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8"/>
  <workbookPr defaultThemeVersion="166925"/>
  <mc:AlternateContent xmlns:mc="http://schemas.openxmlformats.org/markup-compatibility/2006">
    <mc:Choice Requires="x15">
      <x15ac:absPath xmlns:x15ac="http://schemas.microsoft.com/office/spreadsheetml/2010/11/ac" url="https://gilatsatnet-my.sharepoint.com/personal/olgas_gilat_com/Documents/"/>
    </mc:Choice>
  </mc:AlternateContent>
  <xr:revisionPtr revIDLastSave="0" documentId="8_{F53EC053-52D4-4BEE-8009-935CF4FBD347}" xr6:coauthVersionLast="46" xr6:coauthVersionMax="46" xr10:uidLastSave="{00000000-0000-0000-0000-000000000000}"/>
  <bookViews>
    <workbookView xWindow="28680" yWindow="-120" windowWidth="29040" windowHeight="16440" firstSheet="2" activeTab="2" xr2:uid="{7D974C4A-7B98-4629-9BB9-509696AE369A}"/>
  </bookViews>
  <sheets>
    <sheet name="Actual" sheetId="1" r:id="rId1"/>
    <sheet name="VAPS" sheetId="10" r:id="rId2"/>
    <sheet name="VSATs" sheetId="19" r:id="rId3"/>
    <sheet name="Tips&amp;Tricks" sheetId="11" r:id="rId4"/>
    <sheet name="172.19.2.0_av" sheetId="16" r:id="rId5"/>
    <sheet name="DLF" sheetId="4" r:id="rId6"/>
    <sheet name="10av" sheetId="6" r:id="rId7"/>
    <sheet name="VLANs" sheetId="7" r:id="rId8"/>
    <sheet name="Lab+" sheetId="9" r:id="rId9"/>
    <sheet name="Freq" sheetId="18" r:id="rId10"/>
    <sheet name="VMs" sheetId="12" r:id="rId11"/>
    <sheet name="141av_OLD" sheetId="5" r:id="rId12"/>
    <sheet name="Sheet1" sheetId="17" state="hidden" r:id="rId13"/>
    <sheet name="INFO" sheetId="8" r:id="rId14"/>
    <sheet name="VSATs_OLD" sheetId="2" r:id="rId15"/>
  </sheets>
  <definedNames>
    <definedName name="_xlnm._FilterDatabase" localSheetId="7" hidden="1">VLANs!$A$2:$A$36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9" l="1"/>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Q34" i="19" s="1"/>
  <c r="P35" i="19"/>
  <c r="Q35" i="19" s="1"/>
  <c r="P36" i="19"/>
  <c r="Q36" i="19" s="1"/>
  <c r="P37" i="19"/>
  <c r="Q37" i="19" s="1"/>
  <c r="P38" i="19"/>
  <c r="Q38" i="19" s="1"/>
  <c r="P39" i="19"/>
  <c r="Q39" i="19" s="1"/>
  <c r="P40" i="19"/>
  <c r="Q40" i="19" s="1"/>
  <c r="P41" i="19"/>
  <c r="Q41" i="19" s="1"/>
  <c r="P42" i="19"/>
  <c r="Q42" i="19" s="1"/>
  <c r="P43" i="19"/>
  <c r="Q43" i="19" s="1"/>
  <c r="P44" i="19"/>
  <c r="Q44" i="19" s="1"/>
  <c r="P45" i="19"/>
  <c r="Q45" i="19" s="1"/>
  <c r="P46" i="19"/>
  <c r="Q46" i="19" s="1"/>
  <c r="P47" i="19"/>
  <c r="Q47" i="19" s="1"/>
  <c r="P48" i="19"/>
  <c r="Q48" i="19" s="1"/>
  <c r="P49" i="19"/>
  <c r="Q49" i="19" s="1"/>
  <c r="P50" i="19"/>
  <c r="Q50" i="19" s="1"/>
  <c r="P51" i="19"/>
  <c r="Q51" i="19" s="1"/>
  <c r="O2" i="19"/>
  <c r="O5" i="19"/>
  <c r="O6" i="19"/>
  <c r="O9" i="19"/>
  <c r="O15" i="19"/>
  <c r="O16" i="19"/>
  <c r="O17" i="19"/>
  <c r="O18" i="19"/>
  <c r="O19" i="19"/>
  <c r="O20" i="19"/>
  <c r="O21" i="19"/>
  <c r="O22" i="19"/>
  <c r="O23" i="19"/>
  <c r="O24" i="19"/>
  <c r="O25" i="19"/>
  <c r="O26" i="19"/>
  <c r="O27" i="19"/>
  <c r="O28" i="19"/>
  <c r="O29" i="19"/>
  <c r="O30" i="19"/>
  <c r="O31" i="19"/>
  <c r="O32" i="19"/>
  <c r="O33" i="19"/>
  <c r="O34" i="19"/>
  <c r="O35" i="19"/>
  <c r="O36" i="19"/>
  <c r="O37" i="19"/>
  <c r="O38" i="19"/>
  <c r="O41" i="19"/>
  <c r="O42" i="19"/>
  <c r="O43" i="19"/>
  <c r="O44" i="19"/>
  <c r="O45" i="19"/>
  <c r="O46" i="19"/>
  <c r="O47" i="19"/>
  <c r="O48" i="19"/>
  <c r="O49" i="19"/>
  <c r="O50" i="19"/>
  <c r="O51" i="19"/>
  <c r="O89" i="2"/>
  <c r="N89" i="2"/>
  <c r="Q33" i="19" l="1"/>
  <c r="Q32" i="19"/>
  <c r="Q31" i="19"/>
  <c r="Q30" i="19"/>
  <c r="Q29" i="19"/>
  <c r="Q28" i="19"/>
  <c r="Q27" i="19"/>
  <c r="Q26" i="19"/>
  <c r="Q25" i="19"/>
  <c r="Q24" i="19"/>
  <c r="Q23" i="19"/>
  <c r="Q22" i="19"/>
  <c r="Q21" i="19"/>
  <c r="Q20" i="19"/>
  <c r="Q19" i="19"/>
  <c r="Q18" i="19"/>
  <c r="Q17" i="19"/>
  <c r="Q16" i="19"/>
  <c r="Q15" i="19"/>
  <c r="Q14" i="19"/>
  <c r="Q13" i="19"/>
  <c r="Q12" i="19"/>
  <c r="Q11" i="19"/>
  <c r="Q10" i="19"/>
  <c r="Q9" i="19"/>
  <c r="Q8" i="19"/>
  <c r="Q7" i="19"/>
  <c r="Q6" i="19"/>
  <c r="Q5" i="19"/>
  <c r="Q4" i="19"/>
  <c r="Q3" i="19"/>
  <c r="Q2" i="19"/>
  <c r="O45" i="2"/>
  <c r="P45" i="2"/>
  <c r="O46" i="2"/>
  <c r="P46" i="2"/>
  <c r="O60" i="2"/>
  <c r="P60" i="2"/>
  <c r="J4" i="1" l="1"/>
  <c r="O10" i="2" l="1"/>
  <c r="N10" i="2" s="1"/>
  <c r="C302" i="7" l="1"/>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K17" i="12" l="1"/>
  <c r="J17" i="12"/>
  <c r="L17" i="12" s="1"/>
  <c r="D203" i="7" l="1"/>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J4" i="12"/>
  <c r="K4" i="12"/>
  <c r="J5" i="12"/>
  <c r="K5" i="12"/>
  <c r="J6" i="12"/>
  <c r="K6" i="12"/>
  <c r="J7" i="12"/>
  <c r="K7" i="12"/>
  <c r="J8" i="12"/>
  <c r="K8" i="12"/>
  <c r="J9" i="12"/>
  <c r="K9" i="12"/>
  <c r="J10" i="12"/>
  <c r="K10" i="12"/>
  <c r="J11" i="12"/>
  <c r="K11" i="12"/>
  <c r="J12" i="12"/>
  <c r="K12" i="12"/>
  <c r="J13" i="12"/>
  <c r="K13" i="12"/>
  <c r="J14" i="12"/>
  <c r="K14" i="12"/>
  <c r="J15" i="12"/>
  <c r="K15" i="12"/>
  <c r="J16" i="12"/>
  <c r="K16" i="12"/>
  <c r="J18" i="12"/>
  <c r="K18" i="12"/>
  <c r="J19" i="12"/>
  <c r="K19" i="12"/>
  <c r="J20" i="12"/>
  <c r="K20" i="12"/>
  <c r="J21" i="12"/>
  <c r="K21" i="12"/>
  <c r="J22" i="12"/>
  <c r="K22" i="12"/>
  <c r="J23" i="12"/>
  <c r="K23" i="12"/>
  <c r="J24" i="12"/>
  <c r="K24" i="12"/>
  <c r="J25" i="12"/>
  <c r="K25" i="12"/>
  <c r="J26" i="12"/>
  <c r="K26" i="12"/>
  <c r="J27" i="12"/>
  <c r="K27" i="12"/>
  <c r="J28" i="12"/>
  <c r="K28" i="12"/>
  <c r="J29" i="12"/>
  <c r="K29" i="12"/>
  <c r="J30" i="12"/>
  <c r="K30" i="12"/>
  <c r="J31" i="12"/>
  <c r="K31" i="12"/>
  <c r="J32" i="12"/>
  <c r="K32" i="12"/>
  <c r="J33" i="12"/>
  <c r="K33" i="12"/>
  <c r="J34" i="12"/>
  <c r="K34" i="12"/>
  <c r="J35" i="12"/>
  <c r="K35" i="12"/>
  <c r="L35" i="12" s="1"/>
  <c r="J36" i="12"/>
  <c r="K36" i="12"/>
  <c r="J37" i="12"/>
  <c r="K37" i="12"/>
  <c r="J38" i="12"/>
  <c r="K38" i="12"/>
  <c r="L24" i="12" l="1"/>
  <c r="L16" i="12"/>
  <c r="L8" i="12"/>
  <c r="L11" i="12"/>
  <c r="L34" i="12"/>
  <c r="L28" i="12"/>
  <c r="L27" i="12"/>
  <c r="L19" i="12"/>
  <c r="L4" i="12"/>
  <c r="L20" i="12"/>
  <c r="L36" i="12"/>
  <c r="L32" i="12"/>
  <c r="L18" i="12"/>
  <c r="L12" i="12"/>
  <c r="L21" i="12"/>
  <c r="L7" i="12"/>
  <c r="L37" i="12"/>
  <c r="L23" i="12"/>
  <c r="L5" i="12"/>
  <c r="L26" i="12"/>
  <c r="L10" i="12"/>
  <c r="L31" i="12"/>
  <c r="L29" i="12"/>
  <c r="L15" i="12"/>
  <c r="L13" i="12"/>
  <c r="L38" i="12"/>
  <c r="L33" i="12"/>
  <c r="L30" i="12"/>
  <c r="L25" i="12"/>
  <c r="L22" i="12"/>
  <c r="L14" i="12"/>
  <c r="L9" i="12"/>
  <c r="L6" i="12"/>
  <c r="F89" i="12" l="1"/>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2" i="12"/>
  <c r="K3" i="12"/>
  <c r="N4" i="12"/>
  <c r="AH4" i="12" s="1"/>
  <c r="N5" i="12"/>
  <c r="AH5" i="12" s="1"/>
  <c r="N7" i="12"/>
  <c r="AH7" i="12" s="1"/>
  <c r="N11" i="12"/>
  <c r="AH11" i="12" s="1"/>
  <c r="N12" i="12"/>
  <c r="AH12" i="12" s="1"/>
  <c r="N13" i="12"/>
  <c r="AH13" i="12" s="1"/>
  <c r="N15" i="12"/>
  <c r="AH15" i="12" s="1"/>
  <c r="N16" i="12"/>
  <c r="AH16" i="12" s="1"/>
  <c r="M27" i="12"/>
  <c r="M31" i="12"/>
  <c r="N32" i="12"/>
  <c r="AH32" i="12" s="1"/>
  <c r="N36" i="12"/>
  <c r="AH36" i="12" s="1"/>
  <c r="J3" i="12"/>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L3" i="12" l="1"/>
  <c r="N3" i="12" s="1"/>
  <c r="AH3" i="12" s="1"/>
  <c r="N20" i="12"/>
  <c r="AH20" i="12" s="1"/>
  <c r="N31" i="12"/>
  <c r="AH31" i="12" s="1"/>
  <c r="N27" i="12"/>
  <c r="AH27" i="12" s="1"/>
  <c r="N21" i="12"/>
  <c r="AH21" i="12" s="1"/>
  <c r="N8" i="12"/>
  <c r="AH8" i="12" s="1"/>
  <c r="N33" i="12"/>
  <c r="AH33" i="12" s="1"/>
  <c r="N25" i="12"/>
  <c r="AH25" i="12" s="1"/>
  <c r="N22" i="12"/>
  <c r="AH22" i="12" s="1"/>
  <c r="N18" i="12"/>
  <c r="AH18" i="12" s="1"/>
  <c r="N14" i="12"/>
  <c r="AH14" i="12" s="1"/>
  <c r="N10" i="12"/>
  <c r="AH10" i="12" s="1"/>
  <c r="N6" i="12"/>
  <c r="AH6" i="12" s="1"/>
  <c r="M34" i="12"/>
  <c r="N34" i="12"/>
  <c r="AH34" i="12" s="1"/>
  <c r="M37" i="12"/>
  <c r="N37" i="12"/>
  <c r="AH37" i="12" s="1"/>
  <c r="N17" i="12"/>
  <c r="N9" i="12"/>
  <c r="AH9" i="12" s="1"/>
  <c r="M33" i="12"/>
  <c r="O12" i="12"/>
  <c r="AI12" i="12" s="1"/>
  <c r="N19" i="12"/>
  <c r="AH19" i="12" s="1"/>
  <c r="O27" i="12"/>
  <c r="AI27" i="12" s="1"/>
  <c r="N24" i="12"/>
  <c r="AH24" i="12" s="1"/>
  <c r="M36" i="12"/>
  <c r="M32" i="12"/>
  <c r="N23" i="12"/>
  <c r="AH23" i="12" s="1"/>
  <c r="O15" i="12"/>
  <c r="AI15" i="12" s="1"/>
  <c r="O13" i="12"/>
  <c r="AI13" i="12" s="1"/>
  <c r="O4" i="12"/>
  <c r="AI4" i="12" s="1"/>
  <c r="O31" i="12"/>
  <c r="AI31" i="12" s="1"/>
  <c r="O11" i="12"/>
  <c r="AI11" i="12" s="1"/>
  <c r="O7" i="12"/>
  <c r="AI7" i="12" s="1"/>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B1" i="7"/>
  <c r="O3" i="2"/>
  <c r="O8" i="2"/>
  <c r="O9" i="2"/>
  <c r="O11" i="2"/>
  <c r="O12" i="2"/>
  <c r="O13" i="2"/>
  <c r="O14" i="2"/>
  <c r="O15" i="2"/>
  <c r="O16" i="2"/>
  <c r="O17" i="2"/>
  <c r="O18" i="2"/>
  <c r="O19" i="2"/>
  <c r="O20" i="2"/>
  <c r="N20" i="2" s="1"/>
  <c r="O21" i="2"/>
  <c r="O22" i="2"/>
  <c r="O23" i="2"/>
  <c r="O24" i="2"/>
  <c r="P89" i="2" s="1"/>
  <c r="O25" i="2"/>
  <c r="O26" i="2"/>
  <c r="O27" i="2"/>
  <c r="O28" i="2"/>
  <c r="P10" i="2" s="1"/>
  <c r="O29" i="2"/>
  <c r="O30" i="2"/>
  <c r="O31" i="2"/>
  <c r="O32" i="2"/>
  <c r="O33" i="2"/>
  <c r="O34" i="2"/>
  <c r="O35" i="2"/>
  <c r="O36" i="2"/>
  <c r="O37" i="2"/>
  <c r="O38" i="2"/>
  <c r="N38" i="2" s="1"/>
  <c r="O39" i="2"/>
  <c r="O40" i="2"/>
  <c r="O42" i="2"/>
  <c r="N42" i="2" s="1"/>
  <c r="O43" i="2"/>
  <c r="O44" i="2"/>
  <c r="O47" i="2"/>
  <c r="N47" i="2" s="1"/>
  <c r="O48" i="2"/>
  <c r="N48" i="2" s="1"/>
  <c r="O49" i="2"/>
  <c r="N49" i="2" s="1"/>
  <c r="O50" i="2"/>
  <c r="N50" i="2" s="1"/>
  <c r="O51" i="2"/>
  <c r="N51" i="2" s="1"/>
  <c r="O52" i="2"/>
  <c r="N52" i="2" s="1"/>
  <c r="O53" i="2"/>
  <c r="N53" i="2" s="1"/>
  <c r="O54" i="2"/>
  <c r="N54" i="2" s="1"/>
  <c r="O55" i="2"/>
  <c r="N55" i="2" s="1"/>
  <c r="O56" i="2"/>
  <c r="N56" i="2" s="1"/>
  <c r="O57" i="2"/>
  <c r="N57" i="2" s="1"/>
  <c r="O59" i="2"/>
  <c r="N59" i="2" s="1"/>
  <c r="O61" i="2"/>
  <c r="O62" i="2"/>
  <c r="O63" i="2"/>
  <c r="O64" i="2"/>
  <c r="N64" i="2" s="1"/>
  <c r="O65" i="2"/>
  <c r="N65" i="2" s="1"/>
  <c r="O66" i="2"/>
  <c r="N66" i="2" s="1"/>
  <c r="O67" i="2"/>
  <c r="N67" i="2" s="1"/>
  <c r="O68" i="2"/>
  <c r="O69" i="2"/>
  <c r="N69" i="2" s="1"/>
  <c r="O70" i="2"/>
  <c r="O71" i="2"/>
  <c r="O72" i="2"/>
  <c r="N72" i="2" s="1"/>
  <c r="O73" i="2"/>
  <c r="N73" i="2" s="1"/>
  <c r="O74" i="2"/>
  <c r="N74" i="2" s="1"/>
  <c r="O75" i="2"/>
  <c r="N75" i="2" s="1"/>
  <c r="O76" i="2"/>
  <c r="N76" i="2" s="1"/>
  <c r="O77" i="2"/>
  <c r="N77" i="2" s="1"/>
  <c r="O78" i="2"/>
  <c r="N78" i="2" s="1"/>
  <c r="O79" i="2"/>
  <c r="N79" i="2" s="1"/>
  <c r="O80" i="2"/>
  <c r="N80" i="2" s="1"/>
  <c r="O81" i="2"/>
  <c r="N81" i="2" s="1"/>
  <c r="O82" i="2"/>
  <c r="N82" i="2" s="1"/>
  <c r="O83" i="2"/>
  <c r="N83" i="2" s="1"/>
  <c r="O2" i="2"/>
  <c r="N71" i="2" l="1"/>
  <c r="P71" i="2"/>
  <c r="N70" i="2"/>
  <c r="P70" i="2"/>
  <c r="P62" i="2"/>
  <c r="N62" i="2"/>
  <c r="P15" i="2"/>
  <c r="P82" i="2"/>
  <c r="P80" i="2"/>
  <c r="P78" i="2"/>
  <c r="P74" i="2"/>
  <c r="P68" i="2"/>
  <c r="P64" i="2"/>
  <c r="P56" i="2"/>
  <c r="P54" i="2"/>
  <c r="P52" i="2"/>
  <c r="P50" i="2"/>
  <c r="P48" i="2"/>
  <c r="P44" i="2"/>
  <c r="P42" i="2"/>
  <c r="P2" i="2"/>
  <c r="P76" i="2"/>
  <c r="P72" i="2"/>
  <c r="P66" i="2"/>
  <c r="P83" i="2"/>
  <c r="P81" i="2"/>
  <c r="P79" i="2"/>
  <c r="P77" i="2"/>
  <c r="P75" i="2"/>
  <c r="P73" i="2"/>
  <c r="P69" i="2"/>
  <c r="P67" i="2"/>
  <c r="P65" i="2"/>
  <c r="P63" i="2"/>
  <c r="P61" i="2"/>
  <c r="P59" i="2"/>
  <c r="P57" i="2"/>
  <c r="P55" i="2"/>
  <c r="P53" i="2"/>
  <c r="P51" i="2"/>
  <c r="P49" i="2"/>
  <c r="P47" i="2"/>
  <c r="P43" i="2"/>
  <c r="M3" i="12"/>
  <c r="O25" i="12"/>
  <c r="P25" i="12" s="1"/>
  <c r="AJ25" i="12" s="1"/>
  <c r="O6" i="12"/>
  <c r="AI6" i="12" s="1"/>
  <c r="O21" i="12"/>
  <c r="AI21" i="12" s="1"/>
  <c r="O14" i="12"/>
  <c r="AI14" i="12" s="1"/>
  <c r="P15" i="12"/>
  <c r="AJ15" i="12" s="1"/>
  <c r="O33" i="12"/>
  <c r="O37" i="12"/>
  <c r="O22" i="12"/>
  <c r="AI22" i="12" s="1"/>
  <c r="O18" i="12"/>
  <c r="AI18" i="12" s="1"/>
  <c r="O19" i="12"/>
  <c r="AI19" i="12" s="1"/>
  <c r="O17" i="12"/>
  <c r="AI17" i="12" s="1"/>
  <c r="AH17" i="12"/>
  <c r="A3" i="7"/>
  <c r="O24" i="12"/>
  <c r="P24" i="12" s="1"/>
  <c r="AJ24" i="12" s="1"/>
  <c r="M28" i="12"/>
  <c r="N28" i="12"/>
  <c r="AH28" i="12" s="1"/>
  <c r="M29" i="12"/>
  <c r="N29" i="12"/>
  <c r="AH29" i="12" s="1"/>
  <c r="M30" i="12"/>
  <c r="N30" i="12"/>
  <c r="AH30" i="12" s="1"/>
  <c r="M25" i="12"/>
  <c r="M38" i="12"/>
  <c r="N38" i="12"/>
  <c r="AH38" i="12" s="1"/>
  <c r="O9" i="12"/>
  <c r="AI9" i="12" s="1"/>
  <c r="M35" i="12"/>
  <c r="N35" i="12"/>
  <c r="AH35" i="12" s="1"/>
  <c r="P12" i="12"/>
  <c r="AJ12" i="12" s="1"/>
  <c r="M26" i="12"/>
  <c r="N26" i="12"/>
  <c r="AH26" i="12" s="1"/>
  <c r="O23" i="12"/>
  <c r="AI23" i="12" s="1"/>
  <c r="P27" i="12"/>
  <c r="O30" i="12"/>
  <c r="AI30" i="12" s="1"/>
  <c r="O16" i="12"/>
  <c r="AI16" i="12" s="1"/>
  <c r="O34" i="12"/>
  <c r="AI34" i="12" s="1"/>
  <c r="O3" i="12"/>
  <c r="AI3" i="12" s="1"/>
  <c r="O20" i="12"/>
  <c r="AI20" i="12" s="1"/>
  <c r="O10" i="12"/>
  <c r="AI10" i="12" s="1"/>
  <c r="O8" i="12"/>
  <c r="AI8" i="12" s="1"/>
  <c r="O32" i="12"/>
  <c r="AI32" i="12" s="1"/>
  <c r="O36" i="12"/>
  <c r="AI36" i="12" s="1"/>
  <c r="O5" i="12"/>
  <c r="AI5" i="12" s="1"/>
  <c r="P7" i="12"/>
  <c r="AJ7" i="12" s="1"/>
  <c r="P31" i="12"/>
  <c r="AJ31" i="12" s="1"/>
  <c r="P9" i="12"/>
  <c r="AJ9" i="12" s="1"/>
  <c r="P13" i="12"/>
  <c r="AJ13" i="12" s="1"/>
  <c r="P6" i="12"/>
  <c r="AJ6" i="12" s="1"/>
  <c r="P4" i="12"/>
  <c r="AJ4" i="12" s="1"/>
  <c r="P11" i="12"/>
  <c r="AJ11" i="12" s="1"/>
  <c r="P40" i="2"/>
  <c r="P38" i="2"/>
  <c r="P36" i="2"/>
  <c r="P34" i="2"/>
  <c r="P32" i="2"/>
  <c r="P30" i="2"/>
  <c r="P28" i="2"/>
  <c r="P26" i="2"/>
  <c r="P23" i="2"/>
  <c r="P21" i="2"/>
  <c r="P19" i="2"/>
  <c r="P17" i="2"/>
  <c r="P13" i="2"/>
  <c r="P11" i="2"/>
  <c r="P9" i="2"/>
  <c r="P3" i="2"/>
  <c r="P39" i="2"/>
  <c r="P37" i="2"/>
  <c r="P35" i="2"/>
  <c r="P33" i="2"/>
  <c r="P31" i="2"/>
  <c r="P29" i="2"/>
  <c r="P27" i="2"/>
  <c r="P25" i="2"/>
  <c r="P20" i="2"/>
  <c r="P18" i="2"/>
  <c r="P16" i="2"/>
  <c r="P14" i="2"/>
  <c r="P12" i="2"/>
  <c r="P8" i="2"/>
  <c r="P24" i="2"/>
  <c r="J12" i="1"/>
  <c r="J13" i="1"/>
  <c r="O3" i="19" s="1"/>
  <c r="J15" i="1"/>
  <c r="O4" i="19" s="1"/>
  <c r="J16" i="1"/>
  <c r="J18" i="1"/>
  <c r="J3" i="1"/>
  <c r="J5" i="1"/>
  <c r="N19" i="2" s="1"/>
  <c r="J6" i="1"/>
  <c r="J7" i="1"/>
  <c r="N43" i="2"/>
  <c r="J9" i="1"/>
  <c r="J10" i="1"/>
  <c r="N40" i="2" s="1"/>
  <c r="N39" i="2"/>
  <c r="N45" i="2"/>
  <c r="J11" i="1"/>
  <c r="N63" i="2"/>
  <c r="N5" i="2" l="1"/>
  <c r="O7" i="19"/>
  <c r="N68" i="2"/>
  <c r="O12" i="19"/>
  <c r="O13" i="19"/>
  <c r="N35" i="2"/>
  <c r="N18" i="2"/>
  <c r="N37" i="2"/>
  <c r="N60" i="2"/>
  <c r="N61" i="2"/>
  <c r="N92" i="2"/>
  <c r="N87" i="2"/>
  <c r="N88" i="2"/>
  <c r="N46" i="2"/>
  <c r="N44" i="2"/>
  <c r="D3" i="7"/>
  <c r="N21" i="2"/>
  <c r="N30" i="2"/>
  <c r="N84" i="2"/>
  <c r="N23" i="2"/>
  <c r="N34" i="2"/>
  <c r="N16" i="2"/>
  <c r="N25" i="2"/>
  <c r="N24" i="2"/>
  <c r="N15" i="2"/>
  <c r="N32" i="2"/>
  <c r="N14" i="2"/>
  <c r="N13" i="2"/>
  <c r="N17" i="2"/>
  <c r="N12" i="2"/>
  <c r="N31" i="2"/>
  <c r="N27" i="2"/>
  <c r="N9" i="2"/>
  <c r="N26" i="2"/>
  <c r="N8" i="2"/>
  <c r="N22" i="2"/>
  <c r="N29" i="2"/>
  <c r="AI25" i="12"/>
  <c r="N3" i="2"/>
  <c r="P21" i="12"/>
  <c r="AJ21" i="12" s="1"/>
  <c r="Q15" i="12"/>
  <c r="AK15" i="12" s="1"/>
  <c r="P22" i="12"/>
  <c r="AJ22" i="12" s="1"/>
  <c r="P14" i="12"/>
  <c r="AJ14" i="12" s="1"/>
  <c r="O38" i="12"/>
  <c r="AI38" i="12" s="1"/>
  <c r="O26" i="12"/>
  <c r="AI26" i="12" s="1"/>
  <c r="Q27" i="12"/>
  <c r="AK27" i="12" s="1"/>
  <c r="AJ27" i="12"/>
  <c r="P37" i="12"/>
  <c r="AI37" i="12"/>
  <c r="P33" i="12"/>
  <c r="AI33" i="12"/>
  <c r="Q25" i="12"/>
  <c r="AK25" i="12" s="1"/>
  <c r="P18" i="12"/>
  <c r="AJ18" i="12" s="1"/>
  <c r="P19" i="12"/>
  <c r="AJ19" i="12" s="1"/>
  <c r="P17" i="12"/>
  <c r="AJ17" i="12" s="1"/>
  <c r="A4" i="7"/>
  <c r="B3" i="7"/>
  <c r="F3" i="7" s="1"/>
  <c r="AI24" i="12"/>
  <c r="Q24" i="12"/>
  <c r="AK24" i="12" s="1"/>
  <c r="P3" i="12"/>
  <c r="Q12" i="12"/>
  <c r="AK12" i="12" s="1"/>
  <c r="O29" i="12"/>
  <c r="AI29" i="12" s="1"/>
  <c r="O35" i="12"/>
  <c r="AI35" i="12" s="1"/>
  <c r="O28" i="12"/>
  <c r="AI28" i="12" s="1"/>
  <c r="Q9" i="12"/>
  <c r="P5" i="12"/>
  <c r="AJ5" i="12" s="1"/>
  <c r="P10" i="12"/>
  <c r="AJ10" i="12" s="1"/>
  <c r="P16" i="12"/>
  <c r="AJ16" i="12" s="1"/>
  <c r="P30" i="12"/>
  <c r="AJ30" i="12" s="1"/>
  <c r="P36" i="12"/>
  <c r="AJ36" i="12" s="1"/>
  <c r="P32" i="12"/>
  <c r="AJ32" i="12" s="1"/>
  <c r="P20" i="12"/>
  <c r="AJ20" i="12" s="1"/>
  <c r="P8" i="12"/>
  <c r="AJ8" i="12" s="1"/>
  <c r="P34" i="12"/>
  <c r="P23" i="12"/>
  <c r="AJ23" i="12" s="1"/>
  <c r="Q7" i="12"/>
  <c r="AK7" i="12" s="1"/>
  <c r="Q13" i="12"/>
  <c r="AK13" i="12" s="1"/>
  <c r="Q31" i="12"/>
  <c r="AK31" i="12" s="1"/>
  <c r="Q6" i="12"/>
  <c r="AK6" i="12" s="1"/>
  <c r="Q4" i="12"/>
  <c r="Q11" i="12"/>
  <c r="AK11" i="12" s="1"/>
  <c r="D4" i="7" l="1"/>
  <c r="P26" i="12"/>
  <c r="AJ26" i="12" s="1"/>
  <c r="Q21" i="12"/>
  <c r="AK21" i="12" s="1"/>
  <c r="R15" i="12"/>
  <c r="AL15" i="12" s="1"/>
  <c r="R12" i="12"/>
  <c r="S12" i="12" s="1"/>
  <c r="AM12" i="12" s="1"/>
  <c r="P29" i="12"/>
  <c r="AJ29" i="12" s="1"/>
  <c r="Q22" i="12"/>
  <c r="AK22" i="12" s="1"/>
  <c r="Q14" i="12"/>
  <c r="P35" i="12"/>
  <c r="AJ35" i="12" s="1"/>
  <c r="R9" i="12"/>
  <c r="AL9" i="12" s="1"/>
  <c r="AK9" i="12"/>
  <c r="R27" i="12"/>
  <c r="AL27" i="12" s="1"/>
  <c r="R4" i="12"/>
  <c r="AL4" i="12" s="1"/>
  <c r="AK4" i="12"/>
  <c r="Q18" i="12"/>
  <c r="AK18" i="12" s="1"/>
  <c r="P38" i="12"/>
  <c r="R25" i="12"/>
  <c r="AL25" i="12" s="1"/>
  <c r="AJ33" i="12"/>
  <c r="Q33" i="12"/>
  <c r="AJ37" i="12"/>
  <c r="Q34" i="12"/>
  <c r="AK34" i="12" s="1"/>
  <c r="AJ34" i="12"/>
  <c r="Q37" i="12"/>
  <c r="A5" i="7"/>
  <c r="Q3" i="12"/>
  <c r="AK3" i="12" s="1"/>
  <c r="AJ3" i="12"/>
  <c r="B4" i="7"/>
  <c r="F4" i="7" s="1"/>
  <c r="Q19" i="12"/>
  <c r="Q17" i="12"/>
  <c r="AK17" i="12" s="1"/>
  <c r="R11" i="12"/>
  <c r="AL11" i="12" s="1"/>
  <c r="R24" i="12"/>
  <c r="AL24" i="12" s="1"/>
  <c r="P28" i="12"/>
  <c r="AJ28" i="12" s="1"/>
  <c r="R13" i="12"/>
  <c r="AL13" i="12" s="1"/>
  <c r="Q5" i="12"/>
  <c r="AK5" i="12" s="1"/>
  <c r="R7" i="12"/>
  <c r="AL7" i="12" s="1"/>
  <c r="Q32" i="12"/>
  <c r="Q16" i="12"/>
  <c r="Q23" i="12"/>
  <c r="AK23" i="12" s="1"/>
  <c r="Q29" i="12"/>
  <c r="AK29" i="12" s="1"/>
  <c r="Q10" i="12"/>
  <c r="AK10" i="12" s="1"/>
  <c r="Q8" i="12"/>
  <c r="AK8" i="12" s="1"/>
  <c r="Q26" i="12"/>
  <c r="AK26" i="12" s="1"/>
  <c r="Q20" i="12"/>
  <c r="Q30" i="12"/>
  <c r="AK30" i="12" s="1"/>
  <c r="Q36" i="12"/>
  <c r="AK36" i="12" s="1"/>
  <c r="S27" i="12"/>
  <c r="AM27" i="12" s="1"/>
  <c r="R31" i="12"/>
  <c r="AL31" i="12" s="1"/>
  <c r="R6" i="12"/>
  <c r="AL6" i="12" s="1"/>
  <c r="D5" i="7" l="1"/>
  <c r="R21" i="12"/>
  <c r="AL21" i="12" s="1"/>
  <c r="S15" i="12"/>
  <c r="AM15" i="12" s="1"/>
  <c r="S21" i="12"/>
  <c r="AM21" i="12" s="1"/>
  <c r="T12" i="12"/>
  <c r="AN12" i="12" s="1"/>
  <c r="AL12" i="12"/>
  <c r="R34" i="12"/>
  <c r="AL34" i="12" s="1"/>
  <c r="Q28" i="12"/>
  <c r="AK28" i="12" s="1"/>
  <c r="R22" i="12"/>
  <c r="AL22" i="12" s="1"/>
  <c r="R18" i="12"/>
  <c r="AL18" i="12" s="1"/>
  <c r="R17" i="12"/>
  <c r="AL17" i="12" s="1"/>
  <c r="S9" i="12"/>
  <c r="AM9" i="12" s="1"/>
  <c r="Q35" i="12"/>
  <c r="AK35" i="12" s="1"/>
  <c r="S25" i="12"/>
  <c r="T25" i="12" s="1"/>
  <c r="AK14" i="12"/>
  <c r="R14" i="12"/>
  <c r="S4" i="12"/>
  <c r="AM4" i="12" s="1"/>
  <c r="B5" i="7"/>
  <c r="F5" i="7" s="1"/>
  <c r="A6" i="7"/>
  <c r="Q38" i="12"/>
  <c r="AK38" i="12" s="1"/>
  <c r="AJ38" i="12"/>
  <c r="AK37" i="12"/>
  <c r="R37" i="12"/>
  <c r="R16" i="12"/>
  <c r="AL16" i="12" s="1"/>
  <c r="AK16" i="12"/>
  <c r="AK33" i="12"/>
  <c r="R33" i="12"/>
  <c r="AL33" i="12" s="1"/>
  <c r="R32" i="12"/>
  <c r="AL32" i="12" s="1"/>
  <c r="AK32" i="12"/>
  <c r="T21" i="12"/>
  <c r="AN21" i="12" s="1"/>
  <c r="R3" i="12"/>
  <c r="AL3" i="12" s="1"/>
  <c r="S13" i="12"/>
  <c r="R20" i="12"/>
  <c r="AL20" i="12" s="1"/>
  <c r="AK20" i="12"/>
  <c r="R19" i="12"/>
  <c r="AL19" i="12" s="1"/>
  <c r="AK19" i="12"/>
  <c r="T15" i="12"/>
  <c r="AN15" i="12" s="1"/>
  <c r="S11" i="12"/>
  <c r="AM11" i="12" s="1"/>
  <c r="S7" i="12"/>
  <c r="AM7" i="12" s="1"/>
  <c r="S24" i="12"/>
  <c r="AM24" i="12" s="1"/>
  <c r="R28" i="12"/>
  <c r="AL28" i="12" s="1"/>
  <c r="R35" i="12"/>
  <c r="AL35" i="12" s="1"/>
  <c r="R5" i="12"/>
  <c r="AL5" i="12" s="1"/>
  <c r="R36" i="12"/>
  <c r="AL36" i="12" s="1"/>
  <c r="R10" i="12"/>
  <c r="R23" i="12"/>
  <c r="AL23" i="12" s="1"/>
  <c r="R30" i="12"/>
  <c r="R26" i="12"/>
  <c r="AL26" i="12" s="1"/>
  <c r="S34" i="12"/>
  <c r="AM34" i="12" s="1"/>
  <c r="R29" i="12"/>
  <c r="AL29" i="12" s="1"/>
  <c r="S32" i="12"/>
  <c r="AM32" i="12" s="1"/>
  <c r="R8" i="12"/>
  <c r="AL8" i="12" s="1"/>
  <c r="T27" i="12"/>
  <c r="AN27" i="12" s="1"/>
  <c r="S31" i="12"/>
  <c r="AM31" i="12" s="1"/>
  <c r="S6" i="12"/>
  <c r="AM6" i="12" s="1"/>
  <c r="U12" i="12" l="1"/>
  <c r="AO12" i="12" s="1"/>
  <c r="S18" i="12"/>
  <c r="AM18" i="12" s="1"/>
  <c r="A7" i="7"/>
  <c r="D6" i="7"/>
  <c r="S22" i="12"/>
  <c r="T9" i="12"/>
  <c r="AN9" i="12" s="1"/>
  <c r="S33" i="12"/>
  <c r="S17" i="12"/>
  <c r="AM17" i="12" s="1"/>
  <c r="AN25" i="12"/>
  <c r="S16" i="12"/>
  <c r="AM16" i="12" s="1"/>
  <c r="AL14" i="12"/>
  <c r="S14" i="12"/>
  <c r="AM25" i="12"/>
  <c r="U25" i="12"/>
  <c r="AO25" i="12" s="1"/>
  <c r="T4" i="12"/>
  <c r="AN4" i="12" s="1"/>
  <c r="B6" i="7"/>
  <c r="F6" i="7" s="1"/>
  <c r="S30" i="12"/>
  <c r="AM30" i="12" s="1"/>
  <c r="AL30" i="12"/>
  <c r="S28" i="12"/>
  <c r="AM28" i="12" s="1"/>
  <c r="U21" i="12"/>
  <c r="AO21" i="12" s="1"/>
  <c r="AL37" i="12"/>
  <c r="S37" i="12"/>
  <c r="T11" i="12"/>
  <c r="AN11" i="12" s="1"/>
  <c r="S35" i="12"/>
  <c r="AM35" i="12" s="1"/>
  <c r="R38" i="12"/>
  <c r="S3" i="12"/>
  <c r="T13" i="12"/>
  <c r="AN13" i="12" s="1"/>
  <c r="AM13" i="12"/>
  <c r="S20" i="12"/>
  <c r="AM20" i="12" s="1"/>
  <c r="S19" i="12"/>
  <c r="U15" i="12"/>
  <c r="AO15" i="12" s="1"/>
  <c r="S10" i="12"/>
  <c r="AM10" i="12" s="1"/>
  <c r="AL10" i="12"/>
  <c r="T7" i="12"/>
  <c r="T24" i="12"/>
  <c r="AN24" i="12" s="1"/>
  <c r="S5" i="12"/>
  <c r="AM5" i="12" s="1"/>
  <c r="S26" i="12"/>
  <c r="S23" i="12"/>
  <c r="AM23" i="12" s="1"/>
  <c r="S8" i="12"/>
  <c r="AM8" i="12" s="1"/>
  <c r="S29" i="12"/>
  <c r="AM29" i="12" s="1"/>
  <c r="S36" i="12"/>
  <c r="T32" i="12"/>
  <c r="AN32" i="12" s="1"/>
  <c r="T34" i="12"/>
  <c r="AN34" i="12" s="1"/>
  <c r="T31" i="12"/>
  <c r="U9" i="12"/>
  <c r="AO9" i="12" s="1"/>
  <c r="U27" i="12"/>
  <c r="AO27" i="12" s="1"/>
  <c r="T6" i="12"/>
  <c r="D7" i="7" l="1"/>
  <c r="T30" i="12"/>
  <c r="AN30" i="12" s="1"/>
  <c r="T18" i="12"/>
  <c r="AN18" i="12" s="1"/>
  <c r="V12" i="12"/>
  <c r="AP12" i="12" s="1"/>
  <c r="A8" i="7"/>
  <c r="A9" i="7" s="1"/>
  <c r="B9" i="7" s="1"/>
  <c r="B7" i="7"/>
  <c r="F7" i="7" s="1"/>
  <c r="V25" i="12"/>
  <c r="AM22" i="12"/>
  <c r="T22" i="12"/>
  <c r="T28" i="12"/>
  <c r="AN28" i="12" s="1"/>
  <c r="AM33" i="12"/>
  <c r="T33" i="12"/>
  <c r="T17" i="12"/>
  <c r="AN17" i="12" s="1"/>
  <c r="U28" i="12"/>
  <c r="AO28" i="12" s="1"/>
  <c r="T16" i="12"/>
  <c r="AN16" i="12" s="1"/>
  <c r="T35" i="12"/>
  <c r="U35" i="12" s="1"/>
  <c r="AM14" i="12"/>
  <c r="T14" i="12"/>
  <c r="U4" i="12"/>
  <c r="AO4" i="12" s="1"/>
  <c r="T20" i="12"/>
  <c r="AN20" i="12" s="1"/>
  <c r="V21" i="12"/>
  <c r="AP21" i="12" s="1"/>
  <c r="T26" i="12"/>
  <c r="AN26" i="12" s="1"/>
  <c r="AM26" i="12"/>
  <c r="U11" i="12"/>
  <c r="V11" i="12" s="1"/>
  <c r="AP11" i="12" s="1"/>
  <c r="S38" i="12"/>
  <c r="T38" i="12" s="1"/>
  <c r="AN38" i="12" s="1"/>
  <c r="AL38" i="12"/>
  <c r="AM37" i="12"/>
  <c r="T37" i="12"/>
  <c r="T36" i="12"/>
  <c r="AN36" i="12" s="1"/>
  <c r="AM36" i="12"/>
  <c r="U31" i="12"/>
  <c r="AO31" i="12" s="1"/>
  <c r="AN31" i="12"/>
  <c r="AM3" i="12"/>
  <c r="T3" i="12"/>
  <c r="AN3" i="12" s="1"/>
  <c r="U6" i="12"/>
  <c r="AO6" i="12" s="1"/>
  <c r="AN6" i="12"/>
  <c r="U13" i="12"/>
  <c r="AO13" i="12" s="1"/>
  <c r="T19" i="12"/>
  <c r="AM19" i="12"/>
  <c r="V15" i="12"/>
  <c r="T10" i="12"/>
  <c r="AN10" i="12" s="1"/>
  <c r="U7" i="12"/>
  <c r="AO7" i="12" s="1"/>
  <c r="AN7" i="12"/>
  <c r="U24" i="12"/>
  <c r="AO24" i="12" s="1"/>
  <c r="T5" i="12"/>
  <c r="AN5" i="12" s="1"/>
  <c r="T8" i="12"/>
  <c r="AN8" i="12" s="1"/>
  <c r="T23" i="12"/>
  <c r="AN23" i="12" s="1"/>
  <c r="U34" i="12"/>
  <c r="AO34" i="12" s="1"/>
  <c r="T29" i="12"/>
  <c r="AN29" i="12" s="1"/>
  <c r="U32" i="12"/>
  <c r="AO32" i="12" s="1"/>
  <c r="V27" i="12"/>
  <c r="AP27" i="12" s="1"/>
  <c r="V9" i="12"/>
  <c r="AP9" i="12" s="1"/>
  <c r="B8" i="7" l="1"/>
  <c r="F8" i="7" s="1"/>
  <c r="D8" i="7"/>
  <c r="U20" i="12"/>
  <c r="AO20" i="12" s="1"/>
  <c r="U30" i="12"/>
  <c r="AO30" i="12" s="1"/>
  <c r="U16" i="12"/>
  <c r="AO16" i="12" s="1"/>
  <c r="U18" i="12"/>
  <c r="AO18" i="12" s="1"/>
  <c r="W21" i="12"/>
  <c r="AQ21" i="12" s="1"/>
  <c r="W12" i="12"/>
  <c r="AQ12" i="12" s="1"/>
  <c r="U26" i="12"/>
  <c r="AO26" i="12" s="1"/>
  <c r="V31" i="12"/>
  <c r="AP31" i="12" s="1"/>
  <c r="U36" i="12"/>
  <c r="AO36" i="12" s="1"/>
  <c r="AN35" i="12"/>
  <c r="AN22" i="12"/>
  <c r="U22" i="12"/>
  <c r="AP25" i="12"/>
  <c r="W25" i="12"/>
  <c r="AO11" i="12"/>
  <c r="AN33" i="12"/>
  <c r="U33" i="12"/>
  <c r="U10" i="12"/>
  <c r="AO10" i="12" s="1"/>
  <c r="U17" i="12"/>
  <c r="AO17" i="12" s="1"/>
  <c r="AO35" i="12"/>
  <c r="V35" i="12"/>
  <c r="AP35" i="12" s="1"/>
  <c r="U5" i="12"/>
  <c r="AO5" i="12" s="1"/>
  <c r="V28" i="12"/>
  <c r="AP28" i="12" s="1"/>
  <c r="AN14" i="12"/>
  <c r="U14" i="12"/>
  <c r="V4" i="12"/>
  <c r="AP4" i="12" s="1"/>
  <c r="U3" i="12"/>
  <c r="AO3" i="12" s="1"/>
  <c r="AN37" i="12"/>
  <c r="U37" i="12"/>
  <c r="V37" i="12" s="1"/>
  <c r="AP37" i="12" s="1"/>
  <c r="AM38" i="12"/>
  <c r="U38" i="12"/>
  <c r="V6" i="12"/>
  <c r="AP6" i="12" s="1"/>
  <c r="V13" i="12"/>
  <c r="AP13" i="12" s="1"/>
  <c r="AN19" i="12"/>
  <c r="U19" i="12"/>
  <c r="AO19" i="12" s="1"/>
  <c r="W15" i="12"/>
  <c r="AP15" i="12"/>
  <c r="W11" i="12"/>
  <c r="AQ11" i="12" s="1"/>
  <c r="V7" i="12"/>
  <c r="AP7" i="12" s="1"/>
  <c r="V24" i="12"/>
  <c r="AP24" i="12" s="1"/>
  <c r="V30" i="12"/>
  <c r="AP30" i="12" s="1"/>
  <c r="V26" i="12"/>
  <c r="AP26" i="12" s="1"/>
  <c r="U29" i="12"/>
  <c r="AO29" i="12" s="1"/>
  <c r="U8" i="12"/>
  <c r="AO8" i="12" s="1"/>
  <c r="V20" i="12"/>
  <c r="AP20" i="12" s="1"/>
  <c r="V34" i="12"/>
  <c r="AP34" i="12" s="1"/>
  <c r="V32" i="12"/>
  <c r="AP32" i="12" s="1"/>
  <c r="U23" i="12"/>
  <c r="AO23" i="12" s="1"/>
  <c r="W31" i="12"/>
  <c r="W27" i="12"/>
  <c r="AQ27" i="12" s="1"/>
  <c r="W9" i="12"/>
  <c r="AQ9" i="12" s="1"/>
  <c r="F9" i="7" l="1"/>
  <c r="A10" i="7"/>
  <c r="D9" i="7"/>
  <c r="V5" i="12"/>
  <c r="AP5" i="12" s="1"/>
  <c r="V16" i="12"/>
  <c r="AP16" i="12" s="1"/>
  <c r="V18" i="12"/>
  <c r="AP18" i="12" s="1"/>
  <c r="X21" i="12"/>
  <c r="AR21" i="12" s="1"/>
  <c r="X12" i="12"/>
  <c r="AR12" i="12" s="1"/>
  <c r="V17" i="12"/>
  <c r="AP17" i="12" s="1"/>
  <c r="V36" i="12"/>
  <c r="AP36" i="12" s="1"/>
  <c r="AQ25" i="12"/>
  <c r="X25" i="12"/>
  <c r="V22" i="12"/>
  <c r="AO22" i="12"/>
  <c r="W30" i="12"/>
  <c r="AQ30" i="12" s="1"/>
  <c r="W35" i="12"/>
  <c r="AQ35" i="12" s="1"/>
  <c r="V10" i="12"/>
  <c r="AP10" i="12" s="1"/>
  <c r="W28" i="12"/>
  <c r="AQ28" i="12" s="1"/>
  <c r="AO33" i="12"/>
  <c r="V33" i="12"/>
  <c r="W37" i="12"/>
  <c r="AQ37" i="12" s="1"/>
  <c r="AO14" i="12"/>
  <c r="V14" i="12"/>
  <c r="W4" i="12"/>
  <c r="AQ4" i="12" s="1"/>
  <c r="V3" i="12"/>
  <c r="AP3" i="12" s="1"/>
  <c r="AO38" i="12"/>
  <c r="V38" i="12"/>
  <c r="AO37" i="12"/>
  <c r="X31" i="12"/>
  <c r="AR31" i="12" s="1"/>
  <c r="AQ31" i="12"/>
  <c r="W6" i="12"/>
  <c r="W13" i="12"/>
  <c r="AQ13" i="12" s="1"/>
  <c r="V19" i="12"/>
  <c r="W19" i="12" s="1"/>
  <c r="AQ19" i="12" s="1"/>
  <c r="AQ15" i="12"/>
  <c r="X15" i="12"/>
  <c r="AR15" i="12" s="1"/>
  <c r="X11" i="12"/>
  <c r="AR11" i="12" s="1"/>
  <c r="W7" i="12"/>
  <c r="AQ7" i="12" s="1"/>
  <c r="W24" i="12"/>
  <c r="W5" i="12"/>
  <c r="AQ5" i="12" s="1"/>
  <c r="W26" i="12"/>
  <c r="AQ26" i="12" s="1"/>
  <c r="W16" i="12"/>
  <c r="AQ16" i="12" s="1"/>
  <c r="V29" i="12"/>
  <c r="AP29" i="12" s="1"/>
  <c r="W34" i="12"/>
  <c r="AQ34" i="12" s="1"/>
  <c r="W20" i="12"/>
  <c r="AQ20" i="12" s="1"/>
  <c r="V23" i="12"/>
  <c r="AP23" i="12" s="1"/>
  <c r="W36" i="12"/>
  <c r="AQ36" i="12" s="1"/>
  <c r="W32" i="12"/>
  <c r="V8" i="12"/>
  <c r="AP8" i="12" s="1"/>
  <c r="X9" i="12"/>
  <c r="AR9" i="12" s="1"/>
  <c r="X27" i="12"/>
  <c r="AR27" i="12" s="1"/>
  <c r="Y31" i="12"/>
  <c r="AS31" i="12" s="1"/>
  <c r="D10" i="7" l="1"/>
  <c r="W17" i="12"/>
  <c r="W10" i="12"/>
  <c r="AQ10" i="12" s="1"/>
  <c r="W18" i="12"/>
  <c r="AQ18" i="12" s="1"/>
  <c r="Y21" i="12"/>
  <c r="AS21" i="12" s="1"/>
  <c r="Y12" i="12"/>
  <c r="AS12" i="12" s="1"/>
  <c r="A11" i="7"/>
  <c r="B10" i="7"/>
  <c r="F10" i="7" s="1"/>
  <c r="X35" i="12"/>
  <c r="AR35" i="12" s="1"/>
  <c r="X30" i="12"/>
  <c r="W22" i="12"/>
  <c r="X22" i="12" s="1"/>
  <c r="AR22" i="12" s="1"/>
  <c r="AP22" i="12"/>
  <c r="Y25" i="12"/>
  <c r="AR25" i="12"/>
  <c r="AP33" i="12"/>
  <c r="W33" i="12"/>
  <c r="X28" i="12"/>
  <c r="X4" i="12"/>
  <c r="AR4" i="12" s="1"/>
  <c r="Y11" i="12"/>
  <c r="AS11" i="12" s="1"/>
  <c r="X37" i="12"/>
  <c r="AR37" i="12" s="1"/>
  <c r="AP14" i="12"/>
  <c r="W14" i="12"/>
  <c r="W3" i="12"/>
  <c r="AQ3" i="12" s="1"/>
  <c r="X32" i="12"/>
  <c r="AR32" i="12" s="1"/>
  <c r="AQ32" i="12"/>
  <c r="X26" i="12"/>
  <c r="AR26" i="12" s="1"/>
  <c r="AP38" i="12"/>
  <c r="W38" i="12"/>
  <c r="X6" i="12"/>
  <c r="AR6" i="12" s="1"/>
  <c r="AQ6" i="12"/>
  <c r="X13" i="12"/>
  <c r="AR13" i="12" s="1"/>
  <c r="AP19" i="12"/>
  <c r="X19" i="12"/>
  <c r="AR19" i="12" s="1"/>
  <c r="Y15" i="12"/>
  <c r="AS15" i="12" s="1"/>
  <c r="X7" i="12"/>
  <c r="AR7" i="12" s="1"/>
  <c r="X24" i="12"/>
  <c r="AR24" i="12" s="1"/>
  <c r="AQ24" i="12"/>
  <c r="W8" i="12"/>
  <c r="AQ8" i="12" s="1"/>
  <c r="X16" i="12"/>
  <c r="AR16" i="12" s="1"/>
  <c r="X5" i="12"/>
  <c r="AR5" i="12" s="1"/>
  <c r="X20" i="12"/>
  <c r="AR20" i="12" s="1"/>
  <c r="X36" i="12"/>
  <c r="AR36" i="12" s="1"/>
  <c r="W23" i="12"/>
  <c r="AQ23" i="12" s="1"/>
  <c r="X34" i="12"/>
  <c r="AR34" i="12" s="1"/>
  <c r="W29" i="12"/>
  <c r="AQ29" i="12" s="1"/>
  <c r="Y9" i="12"/>
  <c r="AS9" i="12" s="1"/>
  <c r="Y27" i="12"/>
  <c r="AS27" i="12" s="1"/>
  <c r="Z31" i="12"/>
  <c r="AT31" i="12" s="1"/>
  <c r="D11" i="7" l="1"/>
  <c r="AQ17" i="12"/>
  <c r="X17" i="12"/>
  <c r="Z11" i="12"/>
  <c r="X10" i="12"/>
  <c r="AR10" i="12" s="1"/>
  <c r="X18" i="12"/>
  <c r="AR18" i="12" s="1"/>
  <c r="Z21" i="12"/>
  <c r="AT21" i="12" s="1"/>
  <c r="A12" i="7"/>
  <c r="B11" i="7"/>
  <c r="F11" i="7" s="1"/>
  <c r="Z12" i="12"/>
  <c r="AT12" i="12" s="1"/>
  <c r="Y35" i="12"/>
  <c r="AS35" i="12" s="1"/>
  <c r="Y26" i="12"/>
  <c r="AS26" i="12" s="1"/>
  <c r="Z35" i="12"/>
  <c r="AQ22" i="12"/>
  <c r="Y22" i="12"/>
  <c r="AS25" i="12"/>
  <c r="Z25" i="12"/>
  <c r="AT25" i="12" s="1"/>
  <c r="AR30" i="12"/>
  <c r="Y30" i="12"/>
  <c r="AS30" i="12" s="1"/>
  <c r="AR28" i="12"/>
  <c r="Y28" i="12"/>
  <c r="AQ33" i="12"/>
  <c r="X33" i="12"/>
  <c r="Y33" i="12" s="1"/>
  <c r="AS33" i="12" s="1"/>
  <c r="Y37" i="12"/>
  <c r="Z37" i="12" s="1"/>
  <c r="AT37" i="12" s="1"/>
  <c r="Y4" i="12"/>
  <c r="AS4" i="12" s="1"/>
  <c r="Y32" i="12"/>
  <c r="AS32" i="12" s="1"/>
  <c r="Y16" i="12"/>
  <c r="AS16" i="12" s="1"/>
  <c r="AQ14" i="12"/>
  <c r="X14" i="12"/>
  <c r="X3" i="12"/>
  <c r="AR3" i="12" s="1"/>
  <c r="AQ38" i="12"/>
  <c r="X38" i="12"/>
  <c r="Y6" i="12"/>
  <c r="AS6" i="12" s="1"/>
  <c r="Y13" i="12"/>
  <c r="AS13" i="12" s="1"/>
  <c r="Y19" i="12"/>
  <c r="AS19" i="12" s="1"/>
  <c r="Z15" i="12"/>
  <c r="AT15" i="12" s="1"/>
  <c r="AA11" i="12"/>
  <c r="AT11" i="12"/>
  <c r="Y10" i="12"/>
  <c r="AS10" i="12" s="1"/>
  <c r="X8" i="12"/>
  <c r="AR8" i="12" s="1"/>
  <c r="Y7" i="12"/>
  <c r="AS7" i="12" s="1"/>
  <c r="Y24" i="12"/>
  <c r="AS24" i="12" s="1"/>
  <c r="Y5" i="12"/>
  <c r="AS5" i="12" s="1"/>
  <c r="Z9" i="12"/>
  <c r="AT9" i="12" s="1"/>
  <c r="Y34" i="12"/>
  <c r="AS34" i="12" s="1"/>
  <c r="Y36" i="12"/>
  <c r="AS36" i="12" s="1"/>
  <c r="Y20" i="12"/>
  <c r="AS20" i="12" s="1"/>
  <c r="X23" i="12"/>
  <c r="AR23" i="12" s="1"/>
  <c r="X29" i="12"/>
  <c r="AA31" i="12"/>
  <c r="AU31" i="12" s="1"/>
  <c r="Z27" i="12"/>
  <c r="AT27" i="12" s="1"/>
  <c r="Z26" i="12" l="1"/>
  <c r="AT26" i="12" s="1"/>
  <c r="D12" i="7"/>
  <c r="AR17" i="12"/>
  <c r="Y17" i="12"/>
  <c r="AA26" i="12"/>
  <c r="AA25" i="12"/>
  <c r="AU25" i="12" s="1"/>
  <c r="Y18" i="12"/>
  <c r="AS18" i="12" s="1"/>
  <c r="AA21" i="12"/>
  <c r="A13" i="7"/>
  <c r="B12" i="7"/>
  <c r="F12" i="7" s="1"/>
  <c r="AA12" i="12"/>
  <c r="AU12" i="12" s="1"/>
  <c r="AA37" i="12"/>
  <c r="AU37" i="12" s="1"/>
  <c r="AS37" i="12"/>
  <c r="Z32" i="12"/>
  <c r="AT32" i="12" s="1"/>
  <c r="AA35" i="12"/>
  <c r="AT35" i="12"/>
  <c r="Z30" i="12"/>
  <c r="AS22" i="12"/>
  <c r="Z22" i="12"/>
  <c r="AT22" i="12" s="1"/>
  <c r="Z20" i="12"/>
  <c r="AT20" i="12" s="1"/>
  <c r="Z28" i="12"/>
  <c r="AA28" i="12" s="1"/>
  <c r="AU28" i="12" s="1"/>
  <c r="AS28" i="12"/>
  <c r="AR33" i="12"/>
  <c r="Z33" i="12"/>
  <c r="AT33" i="12" s="1"/>
  <c r="Z4" i="12"/>
  <c r="AT4" i="12" s="1"/>
  <c r="Z16" i="12"/>
  <c r="AR14" i="12"/>
  <c r="Y14" i="12"/>
  <c r="Y3" i="12"/>
  <c r="AS3" i="12" s="1"/>
  <c r="AB26" i="12"/>
  <c r="AV26" i="12" s="1"/>
  <c r="AU26" i="12"/>
  <c r="AR38" i="12"/>
  <c r="Y38" i="12"/>
  <c r="AB37" i="12"/>
  <c r="Y29" i="12"/>
  <c r="AS29" i="12" s="1"/>
  <c r="AR29" i="12"/>
  <c r="Z6" i="12"/>
  <c r="AT6" i="12" s="1"/>
  <c r="Z13" i="12"/>
  <c r="AA13" i="12" s="1"/>
  <c r="AU13" i="12" s="1"/>
  <c r="Z19" i="12"/>
  <c r="AT19" i="12" s="1"/>
  <c r="AA15" i="12"/>
  <c r="AU15" i="12" s="1"/>
  <c r="AU11" i="12"/>
  <c r="AB11" i="12"/>
  <c r="Z10" i="12"/>
  <c r="AT10" i="12" s="1"/>
  <c r="Y8" i="12"/>
  <c r="Z7" i="12"/>
  <c r="AT7" i="12" s="1"/>
  <c r="Z24" i="12"/>
  <c r="AA9" i="12"/>
  <c r="AU9" i="12" s="1"/>
  <c r="Z5" i="12"/>
  <c r="AT5" i="12" s="1"/>
  <c r="Z34" i="12"/>
  <c r="AT34" i="12" s="1"/>
  <c r="Y23" i="12"/>
  <c r="AS23" i="12" s="1"/>
  <c r="Z36" i="12"/>
  <c r="AT36" i="12" s="1"/>
  <c r="AA27" i="12"/>
  <c r="AU27" i="12" s="1"/>
  <c r="AB31" i="12"/>
  <c r="AV31" i="12" s="1"/>
  <c r="D13" i="7" l="1"/>
  <c r="AA20" i="12"/>
  <c r="AU20" i="12" s="1"/>
  <c r="AB25" i="12"/>
  <c r="AV25" i="12" s="1"/>
  <c r="AS17" i="12"/>
  <c r="Z17" i="12"/>
  <c r="AT17" i="12" s="1"/>
  <c r="Z18" i="12"/>
  <c r="AT18" i="12" s="1"/>
  <c r="AU21" i="12"/>
  <c r="AB21" i="12"/>
  <c r="A14" i="7"/>
  <c r="B13" i="7"/>
  <c r="F13" i="7" s="1"/>
  <c r="AB12" i="12"/>
  <c r="AV12" i="12" s="1"/>
  <c r="AC26" i="12"/>
  <c r="AW26" i="12" s="1"/>
  <c r="AT30" i="12"/>
  <c r="AA30" i="12"/>
  <c r="AA32" i="12"/>
  <c r="AU32" i="12" s="1"/>
  <c r="AU35" i="12"/>
  <c r="AA22" i="12"/>
  <c r="AB22" i="12" s="1"/>
  <c r="AV22" i="12" s="1"/>
  <c r="AB35" i="12"/>
  <c r="Z29" i="12"/>
  <c r="AT29" i="12" s="1"/>
  <c r="AT28" i="12"/>
  <c r="AB28" i="12"/>
  <c r="AA33" i="12"/>
  <c r="AU33" i="12" s="1"/>
  <c r="AA4" i="12"/>
  <c r="AU4" i="12" s="1"/>
  <c r="AS14" i="12"/>
  <c r="Z14" i="12"/>
  <c r="AT16" i="12"/>
  <c r="AA16" i="12"/>
  <c r="Z3" i="12"/>
  <c r="AT3" i="12" s="1"/>
  <c r="AB13" i="12"/>
  <c r="AV13" i="12" s="1"/>
  <c r="AC37" i="12"/>
  <c r="AD37" i="12" s="1"/>
  <c r="AX37" i="12" s="1"/>
  <c r="AV37" i="12"/>
  <c r="AS38" i="12"/>
  <c r="Z38" i="12"/>
  <c r="AA6" i="12"/>
  <c r="AU6" i="12" s="1"/>
  <c r="AT13" i="12"/>
  <c r="AA19" i="12"/>
  <c r="AU19" i="12" s="1"/>
  <c r="AB15" i="12"/>
  <c r="AV15" i="12" s="1"/>
  <c r="AV11" i="12"/>
  <c r="AC11" i="12"/>
  <c r="AW11" i="12" s="1"/>
  <c r="AA10" i="12"/>
  <c r="AU10" i="12" s="1"/>
  <c r="Z8" i="12"/>
  <c r="AS8" i="12"/>
  <c r="AA7" i="12"/>
  <c r="AU7" i="12" s="1"/>
  <c r="AA24" i="12"/>
  <c r="AU24" i="12" s="1"/>
  <c r="AT24" i="12"/>
  <c r="AB9" i="12"/>
  <c r="AV9" i="12" s="1"/>
  <c r="AA29" i="12"/>
  <c r="AU29" i="12" s="1"/>
  <c r="AA5" i="12"/>
  <c r="AA36" i="12"/>
  <c r="AU36" i="12" s="1"/>
  <c r="AA34" i="12"/>
  <c r="AU34" i="12" s="1"/>
  <c r="Z23" i="12"/>
  <c r="AT23" i="12" s="1"/>
  <c r="AC31" i="12"/>
  <c r="AW31" i="12" s="1"/>
  <c r="AB27" i="12"/>
  <c r="AV27" i="12" s="1"/>
  <c r="D14" i="7" l="1"/>
  <c r="AB32" i="12"/>
  <c r="AV32" i="12" s="1"/>
  <c r="AB20" i="12"/>
  <c r="AV20" i="12" s="1"/>
  <c r="AC25" i="12"/>
  <c r="AD25" i="12" s="1"/>
  <c r="AX25" i="12" s="1"/>
  <c r="AA17" i="12"/>
  <c r="AC22" i="12"/>
  <c r="AW22" i="12" s="1"/>
  <c r="AA18" i="12"/>
  <c r="AU18" i="12" s="1"/>
  <c r="AV21" i="12"/>
  <c r="AC21" i="12"/>
  <c r="AW21" i="12" s="1"/>
  <c r="A15" i="7"/>
  <c r="A16" i="7" s="1"/>
  <c r="B14" i="7"/>
  <c r="F14" i="7" s="1"/>
  <c r="AC12" i="12"/>
  <c r="AW12" i="12" s="1"/>
  <c r="AD26" i="12"/>
  <c r="AX26" i="12" s="1"/>
  <c r="AU22" i="12"/>
  <c r="AU30" i="12"/>
  <c r="AB30" i="12"/>
  <c r="AV35" i="12"/>
  <c r="AC35" i="12"/>
  <c r="AW35" i="12" s="1"/>
  <c r="AV28" i="12"/>
  <c r="AC28" i="12"/>
  <c r="AB29" i="12"/>
  <c r="AC29" i="12" s="1"/>
  <c r="AB33" i="12"/>
  <c r="AB4" i="12"/>
  <c r="AV4" i="12" s="1"/>
  <c r="AU16" i="12"/>
  <c r="AB16" i="12"/>
  <c r="AT14" i="12"/>
  <c r="AA14" i="12"/>
  <c r="AA3" i="12"/>
  <c r="AU3" i="12" s="1"/>
  <c r="AC13" i="12"/>
  <c r="AW13" i="12" s="1"/>
  <c r="AT38" i="12"/>
  <c r="AA38" i="12"/>
  <c r="AW37" i="12"/>
  <c r="AB5" i="12"/>
  <c r="AV5" i="12" s="1"/>
  <c r="AU5" i="12"/>
  <c r="AV29" i="12"/>
  <c r="AE37" i="12"/>
  <c r="AY37" i="12" s="1"/>
  <c r="AB6" i="12"/>
  <c r="AV6" i="12" s="1"/>
  <c r="AB19" i="12"/>
  <c r="AV19" i="12" s="1"/>
  <c r="AC15" i="12"/>
  <c r="AW15" i="12" s="1"/>
  <c r="AD11" i="12"/>
  <c r="AX11" i="12" s="1"/>
  <c r="AB10" i="12"/>
  <c r="AV10" i="12" s="1"/>
  <c r="AT8" i="12"/>
  <c r="AA8" i="12"/>
  <c r="AU8" i="12" s="1"/>
  <c r="AB7" i="12"/>
  <c r="AV7" i="12" s="1"/>
  <c r="AB24" i="12"/>
  <c r="AV24" i="12" s="1"/>
  <c r="AC9" i="12"/>
  <c r="AW9" i="12" s="1"/>
  <c r="AE26" i="12"/>
  <c r="AY26" i="12" s="1"/>
  <c r="AC32" i="12"/>
  <c r="AW32" i="12" s="1"/>
  <c r="AA23" i="12"/>
  <c r="AU23" i="12" s="1"/>
  <c r="AB34" i="12"/>
  <c r="AV34" i="12" s="1"/>
  <c r="AB36" i="12"/>
  <c r="AV36" i="12" s="1"/>
  <c r="AC20" i="12"/>
  <c r="AW20" i="12" s="1"/>
  <c r="AC27" i="12"/>
  <c r="AW27" i="12" s="1"/>
  <c r="AD31" i="12"/>
  <c r="AX31" i="12" s="1"/>
  <c r="D15" i="7" l="1"/>
  <c r="AD22" i="12"/>
  <c r="AW25" i="12"/>
  <c r="AE25" i="12"/>
  <c r="AY25" i="12" s="1"/>
  <c r="AU17" i="12"/>
  <c r="AB17" i="12"/>
  <c r="AV17" i="12" s="1"/>
  <c r="AB18" i="12"/>
  <c r="AV18" i="12" s="1"/>
  <c r="AD21" i="12"/>
  <c r="AX21" i="12" s="1"/>
  <c r="B15" i="7"/>
  <c r="F15" i="7" s="1"/>
  <c r="AD12" i="12"/>
  <c r="AX12" i="12" s="1"/>
  <c r="AD35" i="12"/>
  <c r="AE35" i="12" s="1"/>
  <c r="AX22" i="12"/>
  <c r="AE22" i="12"/>
  <c r="AF22" i="12" s="1"/>
  <c r="AZ22" i="12" s="1"/>
  <c r="AC30" i="12"/>
  <c r="AD30" i="12" s="1"/>
  <c r="AX30" i="12" s="1"/>
  <c r="AV30" i="12"/>
  <c r="AW29" i="12"/>
  <c r="AD29" i="12"/>
  <c r="AX29" i="12" s="1"/>
  <c r="AV33" i="12"/>
  <c r="AC33" i="12"/>
  <c r="AC5" i="12"/>
  <c r="AW5" i="12" s="1"/>
  <c r="AW28" i="12"/>
  <c r="AD28" i="12"/>
  <c r="AE28" i="12" s="1"/>
  <c r="AY28" i="12" s="1"/>
  <c r="AC4" i="12"/>
  <c r="AW4" i="12" s="1"/>
  <c r="AU14" i="12"/>
  <c r="AB14" i="12"/>
  <c r="AV16" i="12"/>
  <c r="AC16" i="12"/>
  <c r="AB3" i="12"/>
  <c r="AV3" i="12" s="1"/>
  <c r="AD13" i="12"/>
  <c r="AX13" i="12" s="1"/>
  <c r="AU38" i="12"/>
  <c r="AB38" i="12"/>
  <c r="AC38" i="12" s="1"/>
  <c r="AC6" i="12"/>
  <c r="AW6" i="12" s="1"/>
  <c r="AF37" i="12"/>
  <c r="AZ37" i="12" s="1"/>
  <c r="AC19" i="12"/>
  <c r="AW19" i="12" s="1"/>
  <c r="AD15" i="12"/>
  <c r="AX15" i="12" s="1"/>
  <c r="AE11" i="12"/>
  <c r="AY11" i="12" s="1"/>
  <c r="AC10" i="12"/>
  <c r="AW10" i="12" s="1"/>
  <c r="AB8" i="12"/>
  <c r="AV8" i="12" s="1"/>
  <c r="AC7" i="12"/>
  <c r="AW7" i="12" s="1"/>
  <c r="AC24" i="12"/>
  <c r="AW24" i="12" s="1"/>
  <c r="AD9" i="12"/>
  <c r="AD32" i="12"/>
  <c r="AX32" i="12" s="1"/>
  <c r="AF26" i="12"/>
  <c r="AZ26" i="12" s="1"/>
  <c r="AE29" i="12"/>
  <c r="AY29" i="12" s="1"/>
  <c r="AC34" i="12"/>
  <c r="AW34" i="12" s="1"/>
  <c r="AC36" i="12"/>
  <c r="AW36" i="12" s="1"/>
  <c r="AB23" i="12"/>
  <c r="AV23" i="12" s="1"/>
  <c r="AD20" i="12"/>
  <c r="AX20" i="12" s="1"/>
  <c r="AD27" i="12"/>
  <c r="AX27" i="12" s="1"/>
  <c r="AE31" i="12"/>
  <c r="AY31" i="12" s="1"/>
  <c r="D16" i="7" l="1"/>
  <c r="AF25" i="12"/>
  <c r="AG25" i="12" s="1"/>
  <c r="BA25" i="12" s="1"/>
  <c r="AC17" i="12"/>
  <c r="AC18" i="12"/>
  <c r="AW18" i="12" s="1"/>
  <c r="AE21" i="12"/>
  <c r="AY21" i="12" s="1"/>
  <c r="B16" i="7"/>
  <c r="F16" i="7" s="1"/>
  <c r="A17" i="7"/>
  <c r="AE12" i="12"/>
  <c r="AY12" i="12" s="1"/>
  <c r="AY35" i="12"/>
  <c r="AW30" i="12"/>
  <c r="AE30" i="12"/>
  <c r="AY22" i="12"/>
  <c r="AG22" i="12"/>
  <c r="BA22" i="12" s="1"/>
  <c r="AX35" i="12"/>
  <c r="AF35" i="12"/>
  <c r="AZ35" i="12" s="1"/>
  <c r="AW33" i="12"/>
  <c r="AD33" i="12"/>
  <c r="AD5" i="12"/>
  <c r="AX5" i="12" s="1"/>
  <c r="AX28" i="12"/>
  <c r="AF28" i="12"/>
  <c r="AD4" i="12"/>
  <c r="AX4" i="12" s="1"/>
  <c r="AW16" i="12"/>
  <c r="AD16" i="12"/>
  <c r="AD6" i="12"/>
  <c r="AV14" i="12"/>
  <c r="AC14" i="12"/>
  <c r="AC3" i="12"/>
  <c r="AW3" i="12" s="1"/>
  <c r="AW38" i="12"/>
  <c r="AE9" i="12"/>
  <c r="AY9" i="12" s="1"/>
  <c r="AX9" i="12"/>
  <c r="AG37" i="12"/>
  <c r="BA37" i="12" s="1"/>
  <c r="AV38" i="12"/>
  <c r="AD38" i="12"/>
  <c r="AX38" i="12" s="1"/>
  <c r="AE13" i="12"/>
  <c r="AD19" i="12"/>
  <c r="AX19" i="12" s="1"/>
  <c r="AE15" i="12"/>
  <c r="AY15" i="12" s="1"/>
  <c r="AF11" i="12"/>
  <c r="AZ11" i="12" s="1"/>
  <c r="AD10" i="12"/>
  <c r="AX10" i="12" s="1"/>
  <c r="AC8" i="12"/>
  <c r="AW8" i="12" s="1"/>
  <c r="AD7" i="12"/>
  <c r="AX7" i="12" s="1"/>
  <c r="AD24" i="12"/>
  <c r="AX24" i="12" s="1"/>
  <c r="AE32" i="12"/>
  <c r="AY32" i="12" s="1"/>
  <c r="AG26" i="12"/>
  <c r="BA26" i="12" s="1"/>
  <c r="AF29" i="12"/>
  <c r="AZ29" i="12" s="1"/>
  <c r="AE20" i="12"/>
  <c r="AY20" i="12" s="1"/>
  <c r="AD34" i="12"/>
  <c r="AX34" i="12" s="1"/>
  <c r="AC23" i="12"/>
  <c r="AW23" i="12" s="1"/>
  <c r="AD36" i="12"/>
  <c r="AX36" i="12" s="1"/>
  <c r="AF31" i="12"/>
  <c r="AZ31" i="12" s="1"/>
  <c r="AE27" i="12"/>
  <c r="AY27" i="12" s="1"/>
  <c r="D17" i="7" l="1"/>
  <c r="AZ25" i="12"/>
  <c r="AF9" i="12"/>
  <c r="AZ9" i="12" s="1"/>
  <c r="AW17" i="12"/>
  <c r="AD17" i="12"/>
  <c r="AE5" i="12"/>
  <c r="AY5" i="12" s="1"/>
  <c r="AD18" i="12"/>
  <c r="AX18" i="12" s="1"/>
  <c r="AF21" i="12"/>
  <c r="AZ21" i="12" s="1"/>
  <c r="A18" i="7"/>
  <c r="B17" i="7"/>
  <c r="F17" i="7" s="1"/>
  <c r="AF12" i="12"/>
  <c r="AZ12" i="12" s="1"/>
  <c r="AY30" i="12"/>
  <c r="AF30" i="12"/>
  <c r="AG35" i="12"/>
  <c r="BA35" i="12" s="1"/>
  <c r="AX33" i="12"/>
  <c r="AE33" i="12"/>
  <c r="AZ28" i="12"/>
  <c r="AG28" i="12"/>
  <c r="BA28" i="12" s="1"/>
  <c r="AE4" i="12"/>
  <c r="AY4" i="12" s="1"/>
  <c r="AX6" i="12"/>
  <c r="AE6" i="12"/>
  <c r="AX16" i="12"/>
  <c r="AE16" i="12"/>
  <c r="AW14" i="12"/>
  <c r="AD14" i="12"/>
  <c r="AD3" i="12"/>
  <c r="AX3" i="12" s="1"/>
  <c r="AY13" i="12"/>
  <c r="AF13" i="12"/>
  <c r="AE38" i="12"/>
  <c r="AY38" i="12" s="1"/>
  <c r="AF20" i="12"/>
  <c r="AZ20" i="12" s="1"/>
  <c r="AE19" i="12"/>
  <c r="AY19" i="12" s="1"/>
  <c r="AF15" i="12"/>
  <c r="AZ15" i="12" s="1"/>
  <c r="AG11" i="12"/>
  <c r="BA11" i="12" s="1"/>
  <c r="AE10" i="12"/>
  <c r="AY10" i="12" s="1"/>
  <c r="AD8" i="12"/>
  <c r="AX8" i="12" s="1"/>
  <c r="AE7" i="12"/>
  <c r="AY7" i="12" s="1"/>
  <c r="AE24" i="12"/>
  <c r="AY24" i="12" s="1"/>
  <c r="AF32" i="12"/>
  <c r="AZ32" i="12" s="1"/>
  <c r="AG9" i="12"/>
  <c r="BA9" i="12" s="1"/>
  <c r="AG29" i="12"/>
  <c r="BA29" i="12" s="1"/>
  <c r="AE36" i="12"/>
  <c r="AY36" i="12" s="1"/>
  <c r="AD23" i="12"/>
  <c r="AX23" i="12" s="1"/>
  <c r="AE34" i="12"/>
  <c r="AY34" i="12" s="1"/>
  <c r="AF27" i="12"/>
  <c r="AZ27" i="12" s="1"/>
  <c r="AG31" i="12"/>
  <c r="BA31" i="12" s="1"/>
  <c r="D18" i="7" l="1"/>
  <c r="AE18" i="12"/>
  <c r="AY18" i="12" s="1"/>
  <c r="AF5" i="12"/>
  <c r="AZ5" i="12" s="1"/>
  <c r="AX17" i="12"/>
  <c r="AE17" i="12"/>
  <c r="AG21" i="12"/>
  <c r="BA21" i="12" s="1"/>
  <c r="A19" i="7"/>
  <c r="B18" i="7"/>
  <c r="F18" i="7" s="1"/>
  <c r="AG12" i="12"/>
  <c r="BA12" i="12" s="1"/>
  <c r="AZ30" i="12"/>
  <c r="AG30" i="12"/>
  <c r="BA30" i="12" s="1"/>
  <c r="AY33" i="12"/>
  <c r="AF33" i="12"/>
  <c r="AF4" i="12"/>
  <c r="AZ4" i="12" s="1"/>
  <c r="AY16" i="12"/>
  <c r="AF16" i="12"/>
  <c r="AX14" i="12"/>
  <c r="AE14" i="12"/>
  <c r="AY6" i="12"/>
  <c r="AF6" i="12"/>
  <c r="AE3" i="12"/>
  <c r="AY3" i="12" s="1"/>
  <c r="AZ13" i="12"/>
  <c r="AG13" i="12"/>
  <c r="BA13" i="12" s="1"/>
  <c r="AF38" i="12"/>
  <c r="AG20" i="12"/>
  <c r="BA20" i="12" s="1"/>
  <c r="AF19" i="12"/>
  <c r="AZ19" i="12" s="1"/>
  <c r="AG15" i="12"/>
  <c r="BA15" i="12" s="1"/>
  <c r="AF10" i="12"/>
  <c r="AZ10" i="12" s="1"/>
  <c r="AE8" i="12"/>
  <c r="AY8" i="12" s="1"/>
  <c r="AF7" i="12"/>
  <c r="AZ7" i="12" s="1"/>
  <c r="AF24" i="12"/>
  <c r="AZ24" i="12" s="1"/>
  <c r="AG32" i="12"/>
  <c r="BA32" i="12" s="1"/>
  <c r="AG5" i="12"/>
  <c r="BA5" i="12" s="1"/>
  <c r="AF34" i="12"/>
  <c r="AZ34" i="12" s="1"/>
  <c r="AF36" i="12"/>
  <c r="AZ36" i="12" s="1"/>
  <c r="AE23" i="12"/>
  <c r="AY23" i="12" s="1"/>
  <c r="AG27" i="12"/>
  <c r="BA27" i="12" s="1"/>
  <c r="D19" i="7" l="1"/>
  <c r="AF18" i="12"/>
  <c r="AZ18" i="12" s="1"/>
  <c r="AY17" i="12"/>
  <c r="AF17" i="12"/>
  <c r="AZ17" i="12" s="1"/>
  <c r="A21" i="7"/>
  <c r="B19" i="7"/>
  <c r="F19" i="7" s="1"/>
  <c r="AZ33" i="12"/>
  <c r="AG33" i="12"/>
  <c r="BA33" i="12" s="1"/>
  <c r="AG4" i="12"/>
  <c r="BA4" i="12" s="1"/>
  <c r="AY14" i="12"/>
  <c r="AF14" i="12"/>
  <c r="AZ14" i="12" s="1"/>
  <c r="AZ6" i="12"/>
  <c r="AG6" i="12"/>
  <c r="BA6" i="12" s="1"/>
  <c r="AZ16" i="12"/>
  <c r="AG16" i="12"/>
  <c r="BA16" i="12" s="1"/>
  <c r="AF3" i="12"/>
  <c r="AZ3" i="12" s="1"/>
  <c r="AZ38" i="12"/>
  <c r="AG38" i="12"/>
  <c r="BA38" i="12" s="1"/>
  <c r="AG19" i="12"/>
  <c r="BA19" i="12" s="1"/>
  <c r="AG10" i="12"/>
  <c r="BA10" i="12" s="1"/>
  <c r="AF8" i="12"/>
  <c r="AZ8" i="12" s="1"/>
  <c r="AG7" i="12"/>
  <c r="BA7" i="12" s="1"/>
  <c r="AG24" i="12"/>
  <c r="BA24" i="12" s="1"/>
  <c r="AF23" i="12"/>
  <c r="AZ23" i="12" s="1"/>
  <c r="AG34" i="12"/>
  <c r="BA34" i="12" s="1"/>
  <c r="AG36" i="12"/>
  <c r="BA36" i="12" s="1"/>
  <c r="A22" i="7" l="1"/>
  <c r="B22" i="7" s="1"/>
  <c r="F22" i="7" s="1"/>
  <c r="AG18" i="12"/>
  <c r="BA18" i="12" s="1"/>
  <c r="AG17" i="12"/>
  <c r="BA17" i="12" s="1"/>
  <c r="B21" i="7"/>
  <c r="F21" i="7" s="1"/>
  <c r="D21" i="7"/>
  <c r="AG14" i="12"/>
  <c r="BA14" i="12" s="1"/>
  <c r="AG3" i="12"/>
  <c r="BA3" i="12" s="1"/>
  <c r="AG8" i="12"/>
  <c r="BA8" i="12" s="1"/>
  <c r="AG23" i="12"/>
  <c r="BA23" i="12" s="1"/>
  <c r="A23" i="7" l="1"/>
  <c r="D23" i="7" s="1"/>
  <c r="D22" i="7"/>
  <c r="BB2" i="12"/>
  <c r="BB3" i="12" s="1"/>
  <c r="BD3" i="12" s="1"/>
  <c r="BC3" i="12" s="1"/>
  <c r="A24" i="7" l="1"/>
  <c r="A25" i="7" s="1"/>
  <c r="B23" i="7"/>
  <c r="F23" i="7" s="1"/>
  <c r="BB4" i="12"/>
  <c r="BD4" i="12" s="1"/>
  <c r="BC4" i="12" s="1"/>
  <c r="B24" i="7" l="1"/>
  <c r="F24" i="7" s="1"/>
  <c r="D24" i="7"/>
  <c r="D25" i="7"/>
  <c r="B25" i="7"/>
  <c r="F25" i="7" s="1"/>
  <c r="A27" i="7"/>
  <c r="BB5" i="12"/>
  <c r="BB6" i="12" s="1"/>
  <c r="BD6" i="12" s="1"/>
  <c r="BC6" i="12" s="1"/>
  <c r="D27" i="7" l="1"/>
  <c r="B27" i="7"/>
  <c r="F27" i="7" s="1"/>
  <c r="A28" i="7"/>
  <c r="BD5" i="12"/>
  <c r="BC5" i="12" s="1"/>
  <c r="BB7" i="12"/>
  <c r="D28" i="7" l="1"/>
  <c r="A29" i="7"/>
  <c r="B28" i="7"/>
  <c r="F28" i="7" s="1"/>
  <c r="BD7" i="12"/>
  <c r="BC7" i="12" s="1"/>
  <c r="BB8" i="12"/>
  <c r="BD8" i="12" s="1"/>
  <c r="BC8" i="12" s="1"/>
  <c r="D29" i="7" l="1"/>
  <c r="B29" i="7"/>
  <c r="F29" i="7" s="1"/>
  <c r="A30" i="7"/>
  <c r="BB9" i="12"/>
  <c r="D30" i="7" l="1"/>
  <c r="B30" i="7"/>
  <c r="F30" i="7" s="1"/>
  <c r="A31" i="7"/>
  <c r="BD9" i="12"/>
  <c r="BC9" i="12" s="1"/>
  <c r="BB10" i="12"/>
  <c r="A32" i="7" l="1"/>
  <c r="A33" i="7" s="1"/>
  <c r="D31" i="7"/>
  <c r="B31" i="7"/>
  <c r="F31" i="7" s="1"/>
  <c r="BB11" i="12"/>
  <c r="BD10" i="12"/>
  <c r="BC10" i="12" s="1"/>
  <c r="B32" i="7" l="1"/>
  <c r="F32" i="7" s="1"/>
  <c r="D33" i="7"/>
  <c r="D32" i="7"/>
  <c r="A34" i="7"/>
  <c r="B33" i="7"/>
  <c r="F33" i="7" s="1"/>
  <c r="BD11" i="12"/>
  <c r="BC11" i="12" s="1"/>
  <c r="BB12" i="12"/>
  <c r="D34" i="7" l="1"/>
  <c r="A35" i="7"/>
  <c r="B34" i="7"/>
  <c r="F34" i="7" s="1"/>
  <c r="BD12" i="12"/>
  <c r="BC12" i="12" s="1"/>
  <c r="BB13" i="12"/>
  <c r="D35" i="7" l="1"/>
  <c r="A36" i="7"/>
  <c r="B35" i="7"/>
  <c r="F35" i="7" s="1"/>
  <c r="BB14" i="12"/>
  <c r="BD13" i="12"/>
  <c r="BC13" i="12" s="1"/>
  <c r="D36" i="7" l="1"/>
  <c r="A37" i="7"/>
  <c r="B36" i="7"/>
  <c r="F36" i="7" s="1"/>
  <c r="BD14" i="12"/>
  <c r="BC14" i="12" s="1"/>
  <c r="BB15" i="12"/>
  <c r="D37" i="7" l="1"/>
  <c r="A38" i="7"/>
  <c r="B37" i="7"/>
  <c r="F37" i="7" s="1"/>
  <c r="BB16" i="12"/>
  <c r="BD15" i="12"/>
  <c r="BC15" i="12" s="1"/>
  <c r="D38" i="7" l="1"/>
  <c r="A39" i="7"/>
  <c r="B38" i="7"/>
  <c r="F38" i="7" s="1"/>
  <c r="BD16" i="12"/>
  <c r="BC16" i="12" s="1"/>
  <c r="BB17" i="12"/>
  <c r="D39" i="7" l="1"/>
  <c r="A40" i="7"/>
  <c r="B39" i="7"/>
  <c r="F39" i="7" s="1"/>
  <c r="BB18" i="12"/>
  <c r="BD17" i="12"/>
  <c r="BC17" i="12" s="1"/>
  <c r="D40" i="7" l="1"/>
  <c r="A41" i="7"/>
  <c r="B40" i="7"/>
  <c r="F40" i="7" s="1"/>
  <c r="BB19" i="12"/>
  <c r="BD18" i="12"/>
  <c r="BC18" i="12" s="1"/>
  <c r="D41" i="7" l="1"/>
  <c r="B41" i="7"/>
  <c r="F41" i="7" s="1"/>
  <c r="A42" i="7"/>
  <c r="BB20" i="12"/>
  <c r="BD19" i="12"/>
  <c r="BC19" i="12" s="1"/>
  <c r="D42" i="7" l="1"/>
  <c r="A43" i="7"/>
  <c r="B42" i="7"/>
  <c r="F42" i="7" s="1"/>
  <c r="BB21" i="12"/>
  <c r="BD20" i="12"/>
  <c r="BC20" i="12" s="1"/>
  <c r="D43" i="7" l="1"/>
  <c r="B43" i="7"/>
  <c r="F43" i="7" s="1"/>
  <c r="A44" i="7"/>
  <c r="BB22" i="12"/>
  <c r="BD21" i="12"/>
  <c r="BC21" i="12" s="1"/>
  <c r="D44" i="7" l="1"/>
  <c r="A45" i="7"/>
  <c r="B44" i="7"/>
  <c r="F44" i="7" s="1"/>
  <c r="BB23" i="12"/>
  <c r="BD22" i="12"/>
  <c r="BC22" i="12" s="1"/>
  <c r="D45" i="7" l="1"/>
  <c r="B45" i="7"/>
  <c r="F45" i="7" s="1"/>
  <c r="A46" i="7"/>
  <c r="BB24" i="12"/>
  <c r="BD23" i="12"/>
  <c r="BC23" i="12" s="1"/>
  <c r="D46" i="7" l="1"/>
  <c r="A47" i="7"/>
  <c r="B46" i="7"/>
  <c r="F46" i="7" s="1"/>
  <c r="BB25" i="12"/>
  <c r="BD24" i="12"/>
  <c r="BC24" i="12" s="1"/>
  <c r="D47" i="7" l="1"/>
  <c r="B47" i="7"/>
  <c r="F47" i="7" s="1"/>
  <c r="A48" i="7"/>
  <c r="BB26" i="12"/>
  <c r="BD25" i="12"/>
  <c r="BC25" i="12" s="1"/>
  <c r="D48" i="7" l="1"/>
  <c r="A49" i="7"/>
  <c r="B48" i="7"/>
  <c r="F48" i="7" s="1"/>
  <c r="BB27" i="12"/>
  <c r="BD26" i="12"/>
  <c r="BC26" i="12" s="1"/>
  <c r="D49" i="7" l="1"/>
  <c r="B49" i="7"/>
  <c r="F49" i="7" s="1"/>
  <c r="A50" i="7"/>
  <c r="BB28" i="12"/>
  <c r="BD27" i="12"/>
  <c r="BC27" i="12" s="1"/>
  <c r="D50" i="7" l="1"/>
  <c r="A51" i="7"/>
  <c r="B50" i="7"/>
  <c r="F50" i="7" s="1"/>
  <c r="BB29" i="12"/>
  <c r="BD28" i="12"/>
  <c r="BC28" i="12" s="1"/>
  <c r="D51" i="7" l="1"/>
  <c r="B51" i="7"/>
  <c r="F51" i="7" s="1"/>
  <c r="A52" i="7"/>
  <c r="BB30" i="12"/>
  <c r="BD29" i="12"/>
  <c r="BC29" i="12" s="1"/>
  <c r="D52" i="7" l="1"/>
  <c r="A53" i="7"/>
  <c r="B52" i="7"/>
  <c r="F52" i="7" s="1"/>
  <c r="BB31" i="12"/>
  <c r="BD30" i="12"/>
  <c r="BC30" i="12" s="1"/>
  <c r="D53" i="7" l="1"/>
  <c r="B53" i="7"/>
  <c r="F53" i="7" s="1"/>
  <c r="A54" i="7"/>
  <c r="BB32" i="12"/>
  <c r="BD31" i="12"/>
  <c r="BC31" i="12" s="1"/>
  <c r="D54" i="7" l="1"/>
  <c r="B54" i="7"/>
  <c r="F54" i="7" s="1"/>
  <c r="A55" i="7"/>
  <c r="BB33" i="12"/>
  <c r="BD32" i="12"/>
  <c r="BC32" i="12" s="1"/>
  <c r="D55" i="7" l="1"/>
  <c r="A56" i="7"/>
  <c r="B55" i="7"/>
  <c r="F55" i="7" s="1"/>
  <c r="BB34" i="12"/>
  <c r="BD33" i="12"/>
  <c r="BC33" i="12" s="1"/>
  <c r="D56" i="7" l="1"/>
  <c r="B56" i="7"/>
  <c r="F56" i="7" s="1"/>
  <c r="A57" i="7"/>
  <c r="BB35" i="12"/>
  <c r="BD34" i="12"/>
  <c r="BC34" i="12" s="1"/>
  <c r="D57" i="7" l="1"/>
  <c r="A58" i="7"/>
  <c r="B57" i="7"/>
  <c r="F57" i="7" s="1"/>
  <c r="BB36" i="12"/>
  <c r="BD35" i="12"/>
  <c r="BC35" i="12" s="1"/>
  <c r="D58" i="7" l="1"/>
  <c r="B58" i="7"/>
  <c r="F58" i="7" s="1"/>
  <c r="A59" i="7"/>
  <c r="BB37" i="12"/>
  <c r="BD36" i="12"/>
  <c r="BC36" i="12" s="1"/>
  <c r="D59" i="7" l="1"/>
  <c r="A60" i="7"/>
  <c r="B59" i="7"/>
  <c r="F59" i="7" s="1"/>
  <c r="BB38" i="12"/>
  <c r="BD37" i="12"/>
  <c r="BC37" i="12" s="1"/>
  <c r="D60" i="7" l="1"/>
  <c r="B60" i="7"/>
  <c r="F60" i="7" s="1"/>
  <c r="A61" i="7"/>
  <c r="BB39" i="12"/>
  <c r="BD38" i="12"/>
  <c r="BC38" i="12" s="1"/>
  <c r="D61" i="7" l="1"/>
  <c r="A62" i="7"/>
  <c r="B61" i="7"/>
  <c r="F61" i="7" s="1"/>
  <c r="BB40" i="12"/>
  <c r="BD39" i="12"/>
  <c r="BC39" i="12" s="1"/>
  <c r="D62" i="7" l="1"/>
  <c r="B62" i="7"/>
  <c r="F62" i="7" s="1"/>
  <c r="A63" i="7"/>
  <c r="BB41" i="12"/>
  <c r="BD40" i="12"/>
  <c r="BC40" i="12" s="1"/>
  <c r="D63" i="7" l="1"/>
  <c r="A64" i="7"/>
  <c r="B63" i="7"/>
  <c r="F63" i="7" s="1"/>
  <c r="BB42" i="12"/>
  <c r="BD41" i="12"/>
  <c r="BC41" i="12" s="1"/>
  <c r="B64" i="7" l="1"/>
  <c r="F64" i="7" s="1"/>
  <c r="D64" i="7"/>
  <c r="A65" i="7"/>
  <c r="BB43" i="12"/>
  <c r="BD42" i="12"/>
  <c r="BC42" i="12" s="1"/>
  <c r="D65" i="7" l="1"/>
  <c r="A66" i="7"/>
  <c r="B65" i="7"/>
  <c r="F65" i="7" s="1"/>
  <c r="BB44" i="12"/>
  <c r="BD43" i="12"/>
  <c r="BC43" i="12" s="1"/>
  <c r="D66" i="7" l="1"/>
  <c r="B66" i="7"/>
  <c r="F66" i="7" s="1"/>
  <c r="A67" i="7"/>
  <c r="BB45" i="12"/>
  <c r="BD44" i="12"/>
  <c r="BC44" i="12" s="1"/>
  <c r="D67" i="7" l="1"/>
  <c r="A68" i="7"/>
  <c r="B67" i="7"/>
  <c r="F67" i="7" s="1"/>
  <c r="BB46" i="12"/>
  <c r="BD45" i="12"/>
  <c r="BC45" i="12" s="1"/>
  <c r="D68" i="7" l="1"/>
  <c r="B68" i="7"/>
  <c r="F68" i="7" s="1"/>
  <c r="A69" i="7"/>
  <c r="BB47" i="12"/>
  <c r="BD46" i="12"/>
  <c r="BC46" i="12" s="1"/>
  <c r="D69" i="7" l="1"/>
  <c r="A70" i="7"/>
  <c r="B69" i="7"/>
  <c r="F69" i="7" s="1"/>
  <c r="BB48" i="12"/>
  <c r="BD47" i="12"/>
  <c r="BC47" i="12" s="1"/>
  <c r="D70" i="7" l="1"/>
  <c r="A71" i="7"/>
  <c r="B70" i="7"/>
  <c r="F70" i="7" s="1"/>
  <c r="BB49" i="12"/>
  <c r="BD48" i="12"/>
  <c r="BC48" i="12" s="1"/>
  <c r="D71" i="7" l="1"/>
  <c r="B71" i="7"/>
  <c r="F71" i="7" s="1"/>
  <c r="A72" i="7"/>
  <c r="BB50" i="12"/>
  <c r="BD49" i="12"/>
  <c r="BC49" i="12" s="1"/>
  <c r="D72" i="7" l="1"/>
  <c r="A73" i="7"/>
  <c r="B72" i="7"/>
  <c r="F72" i="7" s="1"/>
  <c r="BB51" i="12"/>
  <c r="BD50" i="12"/>
  <c r="BC50" i="12" s="1"/>
  <c r="D73" i="7" l="1"/>
  <c r="B73" i="7"/>
  <c r="F73" i="7" s="1"/>
  <c r="A74" i="7"/>
  <c r="BB52" i="12"/>
  <c r="BD51" i="12"/>
  <c r="BC51" i="12" s="1"/>
  <c r="D74" i="7" l="1"/>
  <c r="B74" i="7"/>
  <c r="F74" i="7" s="1"/>
  <c r="A75" i="7"/>
  <c r="BB53" i="12"/>
  <c r="BD52" i="12"/>
  <c r="BC52" i="12" s="1"/>
  <c r="D75" i="7" l="1"/>
  <c r="B75" i="7"/>
  <c r="F75" i="7" s="1"/>
  <c r="A76" i="7"/>
  <c r="BB54" i="12"/>
  <c r="BD53" i="12"/>
  <c r="BC53" i="12" s="1"/>
  <c r="D76" i="7" l="1"/>
  <c r="A77" i="7"/>
  <c r="B76" i="7"/>
  <c r="F76" i="7" s="1"/>
  <c r="BB55" i="12"/>
  <c r="BD54" i="12"/>
  <c r="BC54" i="12" s="1"/>
  <c r="D77" i="7" l="1"/>
  <c r="C77" i="7"/>
  <c r="B77" i="7"/>
  <c r="F77" i="7" s="1"/>
  <c r="A78" i="7"/>
  <c r="BB56" i="12"/>
  <c r="BD55" i="12"/>
  <c r="BC55" i="12" s="1"/>
  <c r="D78" i="7" l="1"/>
  <c r="C78" i="7"/>
  <c r="B78" i="7"/>
  <c r="F78" i="7" s="1"/>
  <c r="A79" i="7"/>
  <c r="BB57" i="12"/>
  <c r="BD56" i="12"/>
  <c r="BC56" i="12" s="1"/>
  <c r="D79" i="7" l="1"/>
  <c r="C79" i="7"/>
  <c r="B79" i="7"/>
  <c r="F79" i="7" s="1"/>
  <c r="A80" i="7"/>
  <c r="BB58" i="12"/>
  <c r="BD57" i="12"/>
  <c r="BC57" i="12" s="1"/>
  <c r="D80" i="7" l="1"/>
  <c r="C80" i="7"/>
  <c r="B80" i="7"/>
  <c r="F80" i="7" s="1"/>
  <c r="A81" i="7"/>
  <c r="BB59" i="12"/>
  <c r="BD58" i="12"/>
  <c r="BC58" i="12" s="1"/>
  <c r="D81" i="7" l="1"/>
  <c r="C81" i="7"/>
  <c r="B81" i="7"/>
  <c r="F81" i="7" s="1"/>
  <c r="A82" i="7"/>
  <c r="BB60" i="12"/>
  <c r="BD59" i="12"/>
  <c r="BC59" i="12" s="1"/>
  <c r="D82" i="7" l="1"/>
  <c r="C82" i="7"/>
  <c r="B82" i="7"/>
  <c r="F82" i="7" s="1"/>
  <c r="A83" i="7"/>
  <c r="BB61" i="12"/>
  <c r="BD60" i="12"/>
  <c r="BC60" i="12" s="1"/>
  <c r="D83" i="7" l="1"/>
  <c r="C83" i="7"/>
  <c r="B83" i="7"/>
  <c r="F83" i="7" s="1"/>
  <c r="A84" i="7"/>
  <c r="BB62" i="12"/>
  <c r="BD61" i="12"/>
  <c r="BC61" i="12" s="1"/>
  <c r="D84" i="7" l="1"/>
  <c r="C84" i="7"/>
  <c r="B84" i="7"/>
  <c r="F84" i="7" s="1"/>
  <c r="A85" i="7"/>
  <c r="BB63" i="12"/>
  <c r="BD62" i="12"/>
  <c r="BC62" i="12" s="1"/>
  <c r="D85" i="7" l="1"/>
  <c r="C85" i="7"/>
  <c r="B85" i="7"/>
  <c r="F85" i="7" s="1"/>
  <c r="A86" i="7"/>
  <c r="BB64" i="12"/>
  <c r="BD63" i="12"/>
  <c r="BC63" i="12" s="1"/>
  <c r="D86" i="7" l="1"/>
  <c r="C86" i="7"/>
  <c r="B86" i="7"/>
  <c r="F86" i="7" s="1"/>
  <c r="A87" i="7"/>
  <c r="BB65" i="12"/>
  <c r="BD64" i="12"/>
  <c r="BC64" i="12" s="1"/>
  <c r="D87" i="7" l="1"/>
  <c r="C87" i="7"/>
  <c r="B87" i="7"/>
  <c r="F87" i="7" s="1"/>
  <c r="A88" i="7"/>
  <c r="BB66" i="12"/>
  <c r="BD65" i="12"/>
  <c r="BC65" i="12" s="1"/>
  <c r="D88" i="7" l="1"/>
  <c r="C88" i="7"/>
  <c r="B88" i="7"/>
  <c r="F88" i="7" s="1"/>
  <c r="A89" i="7"/>
  <c r="BB67" i="12"/>
  <c r="BD66" i="12"/>
  <c r="BC66" i="12" s="1"/>
  <c r="D89" i="7" l="1"/>
  <c r="C89" i="7"/>
  <c r="B89" i="7"/>
  <c r="F89" i="7" s="1"/>
  <c r="A90" i="7"/>
  <c r="BB68" i="12"/>
  <c r="BD67" i="12"/>
  <c r="BC67" i="12" s="1"/>
  <c r="D90" i="7" l="1"/>
  <c r="C90" i="7"/>
  <c r="B90" i="7"/>
  <c r="F90" i="7" s="1"/>
  <c r="A91" i="7"/>
  <c r="BB69" i="12"/>
  <c r="BD68" i="12"/>
  <c r="BC68" i="12" s="1"/>
  <c r="D91" i="7" l="1"/>
  <c r="C91" i="7"/>
  <c r="A92" i="7"/>
  <c r="B91" i="7"/>
  <c r="F91" i="7" s="1"/>
  <c r="BB70" i="12"/>
  <c r="BD69" i="12"/>
  <c r="BC69" i="12" s="1"/>
  <c r="D92" i="7" l="1"/>
  <c r="C92" i="7"/>
  <c r="B92" i="7"/>
  <c r="F92" i="7" s="1"/>
  <c r="A93" i="7"/>
  <c r="BB71" i="12"/>
  <c r="BD70" i="12"/>
  <c r="BC70" i="12" s="1"/>
  <c r="D93" i="7" l="1"/>
  <c r="C93" i="7"/>
  <c r="A94" i="7"/>
  <c r="B93" i="7"/>
  <c r="F93" i="7" s="1"/>
  <c r="BB72" i="12"/>
  <c r="BD71" i="12"/>
  <c r="BC71" i="12" s="1"/>
  <c r="D94" i="7" l="1"/>
  <c r="C94" i="7"/>
  <c r="A95" i="7"/>
  <c r="B94" i="7"/>
  <c r="F94" i="7" s="1"/>
  <c r="BB73" i="12"/>
  <c r="BD72" i="12"/>
  <c r="BC72" i="12" s="1"/>
  <c r="D95" i="7" l="1"/>
  <c r="C95" i="7"/>
  <c r="B95" i="7"/>
  <c r="F95" i="7" s="1"/>
  <c r="A96" i="7"/>
  <c r="BB74" i="12"/>
  <c r="BD73" i="12"/>
  <c r="BC73" i="12" s="1"/>
  <c r="D96" i="7" l="1"/>
  <c r="C96" i="7"/>
  <c r="B96" i="7"/>
  <c r="F96" i="7" s="1"/>
  <c r="A97" i="7"/>
  <c r="BB75" i="12"/>
  <c r="BD74" i="12"/>
  <c r="BC74" i="12" s="1"/>
  <c r="D97" i="7" l="1"/>
  <c r="C97" i="7"/>
  <c r="B97" i="7"/>
  <c r="F97" i="7" s="1"/>
  <c r="A98" i="7"/>
  <c r="BB76" i="12"/>
  <c r="BD75" i="12"/>
  <c r="BC75" i="12" s="1"/>
  <c r="D98" i="7" l="1"/>
  <c r="C98" i="7"/>
  <c r="B98" i="7"/>
  <c r="F98" i="7" s="1"/>
  <c r="A99" i="7"/>
  <c r="BB77" i="12"/>
  <c r="BD76" i="12"/>
  <c r="BC76" i="12" s="1"/>
  <c r="D99" i="7" l="1"/>
  <c r="C99" i="7"/>
  <c r="B99" i="7"/>
  <c r="F99" i="7" s="1"/>
  <c r="A100" i="7"/>
  <c r="BB78" i="12"/>
  <c r="BD77" i="12"/>
  <c r="BC77" i="12" s="1"/>
  <c r="D100" i="7" l="1"/>
  <c r="C100" i="7"/>
  <c r="B100" i="7"/>
  <c r="F100" i="7" s="1"/>
  <c r="A101" i="7"/>
  <c r="BB79" i="12"/>
  <c r="BD78" i="12"/>
  <c r="BC78" i="12" s="1"/>
  <c r="D101" i="7" l="1"/>
  <c r="C101" i="7"/>
  <c r="B101" i="7"/>
  <c r="F101" i="7" s="1"/>
  <c r="A102" i="7"/>
  <c r="BB80" i="12"/>
  <c r="BD79" i="12"/>
  <c r="BC79" i="12" s="1"/>
  <c r="D102" i="7" l="1"/>
  <c r="C102" i="7"/>
  <c r="B102" i="7"/>
  <c r="F102" i="7" s="1"/>
  <c r="A103" i="7"/>
  <c r="BB81" i="12"/>
  <c r="BD80" i="12"/>
  <c r="BC80" i="12" s="1"/>
  <c r="D103" i="7" l="1"/>
  <c r="C103" i="7"/>
  <c r="A104" i="7"/>
  <c r="B103" i="7"/>
  <c r="F103" i="7" s="1"/>
  <c r="BB82" i="12"/>
  <c r="BD81" i="12"/>
  <c r="BC81" i="12" s="1"/>
  <c r="D104" i="7" l="1"/>
  <c r="C104" i="7"/>
  <c r="B104" i="7"/>
  <c r="F104" i="7" s="1"/>
  <c r="A105" i="7"/>
  <c r="BB83" i="12"/>
  <c r="BD82" i="12"/>
  <c r="BC82" i="12" s="1"/>
  <c r="D105" i="7" l="1"/>
  <c r="C105" i="7"/>
  <c r="B105" i="7"/>
  <c r="F105" i="7" s="1"/>
  <c r="A106" i="7"/>
  <c r="BB84" i="12"/>
  <c r="BD83" i="12"/>
  <c r="BC83" i="12" s="1"/>
  <c r="D106" i="7" l="1"/>
  <c r="C106" i="7"/>
  <c r="B106" i="7"/>
  <c r="F106" i="7" s="1"/>
  <c r="A107" i="7"/>
  <c r="BB85" i="12"/>
  <c r="BD84" i="12"/>
  <c r="BC84" i="12" s="1"/>
  <c r="D107" i="7" l="1"/>
  <c r="C107" i="7"/>
  <c r="B107" i="7"/>
  <c r="F107" i="7" s="1"/>
  <c r="A108" i="7"/>
  <c r="BB86" i="12"/>
  <c r="BD85" i="12"/>
  <c r="BC85" i="12" s="1"/>
  <c r="D108" i="7" l="1"/>
  <c r="C108" i="7"/>
  <c r="B108" i="7"/>
  <c r="F108" i="7" s="1"/>
  <c r="A109" i="7"/>
  <c r="BB87" i="12"/>
  <c r="BD86" i="12"/>
  <c r="BC86" i="12" s="1"/>
  <c r="D109" i="7" l="1"/>
  <c r="C109" i="7"/>
  <c r="B109" i="7"/>
  <c r="F109" i="7" s="1"/>
  <c r="A110" i="7"/>
  <c r="BB88" i="12"/>
  <c r="BD87" i="12"/>
  <c r="BC87" i="12" s="1"/>
  <c r="D110" i="7" l="1"/>
  <c r="C110" i="7"/>
  <c r="B110" i="7"/>
  <c r="F110" i="7" s="1"/>
  <c r="A111" i="7"/>
  <c r="BB89" i="12"/>
  <c r="BD88" i="12"/>
  <c r="BC88" i="12" s="1"/>
  <c r="C111" i="7" l="1"/>
  <c r="D111" i="7"/>
  <c r="A112" i="7"/>
  <c r="B111" i="7"/>
  <c r="F111" i="7" s="1"/>
  <c r="BB90" i="12"/>
  <c r="BD89" i="12"/>
  <c r="BC89" i="12" s="1"/>
  <c r="A113" i="7" l="1"/>
  <c r="C112" i="7"/>
  <c r="D112" i="7"/>
  <c r="B112" i="7"/>
  <c r="F112" i="7" s="1"/>
  <c r="BB91" i="12"/>
  <c r="BD90" i="12"/>
  <c r="BC90" i="12" s="1"/>
  <c r="C113" i="7" l="1"/>
  <c r="D113" i="7"/>
  <c r="B113" i="7"/>
  <c r="F113" i="7" s="1"/>
  <c r="A114" i="7"/>
  <c r="BB92" i="12"/>
  <c r="BD91" i="12"/>
  <c r="BC91" i="12" s="1"/>
  <c r="D114" i="7" l="1"/>
  <c r="C114" i="7"/>
  <c r="B114" i="7"/>
  <c r="F114" i="7" s="1"/>
  <c r="A115" i="7"/>
  <c r="BB93" i="12"/>
  <c r="BD92" i="12"/>
  <c r="BC92" i="12" s="1"/>
  <c r="D115" i="7" l="1"/>
  <c r="C115" i="7"/>
  <c r="B115" i="7"/>
  <c r="F115" i="7" s="1"/>
  <c r="A116" i="7"/>
  <c r="BB94" i="12"/>
  <c r="BD93" i="12"/>
  <c r="BC93" i="12" s="1"/>
  <c r="D116" i="7" l="1"/>
  <c r="C116" i="7"/>
  <c r="B116" i="7"/>
  <c r="F116" i="7" s="1"/>
  <c r="A117" i="7"/>
  <c r="BB95" i="12"/>
  <c r="BD94" i="12"/>
  <c r="BC94" i="12" s="1"/>
  <c r="D117" i="7" l="1"/>
  <c r="C117" i="7"/>
  <c r="B117" i="7"/>
  <c r="F117" i="7" s="1"/>
  <c r="A118" i="7"/>
  <c r="BB96" i="12"/>
  <c r="BD95" i="12"/>
  <c r="BC95" i="12" s="1"/>
  <c r="D118" i="7" l="1"/>
  <c r="C118" i="7"/>
  <c r="B118" i="7"/>
  <c r="F118" i="7" s="1"/>
  <c r="A119" i="7"/>
  <c r="BB97" i="12"/>
  <c r="BD96" i="12"/>
  <c r="BC96" i="12" s="1"/>
  <c r="D119" i="7" l="1"/>
  <c r="C119" i="7"/>
  <c r="B119" i="7"/>
  <c r="F119" i="7" s="1"/>
  <c r="A120" i="7"/>
  <c r="BB98" i="12"/>
  <c r="BD97" i="12"/>
  <c r="BC97" i="12" s="1"/>
  <c r="D120" i="7" l="1"/>
  <c r="C120" i="7"/>
  <c r="B120" i="7"/>
  <c r="F120" i="7" s="1"/>
  <c r="A121" i="7"/>
  <c r="BB99" i="12"/>
  <c r="BD98" i="12"/>
  <c r="BC98" i="12" s="1"/>
  <c r="D121" i="7" l="1"/>
  <c r="C121" i="7"/>
  <c r="B121" i="7"/>
  <c r="F121" i="7" s="1"/>
  <c r="A122" i="7"/>
  <c r="BB100" i="12"/>
  <c r="BD99" i="12"/>
  <c r="BC99" i="12" s="1"/>
  <c r="D122" i="7" l="1"/>
  <c r="C122" i="7"/>
  <c r="B122" i="7"/>
  <c r="F122" i="7" s="1"/>
  <c r="A123" i="7"/>
  <c r="BB101" i="12"/>
  <c r="BD100" i="12"/>
  <c r="BC100" i="12" s="1"/>
  <c r="D123" i="7" l="1"/>
  <c r="C123" i="7"/>
  <c r="B123" i="7"/>
  <c r="F123" i="7" s="1"/>
  <c r="A124" i="7"/>
  <c r="BB102" i="12"/>
  <c r="BD101" i="12"/>
  <c r="BC101" i="12" s="1"/>
  <c r="D124" i="7" l="1"/>
  <c r="C124" i="7"/>
  <c r="B124" i="7"/>
  <c r="F124" i="7" s="1"/>
  <c r="A125" i="7"/>
  <c r="BB103" i="12"/>
  <c r="BD102" i="12"/>
  <c r="BC102" i="12" s="1"/>
  <c r="D125" i="7" l="1"/>
  <c r="C125" i="7"/>
  <c r="B125" i="7"/>
  <c r="F125" i="7" s="1"/>
  <c r="A126" i="7"/>
  <c r="BB104" i="12"/>
  <c r="BD103" i="12"/>
  <c r="BC103" i="12" s="1"/>
  <c r="D126" i="7" l="1"/>
  <c r="C126" i="7"/>
  <c r="A127" i="7"/>
  <c r="B126" i="7"/>
  <c r="F126" i="7" s="1"/>
  <c r="BB105" i="12"/>
  <c r="BD104" i="12"/>
  <c r="BC104" i="12" s="1"/>
  <c r="B127" i="7" l="1"/>
  <c r="F127" i="7" s="1"/>
  <c r="C127" i="7"/>
  <c r="A128" i="7"/>
  <c r="D127" i="7"/>
  <c r="G127" i="7"/>
  <c r="BB106" i="12"/>
  <c r="BD105" i="12"/>
  <c r="BC105" i="12" s="1"/>
  <c r="D128" i="7" l="1"/>
  <c r="C128" i="7"/>
  <c r="G128" i="7" s="1"/>
  <c r="B128" i="7"/>
  <c r="F128" i="7" s="1"/>
  <c r="A129" i="7"/>
  <c r="BB107" i="12"/>
  <c r="BD106" i="12"/>
  <c r="BC106" i="12" s="1"/>
  <c r="D129" i="7" l="1"/>
  <c r="C129" i="7"/>
  <c r="A130" i="7"/>
  <c r="B129" i="7"/>
  <c r="F129" i="7" s="1"/>
  <c r="G129" i="7"/>
  <c r="BB108" i="12"/>
  <c r="BD107" i="12"/>
  <c r="BC107" i="12" s="1"/>
  <c r="D130" i="7" l="1"/>
  <c r="C130" i="7"/>
  <c r="G130" i="7" s="1"/>
  <c r="B130" i="7"/>
  <c r="F130" i="7" s="1"/>
  <c r="A131" i="7"/>
  <c r="BB109" i="12"/>
  <c r="BD108" i="12"/>
  <c r="BC108" i="12" s="1"/>
  <c r="D131" i="7" l="1"/>
  <c r="C131" i="7"/>
  <c r="A132" i="7"/>
  <c r="B131" i="7"/>
  <c r="F131" i="7" s="1"/>
  <c r="G131" i="7"/>
  <c r="BB110" i="12"/>
  <c r="BD109" i="12"/>
  <c r="BC109" i="12" s="1"/>
  <c r="D132" i="7" l="1"/>
  <c r="C132" i="7"/>
  <c r="G132" i="7" s="1"/>
  <c r="B132" i="7"/>
  <c r="F132" i="7" s="1"/>
  <c r="A133" i="7"/>
  <c r="BB111" i="12"/>
  <c r="BD110" i="12"/>
  <c r="BC110" i="12" s="1"/>
  <c r="D133" i="7" l="1"/>
  <c r="C133" i="7"/>
  <c r="A134" i="7"/>
  <c r="B133" i="7"/>
  <c r="F133" i="7" s="1"/>
  <c r="G133" i="7"/>
  <c r="BB112" i="12"/>
  <c r="BD111" i="12"/>
  <c r="BC111" i="12" s="1"/>
  <c r="D134" i="7" l="1"/>
  <c r="C134" i="7"/>
  <c r="G134" i="7" s="1"/>
  <c r="B134" i="7"/>
  <c r="F134" i="7" s="1"/>
  <c r="A135" i="7"/>
  <c r="BB113" i="12"/>
  <c r="BD112" i="12"/>
  <c r="BC112" i="12" s="1"/>
  <c r="D135" i="7" l="1"/>
  <c r="C135" i="7"/>
  <c r="A136" i="7"/>
  <c r="B135" i="7"/>
  <c r="F135" i="7" s="1"/>
  <c r="G135" i="7"/>
  <c r="BB114" i="12"/>
  <c r="BD113" i="12"/>
  <c r="BC113" i="12" s="1"/>
  <c r="D136" i="7" l="1"/>
  <c r="C136" i="7"/>
  <c r="G136" i="7" s="1"/>
  <c r="B136" i="7"/>
  <c r="F136" i="7" s="1"/>
  <c r="A137" i="7"/>
  <c r="BB115" i="12"/>
  <c r="BD114" i="12"/>
  <c r="BC114" i="12" s="1"/>
  <c r="D137" i="7" l="1"/>
  <c r="C137" i="7"/>
  <c r="A138" i="7"/>
  <c r="B137" i="7"/>
  <c r="F137" i="7" s="1"/>
  <c r="G137" i="7"/>
  <c r="BB116" i="12"/>
  <c r="BD115" i="12"/>
  <c r="BC115" i="12" s="1"/>
  <c r="D138" i="7" l="1"/>
  <c r="C138" i="7"/>
  <c r="G138" i="7" s="1"/>
  <c r="B138" i="7"/>
  <c r="F138" i="7" s="1"/>
  <c r="A139" i="7"/>
  <c r="BB117" i="12"/>
  <c r="BD116" i="12"/>
  <c r="BC116" i="12" s="1"/>
  <c r="D139" i="7" l="1"/>
  <c r="C139" i="7"/>
  <c r="G139" i="7" s="1"/>
  <c r="B139" i="7"/>
  <c r="F139" i="7" s="1"/>
  <c r="A140" i="7"/>
  <c r="BB118" i="12"/>
  <c r="BD117" i="12"/>
  <c r="BC117" i="12" s="1"/>
  <c r="D140" i="7" l="1"/>
  <c r="C140" i="7"/>
  <c r="A141" i="7"/>
  <c r="B140" i="7"/>
  <c r="F140" i="7" s="1"/>
  <c r="G140" i="7"/>
  <c r="BB119" i="12"/>
  <c r="BD118" i="12"/>
  <c r="BC118" i="12" s="1"/>
  <c r="D141" i="7" l="1"/>
  <c r="C141" i="7"/>
  <c r="B141" i="7"/>
  <c r="F141" i="7" s="1"/>
  <c r="G141" i="7"/>
  <c r="A142" i="7"/>
  <c r="BB120" i="12"/>
  <c r="BD119" i="12"/>
  <c r="BC119" i="12" s="1"/>
  <c r="D142" i="7" l="1"/>
  <c r="C142" i="7"/>
  <c r="G142" i="7" s="1"/>
  <c r="B142" i="7"/>
  <c r="F142" i="7" s="1"/>
  <c r="A143" i="7"/>
  <c r="BB121" i="12"/>
  <c r="BD120" i="12"/>
  <c r="BC120" i="12" s="1"/>
  <c r="D143" i="7" l="1"/>
  <c r="C143" i="7"/>
  <c r="B143" i="7"/>
  <c r="F143" i="7" s="1"/>
  <c r="G143" i="7"/>
  <c r="A144" i="7"/>
  <c r="BB122" i="12"/>
  <c r="BD121" i="12"/>
  <c r="BC121" i="12" s="1"/>
  <c r="D144" i="7" l="1"/>
  <c r="C144" i="7"/>
  <c r="G144" i="7" s="1"/>
  <c r="B144" i="7"/>
  <c r="F144" i="7" s="1"/>
  <c r="A145" i="7"/>
  <c r="BB123" i="12"/>
  <c r="BD122" i="12"/>
  <c r="BC122" i="12" s="1"/>
  <c r="D145" i="7" l="1"/>
  <c r="C145" i="7"/>
  <c r="A146" i="7"/>
  <c r="B145" i="7"/>
  <c r="F145" i="7" s="1"/>
  <c r="G145" i="7"/>
  <c r="BB124" i="12"/>
  <c r="BD123" i="12"/>
  <c r="BC123" i="12" s="1"/>
  <c r="B146" i="7" l="1"/>
  <c r="F146" i="7" s="1"/>
  <c r="C146" i="7"/>
  <c r="A147" i="7"/>
  <c r="D146" i="7"/>
  <c r="G146" i="7"/>
  <c r="BB125" i="12"/>
  <c r="BD124" i="12"/>
  <c r="BC124" i="12" s="1"/>
  <c r="D147" i="7" l="1"/>
  <c r="C147" i="7"/>
  <c r="G147" i="7" s="1"/>
  <c r="B147" i="7"/>
  <c r="F147" i="7" s="1"/>
  <c r="A148" i="7"/>
  <c r="BB126" i="12"/>
  <c r="BD125" i="12"/>
  <c r="BC125" i="12" s="1"/>
  <c r="D148" i="7" l="1"/>
  <c r="C148" i="7"/>
  <c r="G148" i="7" s="1"/>
  <c r="B148" i="7"/>
  <c r="F148" i="7" s="1"/>
  <c r="A149" i="7"/>
  <c r="BB127" i="12"/>
  <c r="BD126" i="12"/>
  <c r="BC126" i="12" s="1"/>
  <c r="D149" i="7" l="1"/>
  <c r="C149" i="7"/>
  <c r="B149" i="7"/>
  <c r="F149" i="7" s="1"/>
  <c r="G149" i="7"/>
  <c r="A150" i="7"/>
  <c r="BB128" i="12"/>
  <c r="BD127" i="12"/>
  <c r="BC127" i="12" s="1"/>
  <c r="D150" i="7" l="1"/>
  <c r="C150" i="7"/>
  <c r="G150" i="7" s="1"/>
  <c r="B150" i="7"/>
  <c r="F150" i="7" s="1"/>
  <c r="A151" i="7"/>
  <c r="BB129" i="12"/>
  <c r="BD128" i="12"/>
  <c r="BC128" i="12" s="1"/>
  <c r="D151" i="7" l="1"/>
  <c r="C151" i="7"/>
  <c r="G151" i="7" s="1"/>
  <c r="B151" i="7"/>
  <c r="F151" i="7" s="1"/>
  <c r="A152" i="7"/>
  <c r="BB130" i="12"/>
  <c r="BD129" i="12"/>
  <c r="BC129" i="12" s="1"/>
  <c r="D152" i="7" l="1"/>
  <c r="C152" i="7"/>
  <c r="G152" i="7" s="1"/>
  <c r="B152" i="7"/>
  <c r="F152" i="7" s="1"/>
  <c r="A153" i="7"/>
  <c r="BB131" i="12"/>
  <c r="BD130" i="12"/>
  <c r="BC130" i="12" s="1"/>
  <c r="D153" i="7" l="1"/>
  <c r="C153" i="7"/>
  <c r="B153" i="7"/>
  <c r="F153" i="7" s="1"/>
  <c r="G153" i="7"/>
  <c r="A154" i="7"/>
  <c r="BB132" i="12"/>
  <c r="BD131" i="12"/>
  <c r="BC131" i="12" s="1"/>
  <c r="D154" i="7" l="1"/>
  <c r="C154" i="7"/>
  <c r="G154" i="7" s="1"/>
  <c r="B154" i="7"/>
  <c r="F154" i="7" s="1"/>
  <c r="A155" i="7"/>
  <c r="BB133" i="12"/>
  <c r="BD132" i="12"/>
  <c r="BC132" i="12" s="1"/>
  <c r="D155" i="7" l="1"/>
  <c r="C155" i="7"/>
  <c r="G155" i="7" s="1"/>
  <c r="B155" i="7"/>
  <c r="F155" i="7" s="1"/>
  <c r="A156" i="7"/>
  <c r="BB134" i="12"/>
  <c r="BD133" i="12"/>
  <c r="BC133" i="12" s="1"/>
  <c r="D156" i="7" l="1"/>
  <c r="C156" i="7"/>
  <c r="G156" i="7" s="1"/>
  <c r="B156" i="7"/>
  <c r="F156" i="7" s="1"/>
  <c r="A157" i="7"/>
  <c r="BB135" i="12"/>
  <c r="BD134" i="12"/>
  <c r="BC134" i="12" s="1"/>
  <c r="D157" i="7" l="1"/>
  <c r="C157" i="7"/>
  <c r="G157" i="7" s="1"/>
  <c r="B157" i="7"/>
  <c r="F157" i="7" s="1"/>
  <c r="A158" i="7"/>
  <c r="BB136" i="12"/>
  <c r="BD135" i="12"/>
  <c r="BC135" i="12" s="1"/>
  <c r="D158" i="7" l="1"/>
  <c r="C158" i="7"/>
  <c r="G158" i="7" s="1"/>
  <c r="B158" i="7"/>
  <c r="F158" i="7" s="1"/>
  <c r="A159" i="7"/>
  <c r="BB137" i="12"/>
  <c r="BD136" i="12"/>
  <c r="BC136" i="12" s="1"/>
  <c r="D159" i="7" l="1"/>
  <c r="C159" i="7"/>
  <c r="A160" i="7"/>
  <c r="B159" i="7"/>
  <c r="F159" i="7" s="1"/>
  <c r="G159" i="7"/>
  <c r="BB138" i="12"/>
  <c r="BD137" i="12"/>
  <c r="BC137" i="12" s="1"/>
  <c r="A161" i="7" l="1"/>
  <c r="C160" i="7"/>
  <c r="G160" i="7"/>
  <c r="D160" i="7"/>
  <c r="B160" i="7"/>
  <c r="F160" i="7" s="1"/>
  <c r="BB139" i="12"/>
  <c r="BD138" i="12"/>
  <c r="BC138" i="12" s="1"/>
  <c r="A162" i="7" l="1"/>
  <c r="B161" i="7"/>
  <c r="F161" i="7" s="1"/>
  <c r="D161" i="7"/>
  <c r="C161" i="7"/>
  <c r="G161" i="7" s="1"/>
  <c r="BB140" i="12"/>
  <c r="BD139" i="12"/>
  <c r="BC139" i="12" s="1"/>
  <c r="D162" i="7" l="1"/>
  <c r="A163" i="7"/>
  <c r="C162" i="7"/>
  <c r="G162" i="7" s="1"/>
  <c r="B162" i="7"/>
  <c r="F162" i="7" s="1"/>
  <c r="BB141" i="12"/>
  <c r="BD140" i="12"/>
  <c r="BC140" i="12" s="1"/>
  <c r="D163" i="7" l="1"/>
  <c r="B163" i="7"/>
  <c r="F163" i="7" s="1"/>
  <c r="C163" i="7"/>
  <c r="G163" i="7" s="1"/>
  <c r="A164" i="7"/>
  <c r="BB142" i="12"/>
  <c r="BD141" i="12"/>
  <c r="BC141" i="12" s="1"/>
  <c r="D164" i="7" l="1"/>
  <c r="B164" i="7"/>
  <c r="F164" i="7" s="1"/>
  <c r="C164" i="7"/>
  <c r="G164" i="7" s="1"/>
  <c r="A165" i="7"/>
  <c r="BB143" i="12"/>
  <c r="BD142" i="12"/>
  <c r="BC142" i="12" s="1"/>
  <c r="D165" i="7" l="1"/>
  <c r="B165" i="7"/>
  <c r="F165" i="7" s="1"/>
  <c r="C165" i="7"/>
  <c r="G165" i="7" s="1"/>
  <c r="A166" i="7"/>
  <c r="BB144" i="12"/>
  <c r="BD143" i="12"/>
  <c r="BC143" i="12" s="1"/>
  <c r="D166" i="7" l="1"/>
  <c r="B166" i="7"/>
  <c r="F166" i="7" s="1"/>
  <c r="C166" i="7"/>
  <c r="G166" i="7" s="1"/>
  <c r="A167" i="7"/>
  <c r="BB145" i="12"/>
  <c r="BD144" i="12"/>
  <c r="BC144" i="12" s="1"/>
  <c r="D167" i="7" l="1"/>
  <c r="B167" i="7"/>
  <c r="F167" i="7" s="1"/>
  <c r="C167" i="7"/>
  <c r="G167" i="7" s="1"/>
  <c r="A168" i="7"/>
  <c r="BB146" i="12"/>
  <c r="BD145" i="12"/>
  <c r="BC145" i="12" s="1"/>
  <c r="D168" i="7" l="1"/>
  <c r="B168" i="7"/>
  <c r="F168" i="7" s="1"/>
  <c r="C168" i="7"/>
  <c r="G168" i="7" s="1"/>
  <c r="A169" i="7"/>
  <c r="BB147" i="12"/>
  <c r="BD146" i="12"/>
  <c r="BC146" i="12" s="1"/>
  <c r="D169" i="7" l="1"/>
  <c r="B169" i="7"/>
  <c r="F169" i="7" s="1"/>
  <c r="C169" i="7"/>
  <c r="G169" i="7" s="1"/>
  <c r="A170" i="7"/>
  <c r="BB148" i="12"/>
  <c r="BD147" i="12"/>
  <c r="BC147" i="12" s="1"/>
  <c r="D170" i="7" l="1"/>
  <c r="B170" i="7"/>
  <c r="F170" i="7" s="1"/>
  <c r="C170" i="7"/>
  <c r="G170" i="7" s="1"/>
  <c r="A171" i="7"/>
  <c r="BB149" i="12"/>
  <c r="BD148" i="12"/>
  <c r="BC148" i="12" s="1"/>
  <c r="D171" i="7" l="1"/>
  <c r="B171" i="7"/>
  <c r="F171" i="7" s="1"/>
  <c r="C171" i="7"/>
  <c r="G171" i="7" s="1"/>
  <c r="A172" i="7"/>
  <c r="BB150" i="12"/>
  <c r="BD149" i="12"/>
  <c r="BC149" i="12" s="1"/>
  <c r="D172" i="7" l="1"/>
  <c r="B172" i="7"/>
  <c r="F172" i="7" s="1"/>
  <c r="C172" i="7"/>
  <c r="G172" i="7" s="1"/>
  <c r="A173" i="7"/>
  <c r="BD150" i="12"/>
  <c r="D173" i="7" l="1"/>
  <c r="B173" i="7"/>
  <c r="F173" i="7" s="1"/>
  <c r="C173" i="7"/>
  <c r="G173" i="7" s="1"/>
  <c r="A174" i="7"/>
  <c r="BC150" i="12"/>
  <c r="C174" i="7" l="1"/>
  <c r="G174" i="7" s="1"/>
  <c r="C58" i="12"/>
  <c r="C24" i="12"/>
  <c r="C10" i="12"/>
  <c r="C11" i="12"/>
  <c r="A175" i="7"/>
  <c r="D174" i="7"/>
  <c r="B174" i="7"/>
  <c r="F174" i="7" s="1"/>
  <c r="C59" i="12"/>
  <c r="C3" i="12"/>
  <c r="C4" i="12"/>
  <c r="C5" i="12"/>
  <c r="C6" i="12"/>
  <c r="C7" i="12"/>
  <c r="C8" i="12"/>
  <c r="C9" i="12"/>
  <c r="C12" i="12"/>
  <c r="C13" i="12"/>
  <c r="C14" i="12"/>
  <c r="C15" i="12"/>
  <c r="C16" i="12"/>
  <c r="C17" i="12"/>
  <c r="C18" i="12"/>
  <c r="C19" i="12"/>
  <c r="C21" i="12"/>
  <c r="C22" i="12"/>
  <c r="C23" i="12"/>
  <c r="C25" i="12"/>
  <c r="C26" i="12"/>
  <c r="C27" i="12"/>
  <c r="C28" i="12"/>
  <c r="C29" i="12"/>
  <c r="C30" i="12"/>
  <c r="C31" i="12"/>
  <c r="C32" i="12"/>
  <c r="C33" i="12"/>
  <c r="C34" i="12"/>
  <c r="C35" i="12"/>
  <c r="C36" i="12"/>
  <c r="C37" i="12"/>
  <c r="C38" i="12"/>
  <c r="C39" i="12"/>
  <c r="C40" i="12"/>
  <c r="C41" i="12"/>
  <c r="C42" i="12"/>
  <c r="C43" i="12"/>
  <c r="C44" i="12"/>
  <c r="C45" i="12"/>
  <c r="C46" i="12"/>
  <c r="C47" i="12"/>
  <c r="C48" i="12"/>
  <c r="C175" i="12"/>
  <c r="C78" i="12"/>
  <c r="C65" i="12"/>
  <c r="C184" i="12"/>
  <c r="C153" i="12"/>
  <c r="C173" i="12"/>
  <c r="C179" i="12"/>
  <c r="C163" i="12"/>
  <c r="C167" i="12"/>
  <c r="C199" i="12"/>
  <c r="C158" i="12"/>
  <c r="C200" i="12"/>
  <c r="C181" i="12"/>
  <c r="C182" i="12"/>
  <c r="C151" i="12"/>
  <c r="C188" i="12"/>
  <c r="C171" i="12"/>
  <c r="C150" i="12"/>
  <c r="C70" i="12"/>
  <c r="C149" i="12"/>
  <c r="C170" i="12"/>
  <c r="C185" i="12"/>
  <c r="C156" i="12"/>
  <c r="C178" i="12"/>
  <c r="C183" i="12"/>
  <c r="C142" i="12"/>
  <c r="C195" i="12"/>
  <c r="C164" i="12"/>
  <c r="C180" i="12"/>
  <c r="C193" i="12"/>
  <c r="C155" i="12"/>
  <c r="C146" i="12"/>
  <c r="C169" i="12"/>
  <c r="C108" i="12"/>
  <c r="D141" i="12"/>
  <c r="D155" i="12"/>
  <c r="D168" i="12"/>
  <c r="D162" i="12"/>
  <c r="D164" i="12"/>
  <c r="D156" i="12"/>
  <c r="D188" i="12"/>
  <c r="D150" i="12"/>
  <c r="D154" i="12"/>
  <c r="D147" i="12"/>
  <c r="D159" i="12"/>
  <c r="D196" i="12"/>
  <c r="D143" i="12"/>
  <c r="D200" i="12"/>
  <c r="D195" i="12"/>
  <c r="D193" i="12"/>
  <c r="D181" i="12"/>
  <c r="D174" i="12"/>
  <c r="D176" i="12"/>
  <c r="D180" i="12"/>
  <c r="D161" i="12"/>
  <c r="D152" i="12"/>
  <c r="D149" i="12"/>
  <c r="D173" i="12"/>
  <c r="D148" i="12"/>
  <c r="D186" i="12"/>
  <c r="D157" i="12"/>
  <c r="D146" i="12"/>
  <c r="D194" i="12"/>
  <c r="D197" i="12"/>
  <c r="D171" i="12"/>
  <c r="D189" i="12"/>
  <c r="D192" i="12"/>
  <c r="D182" i="12"/>
  <c r="D169" i="12"/>
  <c r="D158" i="12"/>
  <c r="D190" i="12"/>
  <c r="D191" i="12"/>
  <c r="D179" i="12"/>
  <c r="D144" i="12"/>
  <c r="D172" i="12"/>
  <c r="D167" i="12"/>
  <c r="D165" i="12"/>
  <c r="D199" i="12"/>
  <c r="D166" i="12"/>
  <c r="D185" i="12"/>
  <c r="D160" i="12"/>
  <c r="D163" i="12"/>
  <c r="D178" i="12"/>
  <c r="D184" i="12"/>
  <c r="D145" i="12"/>
  <c r="D142" i="12"/>
  <c r="D198" i="12"/>
  <c r="D183" i="12"/>
  <c r="D177" i="12"/>
  <c r="D175" i="12"/>
  <c r="D151" i="12"/>
  <c r="D170" i="12"/>
  <c r="D187" i="12"/>
  <c r="D153" i="12"/>
  <c r="C67" i="12"/>
  <c r="C191" i="12"/>
  <c r="C157" i="12"/>
  <c r="C166" i="12"/>
  <c r="C186" i="12"/>
  <c r="C198" i="12"/>
  <c r="C189" i="12"/>
  <c r="C147" i="12"/>
  <c r="C161" i="12"/>
  <c r="C145" i="12"/>
  <c r="C160" i="12"/>
  <c r="C192" i="12"/>
  <c r="C154" i="12"/>
  <c r="C197" i="12"/>
  <c r="C144" i="12"/>
  <c r="C174" i="12"/>
  <c r="C68" i="12"/>
  <c r="C162" i="12"/>
  <c r="C177" i="12"/>
  <c r="C165" i="12"/>
  <c r="C194" i="12"/>
  <c r="C190" i="12"/>
  <c r="C168" i="12"/>
  <c r="C152" i="12"/>
  <c r="C141" i="12"/>
  <c r="C148" i="12"/>
  <c r="C187" i="12"/>
  <c r="C172" i="12"/>
  <c r="C143" i="12"/>
  <c r="C196" i="12"/>
  <c r="C176" i="12"/>
  <c r="C159" i="12"/>
  <c r="C109" i="12"/>
  <c r="C113" i="12"/>
  <c r="C124" i="12"/>
  <c r="C128" i="12"/>
  <c r="C94" i="12"/>
  <c r="C118" i="12"/>
  <c r="C105" i="12"/>
  <c r="C129" i="12"/>
  <c r="C114" i="12"/>
  <c r="C131" i="12"/>
  <c r="C123" i="12"/>
  <c r="C95" i="12"/>
  <c r="C111" i="12"/>
  <c r="C134" i="12"/>
  <c r="C96" i="12"/>
  <c r="C100" i="12"/>
  <c r="C120" i="12"/>
  <c r="C99" i="12"/>
  <c r="C110" i="12"/>
  <c r="C137" i="12"/>
  <c r="C102" i="12"/>
  <c r="C138" i="12"/>
  <c r="C115" i="12"/>
  <c r="C140" i="12"/>
  <c r="C61" i="12"/>
  <c r="D109" i="12"/>
  <c r="D133" i="12"/>
  <c r="D111" i="12"/>
  <c r="D97" i="12"/>
  <c r="D135" i="12"/>
  <c r="D103" i="12"/>
  <c r="D95" i="12"/>
  <c r="D129" i="12"/>
  <c r="D93" i="12"/>
  <c r="D127" i="12"/>
  <c r="D117" i="12"/>
  <c r="D125" i="12"/>
  <c r="D137" i="12"/>
  <c r="D121" i="12"/>
  <c r="D101" i="12"/>
  <c r="D119" i="12"/>
  <c r="D113" i="12"/>
  <c r="D99" i="12"/>
  <c r="D105" i="12"/>
  <c r="D91" i="12"/>
  <c r="D98" i="12"/>
  <c r="D94" i="12"/>
  <c r="D100" i="12"/>
  <c r="D139" i="12"/>
  <c r="D126" i="12"/>
  <c r="D92" i="12"/>
  <c r="D96" i="12"/>
  <c r="D89" i="12"/>
  <c r="D114" i="12"/>
  <c r="D134" i="12"/>
  <c r="D138" i="12"/>
  <c r="D132" i="12"/>
  <c r="D136" i="12"/>
  <c r="D107" i="12"/>
  <c r="D90" i="12"/>
  <c r="D116" i="12"/>
  <c r="D124" i="12"/>
  <c r="D122" i="12"/>
  <c r="D128" i="12"/>
  <c r="D112" i="12"/>
  <c r="D108" i="12"/>
  <c r="D118" i="12"/>
  <c r="D106" i="12"/>
  <c r="D140" i="12"/>
  <c r="D115" i="12"/>
  <c r="D130" i="12"/>
  <c r="D104" i="12"/>
  <c r="D123" i="12"/>
  <c r="D120" i="12"/>
  <c r="D102" i="12"/>
  <c r="D131" i="12"/>
  <c r="D110" i="12"/>
  <c r="C90" i="12"/>
  <c r="C101" i="12"/>
  <c r="C126" i="12"/>
  <c r="C125" i="12"/>
  <c r="C97" i="12"/>
  <c r="C93" i="12"/>
  <c r="C135" i="12"/>
  <c r="C106" i="12"/>
  <c r="C98" i="12"/>
  <c r="C92" i="12"/>
  <c r="C132" i="12"/>
  <c r="C91" i="12"/>
  <c r="C139" i="12"/>
  <c r="C133" i="12"/>
  <c r="C127" i="12"/>
  <c r="C122" i="12"/>
  <c r="C103" i="12"/>
  <c r="C119" i="12"/>
  <c r="C117" i="12"/>
  <c r="C121" i="12"/>
  <c r="C130" i="12"/>
  <c r="C107" i="12"/>
  <c r="C136" i="12"/>
  <c r="C112" i="12"/>
  <c r="C89" i="12"/>
  <c r="C104" i="12"/>
  <c r="C116" i="12"/>
  <c r="C83" i="12"/>
  <c r="C60" i="12"/>
  <c r="C2" i="12"/>
  <c r="C81" i="12"/>
  <c r="C57" i="12"/>
  <c r="C76" i="12"/>
  <c r="C80" i="12"/>
  <c r="C72" i="12"/>
  <c r="C50" i="12"/>
  <c r="C73" i="12"/>
  <c r="D3" i="12"/>
  <c r="D15" i="12"/>
  <c r="D35" i="12"/>
  <c r="D71" i="12"/>
  <c r="D49" i="12"/>
  <c r="D31" i="12"/>
  <c r="D4" i="12"/>
  <c r="D59" i="12"/>
  <c r="D43" i="12"/>
  <c r="D82" i="12"/>
  <c r="D12" i="12"/>
  <c r="D36" i="12"/>
  <c r="D64" i="12"/>
  <c r="D72" i="12"/>
  <c r="D21" i="12"/>
  <c r="D30" i="12"/>
  <c r="D23" i="12"/>
  <c r="D75" i="12"/>
  <c r="D6" i="12"/>
  <c r="D55" i="12"/>
  <c r="D47" i="12"/>
  <c r="D84" i="12"/>
  <c r="D24" i="12"/>
  <c r="D37" i="12"/>
  <c r="D74" i="12"/>
  <c r="D46" i="12"/>
  <c r="D83" i="12"/>
  <c r="D17" i="12"/>
  <c r="D73" i="12"/>
  <c r="D5" i="12"/>
  <c r="D77" i="12"/>
  <c r="D14" i="12"/>
  <c r="D51" i="12"/>
  <c r="D44" i="12"/>
  <c r="D85" i="12"/>
  <c r="D39" i="12"/>
  <c r="D68" i="12"/>
  <c r="D60" i="12"/>
  <c r="D2" i="12"/>
  <c r="D22" i="12"/>
  <c r="D56" i="12"/>
  <c r="D66" i="12"/>
  <c r="D78" i="12"/>
  <c r="D28" i="12"/>
  <c r="D86" i="12"/>
  <c r="D11" i="12"/>
  <c r="D40" i="12"/>
  <c r="D10" i="12"/>
  <c r="D16" i="12"/>
  <c r="D50" i="12"/>
  <c r="D27" i="12"/>
  <c r="D48" i="12"/>
  <c r="D79" i="12"/>
  <c r="D52" i="12"/>
  <c r="D20" i="12"/>
  <c r="D76" i="12"/>
  <c r="D32" i="12"/>
  <c r="D81" i="12"/>
  <c r="D19" i="12"/>
  <c r="D62" i="12"/>
  <c r="D54" i="12"/>
  <c r="D67" i="12"/>
  <c r="D42" i="12"/>
  <c r="D58" i="12"/>
  <c r="D13" i="12"/>
  <c r="D18" i="12"/>
  <c r="D34" i="12"/>
  <c r="D45" i="12"/>
  <c r="D7" i="12"/>
  <c r="D63" i="12"/>
  <c r="D87" i="12"/>
  <c r="D38" i="12"/>
  <c r="D9" i="12"/>
  <c r="D33" i="12"/>
  <c r="D61" i="12"/>
  <c r="D69" i="12"/>
  <c r="D65" i="12"/>
  <c r="D57" i="12"/>
  <c r="D41" i="12"/>
  <c r="D53" i="12"/>
  <c r="D26" i="12"/>
  <c r="D70" i="12"/>
  <c r="D8" i="12"/>
  <c r="D80" i="12"/>
  <c r="D25" i="12"/>
  <c r="D88" i="12"/>
  <c r="D29" i="12"/>
  <c r="C86" i="12"/>
  <c r="C64" i="12"/>
  <c r="C71" i="12"/>
  <c r="C69" i="12"/>
  <c r="C75" i="12"/>
  <c r="C88" i="12"/>
  <c r="C82" i="12"/>
  <c r="C62" i="12"/>
  <c r="C52" i="12"/>
  <c r="C87" i="12"/>
  <c r="C84" i="12"/>
  <c r="C85" i="12"/>
  <c r="C51" i="12"/>
  <c r="C63" i="12"/>
  <c r="C56" i="12"/>
  <c r="C79" i="12"/>
  <c r="C74" i="12"/>
  <c r="C53" i="12"/>
  <c r="C66" i="12"/>
  <c r="C77" i="12"/>
  <c r="D175" i="7" l="1"/>
  <c r="A176" i="7"/>
  <c r="C175" i="7"/>
  <c r="G175" i="7" s="1"/>
  <c r="B175" i="7"/>
  <c r="F175" i="7" s="1"/>
  <c r="D176" i="7" l="1"/>
  <c r="C176" i="7"/>
  <c r="G176" i="7" s="1"/>
  <c r="B176" i="7"/>
  <c r="F176" i="7" s="1"/>
  <c r="A177" i="7"/>
  <c r="D177" i="7" l="1"/>
  <c r="C177" i="7"/>
  <c r="G177" i="7" s="1"/>
  <c r="A178" i="7"/>
  <c r="B177" i="7"/>
  <c r="F177" i="7" s="1"/>
  <c r="C178" i="7" l="1"/>
  <c r="G178" i="7" s="1"/>
  <c r="B178" i="7"/>
  <c r="F178" i="7" s="1"/>
  <c r="A179" i="7"/>
  <c r="D178" i="7"/>
  <c r="C179" i="7" l="1"/>
  <c r="G179" i="7" s="1"/>
  <c r="A180" i="7"/>
  <c r="B179" i="7"/>
  <c r="F179" i="7" s="1"/>
  <c r="D179" i="7"/>
  <c r="D180" i="7" l="1"/>
  <c r="B180" i="7"/>
  <c r="F180" i="7" s="1"/>
  <c r="C180" i="7"/>
  <c r="G180" i="7" s="1"/>
  <c r="A181" i="7"/>
  <c r="D181" i="7" l="1"/>
  <c r="B181" i="7"/>
  <c r="F181" i="7" s="1"/>
  <c r="C181" i="7"/>
  <c r="G181" i="7" s="1"/>
  <c r="A182" i="7"/>
  <c r="D182" i="7" l="1"/>
  <c r="B182" i="7"/>
  <c r="F182" i="7" s="1"/>
  <c r="C182" i="7"/>
  <c r="G182" i="7" s="1"/>
  <c r="A183" i="7"/>
  <c r="D183" i="7" l="1"/>
  <c r="B183" i="7"/>
  <c r="F183" i="7" s="1"/>
  <c r="C183" i="7"/>
  <c r="G183" i="7" s="1"/>
  <c r="A184" i="7"/>
  <c r="D184" i="7" l="1"/>
  <c r="B184" i="7"/>
  <c r="F184" i="7" s="1"/>
  <c r="C184" i="7"/>
  <c r="G184" i="7" s="1"/>
  <c r="A185" i="7"/>
  <c r="D185" i="7" l="1"/>
  <c r="B185" i="7"/>
  <c r="F185" i="7" s="1"/>
  <c r="C185" i="7"/>
  <c r="G185" i="7" s="1"/>
  <c r="A186" i="7"/>
  <c r="D186" i="7" l="1"/>
  <c r="B186" i="7"/>
  <c r="F186" i="7" s="1"/>
  <c r="C186" i="7"/>
  <c r="G186" i="7" s="1"/>
  <c r="A187" i="7"/>
  <c r="D187" i="7" l="1"/>
  <c r="B187" i="7"/>
  <c r="F187" i="7" s="1"/>
  <c r="C187" i="7"/>
  <c r="G187" i="7" s="1"/>
  <c r="A188" i="7"/>
  <c r="C188" i="7" l="1"/>
  <c r="G188" i="7" s="1"/>
  <c r="A189" i="7"/>
  <c r="D188" i="7"/>
  <c r="B188" i="7"/>
  <c r="F188" i="7" s="1"/>
  <c r="D189" i="7" l="1"/>
  <c r="B189" i="7"/>
  <c r="F189" i="7" s="1"/>
  <c r="C189" i="7"/>
  <c r="G189" i="7" s="1"/>
  <c r="A190" i="7"/>
  <c r="D190" i="7" l="1"/>
  <c r="B190" i="7"/>
  <c r="F190" i="7" s="1"/>
  <c r="C190" i="7"/>
  <c r="G190" i="7" s="1"/>
  <c r="A191" i="7"/>
  <c r="D191" i="7" l="1"/>
  <c r="B191" i="7"/>
  <c r="F191" i="7" s="1"/>
  <c r="C191" i="7"/>
  <c r="G191" i="7" s="1"/>
  <c r="A192" i="7"/>
  <c r="D192" i="7" l="1"/>
  <c r="B192" i="7"/>
  <c r="F192" i="7" s="1"/>
  <c r="C192" i="7"/>
  <c r="G192" i="7" s="1"/>
  <c r="A193" i="7"/>
  <c r="D193" i="7" l="1"/>
  <c r="B193" i="7"/>
  <c r="F193" i="7" s="1"/>
  <c r="C193" i="7"/>
  <c r="G193" i="7" s="1"/>
  <c r="A194" i="7"/>
  <c r="D194" i="7" l="1"/>
  <c r="B194" i="7"/>
  <c r="F194" i="7" s="1"/>
  <c r="C194" i="7"/>
  <c r="G194" i="7" s="1"/>
  <c r="A195" i="7"/>
  <c r="D195" i="7" l="1"/>
  <c r="B195" i="7"/>
  <c r="F195" i="7" s="1"/>
  <c r="C195" i="7"/>
  <c r="G195" i="7" s="1"/>
  <c r="A196" i="7"/>
  <c r="D196" i="7" l="1"/>
  <c r="B196" i="7"/>
  <c r="F196" i="7" s="1"/>
  <c r="C196" i="7"/>
  <c r="G196" i="7" s="1"/>
  <c r="A197" i="7"/>
  <c r="D197" i="7" l="1"/>
  <c r="B197" i="7"/>
  <c r="F197" i="7" s="1"/>
  <c r="C197" i="7"/>
  <c r="G197" i="7" s="1"/>
  <c r="A198" i="7"/>
  <c r="C198" i="7" l="1"/>
  <c r="G198" i="7" s="1"/>
  <c r="A199" i="7"/>
  <c r="D198" i="7"/>
  <c r="B198" i="7"/>
  <c r="F198" i="7" s="1"/>
  <c r="D199" i="7" l="1"/>
  <c r="B199" i="7"/>
  <c r="F199" i="7" s="1"/>
  <c r="C199" i="7"/>
  <c r="G199" i="7" s="1"/>
  <c r="A200" i="7"/>
  <c r="D200" i="7" l="1"/>
  <c r="B200" i="7"/>
  <c r="F200" i="7" s="1"/>
  <c r="C200" i="7"/>
  <c r="G200" i="7" s="1"/>
  <c r="A201" i="7"/>
  <c r="G126" i="7"/>
  <c r="G124" i="7"/>
  <c r="G125"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D201" i="7" l="1"/>
  <c r="B201" i="7"/>
  <c r="F201" i="7" s="1"/>
  <c r="C201" i="7"/>
  <c r="G201" i="7" s="1"/>
  <c r="A202" i="7"/>
  <c r="C76" i="7" s="1"/>
  <c r="G76" i="7" s="1"/>
  <c r="C212" i="7"/>
  <c r="C205" i="7"/>
  <c r="C211" i="7"/>
  <c r="C209" i="7"/>
  <c r="C206" i="7"/>
  <c r="C203" i="7"/>
  <c r="C204" i="7"/>
  <c r="C3" i="7"/>
  <c r="C207" i="7"/>
  <c r="C208" i="7"/>
  <c r="C210" i="7"/>
  <c r="C4" i="7"/>
  <c r="C6" i="7"/>
  <c r="C5" i="7"/>
  <c r="C7" i="7"/>
  <c r="C8" i="7"/>
  <c r="C9" i="7"/>
  <c r="C10" i="7"/>
  <c r="C12" i="7"/>
  <c r="C11" i="7"/>
  <c r="C13" i="7"/>
  <c r="C15" i="7"/>
  <c r="C14" i="7"/>
  <c r="C16" i="7"/>
  <c r="C18" i="7"/>
  <c r="C17" i="7"/>
  <c r="C19" i="7"/>
  <c r="C21" i="7"/>
  <c r="C22" i="7"/>
  <c r="C23" i="7"/>
  <c r="C24" i="7"/>
  <c r="G24" i="7" s="1"/>
  <c r="C25" i="7"/>
  <c r="C28" i="7"/>
  <c r="C27" i="7"/>
  <c r="C29" i="7"/>
  <c r="G29" i="7" s="1"/>
  <c r="C31" i="7"/>
  <c r="G31" i="7" s="1"/>
  <c r="C30" i="7"/>
  <c r="G30" i="7" s="1"/>
  <c r="C33" i="7"/>
  <c r="G33" i="7" s="1"/>
  <c r="C32" i="7"/>
  <c r="G32" i="7" s="1"/>
  <c r="C34" i="7"/>
  <c r="C35" i="7"/>
  <c r="C36" i="7"/>
  <c r="C37" i="7"/>
  <c r="G37" i="7" s="1"/>
  <c r="C38" i="7"/>
  <c r="G38" i="7" s="1"/>
  <c r="C39" i="7"/>
  <c r="G39" i="7" s="1"/>
  <c r="C40" i="7"/>
  <c r="G40" i="7" s="1"/>
  <c r="C41" i="7"/>
  <c r="G41" i="7" s="1"/>
  <c r="C43" i="7"/>
  <c r="G43" i="7" s="1"/>
  <c r="C42" i="7"/>
  <c r="G42" i="7" s="1"/>
  <c r="C45" i="7"/>
  <c r="G45" i="7" s="1"/>
  <c r="C44" i="7"/>
  <c r="G44" i="7" s="1"/>
  <c r="C47" i="7"/>
  <c r="G47" i="7" s="1"/>
  <c r="C46" i="7"/>
  <c r="G46" i="7" s="1"/>
  <c r="G28" i="7"/>
  <c r="D202" i="7"/>
  <c r="I75" i="7" s="1"/>
  <c r="G23" i="7"/>
  <c r="G27" i="7"/>
  <c r="G203" i="7"/>
  <c r="G36" i="7"/>
  <c r="G212" i="7"/>
  <c r="G35" i="7"/>
  <c r="G34" i="7"/>
  <c r="G25" i="7"/>
  <c r="G22" i="7"/>
  <c r="G21" i="7"/>
  <c r="G17" i="7"/>
  <c r="G19" i="7"/>
  <c r="G18" i="7"/>
  <c r="G16" i="7"/>
  <c r="G15" i="7"/>
  <c r="G14" i="7"/>
  <c r="G12" i="7"/>
  <c r="G10" i="7"/>
  <c r="G7" i="7"/>
  <c r="G5" i="7"/>
  <c r="G13" i="7"/>
  <c r="G11" i="7"/>
  <c r="G9" i="7"/>
  <c r="G6" i="7"/>
  <c r="G207" i="7"/>
  <c r="G206" i="7"/>
  <c r="G4" i="7"/>
  <c r="G204" i="7"/>
  <c r="G8" i="7"/>
  <c r="G205" i="7"/>
  <c r="G208" i="7"/>
  <c r="G210" i="7"/>
  <c r="G209" i="7"/>
  <c r="G3" i="7"/>
  <c r="G211" i="7"/>
  <c r="I4" i="7"/>
  <c r="I225" i="7"/>
  <c r="I83" i="7"/>
  <c r="I103" i="7"/>
  <c r="I257" i="7"/>
  <c r="I211" i="7"/>
  <c r="I65" i="7"/>
  <c r="I78" i="7"/>
  <c r="I81" i="7"/>
  <c r="I275" i="7"/>
  <c r="I209" i="7"/>
  <c r="I276" i="7"/>
  <c r="I234" i="7"/>
  <c r="I196" i="7"/>
  <c r="I251" i="7"/>
  <c r="I116" i="7"/>
  <c r="I16" i="7"/>
  <c r="I119" i="7"/>
  <c r="I282" i="7"/>
  <c r="I97" i="7"/>
  <c r="I46" i="7"/>
  <c r="I212" i="7"/>
  <c r="I210" i="7"/>
  <c r="I289" i="7"/>
  <c r="I36" i="7"/>
  <c r="I230" i="7"/>
  <c r="I273" i="7"/>
  <c r="I146" i="7"/>
  <c r="I292" i="7"/>
  <c r="I228" i="7"/>
  <c r="I82" i="7"/>
  <c r="I203" i="7"/>
  <c r="I17" i="7"/>
  <c r="I114" i="7"/>
  <c r="I175" i="7"/>
  <c r="I33" i="7"/>
  <c r="I41" i="7"/>
  <c r="I30" i="7"/>
  <c r="I117" i="7"/>
  <c r="I92" i="7"/>
  <c r="I149" i="7"/>
  <c r="I68" i="7"/>
  <c r="I232" i="7"/>
  <c r="I291" i="7"/>
  <c r="I300" i="7"/>
  <c r="I173" i="7"/>
  <c r="I62" i="7"/>
  <c r="I113" i="7"/>
  <c r="I280" i="7"/>
  <c r="I96" i="7"/>
  <c r="I260" i="7"/>
  <c r="I57" i="7"/>
  <c r="I13" i="7"/>
  <c r="I140" i="7"/>
  <c r="I143" i="7"/>
  <c r="I265" i="7"/>
  <c r="I56" i="7"/>
  <c r="I38" i="7"/>
  <c r="I137" i="7"/>
  <c r="I105" i="7"/>
  <c r="I147" i="7"/>
  <c r="I131" i="7"/>
  <c r="I135" i="7"/>
  <c r="I112" i="7"/>
  <c r="I29" i="7"/>
  <c r="I224" i="7"/>
  <c r="I186" i="7"/>
  <c r="I176" i="7"/>
  <c r="I188" i="7"/>
  <c r="I223" i="7"/>
  <c r="I183" i="7"/>
  <c r="I60" i="7"/>
  <c r="I270" i="7"/>
  <c r="I281" i="7"/>
  <c r="I296" i="7"/>
  <c r="I255" i="7"/>
  <c r="I108" i="7"/>
  <c r="I120" i="7"/>
  <c r="I297" i="7"/>
  <c r="I63" i="7"/>
  <c r="I258" i="7"/>
  <c r="I104" i="7"/>
  <c r="I243" i="7"/>
  <c r="I22" i="7"/>
  <c r="I42" i="7"/>
  <c r="I200" i="7"/>
  <c r="I85" i="7"/>
  <c r="I141" i="7"/>
  <c r="I179" i="7"/>
  <c r="I271" i="7"/>
  <c r="I250" i="7"/>
  <c r="I67" i="7"/>
  <c r="I138" i="7"/>
  <c r="I278" i="7"/>
  <c r="I198" i="7"/>
  <c r="I298" i="7"/>
  <c r="I159" i="7"/>
  <c r="I238" i="7"/>
  <c r="I87" i="7"/>
  <c r="I102" i="7"/>
  <c r="I8" i="7"/>
  <c r="I199" i="7"/>
  <c r="I197" i="7"/>
  <c r="I139" i="7"/>
  <c r="I249" i="7"/>
  <c r="I274" i="7"/>
  <c r="I204" i="7"/>
  <c r="I222" i="7"/>
  <c r="I162" i="7"/>
  <c r="I55" i="7"/>
  <c r="I166" i="7"/>
  <c r="I242" i="7"/>
  <c r="I49" i="7"/>
  <c r="I190" i="7"/>
  <c r="I195" i="7"/>
  <c r="I79" i="7"/>
  <c r="I101" i="7"/>
  <c r="I93" i="7"/>
  <c r="I71" i="7"/>
  <c r="I268" i="7"/>
  <c r="I221" i="7"/>
  <c r="I69" i="7"/>
  <c r="I227" i="7"/>
  <c r="I123" i="7"/>
  <c r="I215" i="7"/>
  <c r="I287" i="7"/>
  <c r="I237" i="7"/>
  <c r="I127" i="7"/>
  <c r="I64" i="7"/>
  <c r="I122" i="7"/>
  <c r="I168" i="7"/>
  <c r="I214" i="7"/>
  <c r="I50" i="7"/>
  <c r="I171" i="7"/>
  <c r="I61" i="7"/>
  <c r="I172" i="7"/>
  <c r="I136" i="7"/>
  <c r="I152" i="7"/>
  <c r="I213" i="7"/>
  <c r="I294" i="7"/>
  <c r="I70" i="7"/>
  <c r="I266" i="7"/>
  <c r="I264" i="7"/>
  <c r="I157" i="7"/>
  <c r="I107" i="7"/>
  <c r="I231" i="7"/>
  <c r="I252" i="7"/>
  <c r="I160" i="7"/>
  <c r="I37" i="7"/>
  <c r="I39" i="7"/>
  <c r="I95" i="7"/>
  <c r="I220" i="7"/>
  <c r="I236" i="7"/>
  <c r="I165" i="7"/>
  <c r="I99" i="7"/>
  <c r="I240" i="7"/>
  <c r="I248" i="7"/>
  <c r="I263" i="7"/>
  <c r="I86" i="7"/>
  <c r="I51" i="7"/>
  <c r="I77" i="7"/>
  <c r="I124" i="7"/>
  <c r="I48" i="7"/>
  <c r="I32" i="7"/>
  <c r="I295" i="7"/>
  <c r="I194" i="7"/>
  <c r="I43" i="7"/>
  <c r="J43" i="7" s="1"/>
  <c r="I181" i="7"/>
  <c r="I151" i="7"/>
  <c r="I169" i="7"/>
  <c r="I156" i="7"/>
  <c r="I277" i="7"/>
  <c r="I6" i="7"/>
  <c r="I109" i="7"/>
  <c r="I217" i="7"/>
  <c r="I254" i="7"/>
  <c r="I189" i="7"/>
  <c r="I34" i="7"/>
  <c r="I94" i="7"/>
  <c r="I191" i="7"/>
  <c r="I207" i="7"/>
  <c r="I177" i="7"/>
  <c r="I239" i="7"/>
  <c r="I269" i="7"/>
  <c r="I14" i="7"/>
  <c r="I106" i="7"/>
  <c r="I10" i="7"/>
  <c r="I59" i="7"/>
  <c r="I130" i="7"/>
  <c r="I293" i="7"/>
  <c r="I31" i="7"/>
  <c r="I233" i="7"/>
  <c r="I246" i="7"/>
  <c r="I54" i="7"/>
  <c r="I3" i="7"/>
  <c r="I256" i="7"/>
  <c r="I299" i="7"/>
  <c r="I90" i="7"/>
  <c r="I23" i="7"/>
  <c r="I35" i="7"/>
  <c r="I142" i="7"/>
  <c r="I185" i="7"/>
  <c r="I89" i="7"/>
  <c r="I25" i="7"/>
  <c r="I98" i="7"/>
  <c r="I301" i="7"/>
  <c r="I302" i="7"/>
  <c r="I205" i="7"/>
  <c r="I283" i="7"/>
  <c r="I74" i="7"/>
  <c r="I45" i="7"/>
  <c r="I218" i="7"/>
  <c r="I267" i="7"/>
  <c r="I153" i="7"/>
  <c r="I259" i="7"/>
  <c r="I21" i="7"/>
  <c r="I66" i="7"/>
  <c r="I5" i="7"/>
  <c r="I235" i="7"/>
  <c r="I284" i="7"/>
  <c r="I167" i="7"/>
  <c r="I80" i="7"/>
  <c r="I201" i="7"/>
  <c r="I88" i="7"/>
  <c r="I288" i="7"/>
  <c r="I91" i="7"/>
  <c r="I286" i="7"/>
  <c r="I182" i="7"/>
  <c r="I118" i="7"/>
  <c r="I178" i="7"/>
  <c r="I261" i="7"/>
  <c r="I76" i="7"/>
  <c r="I121" i="7"/>
  <c r="I19" i="7"/>
  <c r="I170" i="7"/>
  <c r="I245" i="7"/>
  <c r="I216" i="7"/>
  <c r="I40" i="7"/>
  <c r="I253" i="7"/>
  <c r="I290" i="7"/>
  <c r="I202" i="7"/>
  <c r="I133" i="7"/>
  <c r="I11" i="7"/>
  <c r="I53" i="7"/>
  <c r="I187" i="7"/>
  <c r="I12" i="7"/>
  <c r="I134" i="7"/>
  <c r="I229" i="7"/>
  <c r="I24" i="7"/>
  <c r="I132" i="7"/>
  <c r="I163" i="7"/>
  <c r="I44" i="7"/>
  <c r="I241" i="7"/>
  <c r="I285" i="7"/>
  <c r="I126" i="7"/>
  <c r="I192" i="7"/>
  <c r="I150" i="7"/>
  <c r="I28" i="7"/>
  <c r="I73" i="7"/>
  <c r="I158" i="7"/>
  <c r="I128" i="7"/>
  <c r="I144" i="7"/>
  <c r="I155" i="7"/>
  <c r="I58" i="7"/>
  <c r="I125" i="7"/>
  <c r="I115" i="7"/>
  <c r="I9" i="7"/>
  <c r="I272" i="7"/>
  <c r="I184" i="7"/>
  <c r="I219" i="7"/>
  <c r="I111" i="7"/>
  <c r="I72" i="7"/>
  <c r="I208" i="7"/>
  <c r="I7" i="7"/>
  <c r="I154" i="7"/>
  <c r="C70" i="7" l="1"/>
  <c r="G70" i="7" s="1"/>
  <c r="C71" i="7"/>
  <c r="G71" i="7" s="1"/>
  <c r="C72" i="7"/>
  <c r="G72" i="7" s="1"/>
  <c r="C73" i="7"/>
  <c r="G73" i="7" s="1"/>
  <c r="C74" i="7"/>
  <c r="G74" i="7" s="1"/>
  <c r="C75" i="7"/>
  <c r="G75" i="7" s="1"/>
  <c r="C62" i="7"/>
  <c r="G62" i="7" s="1"/>
  <c r="C63" i="7"/>
  <c r="G63" i="7" s="1"/>
  <c r="C64" i="7"/>
  <c r="G64" i="7" s="1"/>
  <c r="C65" i="7"/>
  <c r="G65" i="7" s="1"/>
  <c r="C66" i="7"/>
  <c r="G66" i="7" s="1"/>
  <c r="C67" i="7"/>
  <c r="G67" i="7" s="1"/>
  <c r="C68" i="7"/>
  <c r="G68" i="7" s="1"/>
  <c r="C69" i="7"/>
  <c r="G69" i="7" s="1"/>
  <c r="C54" i="7"/>
  <c r="G54" i="7" s="1"/>
  <c r="C55" i="7"/>
  <c r="G55" i="7" s="1"/>
  <c r="C56" i="7"/>
  <c r="G56" i="7" s="1"/>
  <c r="C57" i="7"/>
  <c r="G57" i="7" s="1"/>
  <c r="C58" i="7"/>
  <c r="G58" i="7" s="1"/>
  <c r="C59" i="7"/>
  <c r="G59" i="7" s="1"/>
  <c r="C60" i="7"/>
  <c r="G60" i="7" s="1"/>
  <c r="C61" i="7"/>
  <c r="G61" i="7" s="1"/>
  <c r="C52" i="7"/>
  <c r="G52" i="7" s="1"/>
  <c r="C53" i="7"/>
  <c r="G53" i="7" s="1"/>
  <c r="C48" i="7"/>
  <c r="G48" i="7" s="1"/>
  <c r="C49" i="7"/>
  <c r="G49" i="7" s="1"/>
  <c r="C50" i="7"/>
  <c r="G50" i="7" s="1"/>
  <c r="C51" i="7"/>
  <c r="G51" i="7" s="1"/>
  <c r="C202" i="7"/>
  <c r="G202" i="7" s="1"/>
  <c r="B202" i="7"/>
  <c r="F202" i="7" s="1"/>
  <c r="I145" i="7"/>
  <c r="I15" i="7"/>
  <c r="I84" i="7"/>
  <c r="I180" i="7"/>
  <c r="I226" i="7"/>
  <c r="I206" i="7"/>
  <c r="I193" i="7"/>
  <c r="I52" i="7"/>
  <c r="I279" i="7"/>
  <c r="I262" i="7"/>
  <c r="I161" i="7"/>
  <c r="I18" i="7"/>
  <c r="I47" i="7"/>
  <c r="I247" i="7"/>
  <c r="I100" i="7"/>
  <c r="I244" i="7"/>
  <c r="I174" i="7"/>
  <c r="J174" i="7" s="1"/>
  <c r="I27" i="7"/>
  <c r="I164" i="7"/>
  <c r="J164" i="7" s="1"/>
  <c r="I129" i="7"/>
  <c r="K129" i="7" s="1"/>
  <c r="I148" i="7"/>
  <c r="J148" i="7" s="1"/>
  <c r="I110" i="7"/>
  <c r="K110" i="7" s="1"/>
  <c r="K115" i="7"/>
  <c r="J115" i="7"/>
  <c r="K144" i="7"/>
  <c r="J144" i="7"/>
  <c r="K285" i="7"/>
  <c r="J285" i="7"/>
  <c r="K132" i="7"/>
  <c r="J132" i="7"/>
  <c r="J40" i="7"/>
  <c r="K40" i="7"/>
  <c r="K208" i="7"/>
  <c r="J208" i="7"/>
  <c r="K184" i="7"/>
  <c r="J184" i="7"/>
  <c r="K125" i="7"/>
  <c r="J125" i="7"/>
  <c r="K128" i="7"/>
  <c r="J128" i="7"/>
  <c r="K150" i="7"/>
  <c r="J150" i="7"/>
  <c r="K241" i="7"/>
  <c r="J241" i="7"/>
  <c r="J24" i="7"/>
  <c r="K24" i="7"/>
  <c r="K187" i="7"/>
  <c r="J187" i="7"/>
  <c r="K202" i="7"/>
  <c r="J202" i="7"/>
  <c r="K216" i="7"/>
  <c r="J216" i="7"/>
  <c r="K121" i="7"/>
  <c r="J121" i="7"/>
  <c r="K118" i="7"/>
  <c r="J118" i="7"/>
  <c r="K288" i="7"/>
  <c r="J288" i="7"/>
  <c r="K167" i="7"/>
  <c r="J167" i="7"/>
  <c r="K66" i="7"/>
  <c r="J66" i="7"/>
  <c r="K267" i="7"/>
  <c r="J267" i="7"/>
  <c r="K283" i="7"/>
  <c r="J283" i="7"/>
  <c r="K98" i="7"/>
  <c r="J98" i="7"/>
  <c r="K142" i="7"/>
  <c r="J142" i="7"/>
  <c r="K299" i="7"/>
  <c r="J299" i="7"/>
  <c r="K246" i="7"/>
  <c r="J246" i="7"/>
  <c r="K130" i="7"/>
  <c r="J130" i="7"/>
  <c r="J14" i="7"/>
  <c r="K14" i="7"/>
  <c r="K207" i="7"/>
  <c r="J207" i="7"/>
  <c r="K189" i="7"/>
  <c r="J189" i="7"/>
  <c r="J6" i="7"/>
  <c r="K6" i="7"/>
  <c r="K151" i="7"/>
  <c r="J151" i="7"/>
  <c r="K295" i="7"/>
  <c r="J295" i="7"/>
  <c r="K77" i="7"/>
  <c r="J77" i="7"/>
  <c r="K248" i="7"/>
  <c r="J248" i="7"/>
  <c r="K236" i="7"/>
  <c r="J236" i="7"/>
  <c r="J37" i="7"/>
  <c r="K107" i="7"/>
  <c r="J107" i="7"/>
  <c r="K70" i="7"/>
  <c r="J70" i="7"/>
  <c r="K136" i="7"/>
  <c r="J136" i="7"/>
  <c r="K50" i="7"/>
  <c r="J50" i="7"/>
  <c r="K64" i="7"/>
  <c r="J64" i="7"/>
  <c r="K215" i="7"/>
  <c r="J215" i="7"/>
  <c r="K221" i="7"/>
  <c r="J221" i="7"/>
  <c r="J101" i="7"/>
  <c r="K101" i="7"/>
  <c r="K49" i="7"/>
  <c r="J49" i="7"/>
  <c r="K162" i="7"/>
  <c r="J162" i="7"/>
  <c r="K249" i="7"/>
  <c r="J249" i="7"/>
  <c r="K8" i="7"/>
  <c r="J8" i="7"/>
  <c r="K159" i="7"/>
  <c r="J159" i="7"/>
  <c r="K138" i="7"/>
  <c r="J138" i="7"/>
  <c r="K179" i="7"/>
  <c r="J179" i="7"/>
  <c r="K42" i="7"/>
  <c r="K258" i="7"/>
  <c r="J258" i="7"/>
  <c r="K108" i="7"/>
  <c r="J108" i="7"/>
  <c r="K270" i="7"/>
  <c r="J270" i="7"/>
  <c r="K188" i="7"/>
  <c r="J188" i="7"/>
  <c r="J29" i="7"/>
  <c r="K29" i="7"/>
  <c r="K147" i="7"/>
  <c r="J147" i="7"/>
  <c r="K56" i="7"/>
  <c r="J56" i="7"/>
  <c r="K13" i="7"/>
  <c r="J13" i="7"/>
  <c r="K280" i="7"/>
  <c r="J280" i="7"/>
  <c r="K300" i="7"/>
  <c r="J300" i="7"/>
  <c r="J149" i="7"/>
  <c r="K149" i="7"/>
  <c r="J41" i="7"/>
  <c r="K41" i="7"/>
  <c r="K17" i="7"/>
  <c r="J17" i="7"/>
  <c r="K292" i="7"/>
  <c r="J292" i="7"/>
  <c r="J36" i="7"/>
  <c r="K36" i="7"/>
  <c r="K46" i="7"/>
  <c r="J46" i="7"/>
  <c r="K16" i="7"/>
  <c r="J16" i="7"/>
  <c r="K234" i="7"/>
  <c r="J234" i="7"/>
  <c r="K180" i="7"/>
  <c r="J180" i="7"/>
  <c r="K206" i="7"/>
  <c r="J206" i="7"/>
  <c r="K52" i="7"/>
  <c r="J52" i="7"/>
  <c r="K262" i="7"/>
  <c r="J262" i="7"/>
  <c r="J18" i="7"/>
  <c r="K18" i="7"/>
  <c r="J225" i="7"/>
  <c r="K225" i="7"/>
  <c r="K84" i="7"/>
  <c r="J84" i="7"/>
  <c r="K72" i="7"/>
  <c r="J72" i="7"/>
  <c r="K272" i="7"/>
  <c r="J272" i="7"/>
  <c r="K158" i="7"/>
  <c r="J158" i="7"/>
  <c r="K192" i="7"/>
  <c r="J192" i="7"/>
  <c r="J44" i="7"/>
  <c r="K44" i="7"/>
  <c r="J229" i="7"/>
  <c r="K229" i="7"/>
  <c r="J53" i="7"/>
  <c r="K53" i="7"/>
  <c r="K290" i="7"/>
  <c r="J290" i="7"/>
  <c r="J245" i="7"/>
  <c r="K245" i="7"/>
  <c r="K76" i="7"/>
  <c r="J76" i="7"/>
  <c r="K182" i="7"/>
  <c r="J182" i="7"/>
  <c r="K88" i="7"/>
  <c r="J88" i="7"/>
  <c r="K284" i="7"/>
  <c r="J284" i="7"/>
  <c r="K21" i="7"/>
  <c r="J21" i="7"/>
  <c r="K218" i="7"/>
  <c r="J218" i="7"/>
  <c r="K205" i="7"/>
  <c r="J205" i="7"/>
  <c r="K25" i="7"/>
  <c r="J25" i="7"/>
  <c r="K35" i="7"/>
  <c r="J35" i="7"/>
  <c r="K256" i="7"/>
  <c r="J256" i="7"/>
  <c r="K233" i="7"/>
  <c r="J233" i="7"/>
  <c r="K59" i="7"/>
  <c r="J59" i="7"/>
  <c r="K269" i="7"/>
  <c r="J269" i="7"/>
  <c r="K191" i="7"/>
  <c r="J191" i="7"/>
  <c r="K254" i="7"/>
  <c r="J254" i="7"/>
  <c r="J277" i="7"/>
  <c r="K277" i="7"/>
  <c r="J181" i="7"/>
  <c r="K181" i="7"/>
  <c r="J32" i="7"/>
  <c r="K32" i="7"/>
  <c r="K51" i="7"/>
  <c r="J51" i="7"/>
  <c r="K240" i="7"/>
  <c r="J240" i="7"/>
  <c r="K220" i="7"/>
  <c r="J220" i="7"/>
  <c r="K160" i="7"/>
  <c r="J160" i="7"/>
  <c r="K157" i="7"/>
  <c r="J157" i="7"/>
  <c r="K294" i="7"/>
  <c r="J294" i="7"/>
  <c r="K172" i="7"/>
  <c r="J172" i="7"/>
  <c r="K214" i="7"/>
  <c r="J214" i="7"/>
  <c r="K127" i="7"/>
  <c r="J127" i="7"/>
  <c r="K123" i="7"/>
  <c r="J123" i="7"/>
  <c r="K268" i="7"/>
  <c r="J268" i="7"/>
  <c r="K79" i="7"/>
  <c r="J79" i="7"/>
  <c r="K242" i="7"/>
  <c r="J242" i="7"/>
  <c r="K222" i="7"/>
  <c r="J222" i="7"/>
  <c r="K139" i="7"/>
  <c r="J139" i="7"/>
  <c r="K102" i="7"/>
  <c r="J102" i="7"/>
  <c r="K298" i="7"/>
  <c r="J298" i="7"/>
  <c r="K67" i="7"/>
  <c r="J67" i="7"/>
  <c r="K141" i="7"/>
  <c r="J141" i="7"/>
  <c r="K22" i="7"/>
  <c r="J22" i="7"/>
  <c r="K63" i="7"/>
  <c r="J63" i="7"/>
  <c r="K255" i="7"/>
  <c r="J255" i="7"/>
  <c r="K60" i="7"/>
  <c r="J60" i="7"/>
  <c r="K176" i="7"/>
  <c r="J176" i="7"/>
  <c r="K112" i="7"/>
  <c r="J112" i="7"/>
  <c r="K105" i="7"/>
  <c r="J105" i="7"/>
  <c r="K265" i="7"/>
  <c r="J265" i="7"/>
  <c r="K57" i="7"/>
  <c r="J57" i="7"/>
  <c r="K113" i="7"/>
  <c r="J113" i="7"/>
  <c r="K291" i="7"/>
  <c r="J291" i="7"/>
  <c r="K92" i="7"/>
  <c r="J92" i="7"/>
  <c r="J33" i="7"/>
  <c r="K33" i="7"/>
  <c r="K203" i="7"/>
  <c r="J203" i="7"/>
  <c r="K146" i="7"/>
  <c r="J146" i="7"/>
  <c r="K289" i="7"/>
  <c r="J289" i="7"/>
  <c r="J97" i="7"/>
  <c r="K97" i="7"/>
  <c r="K116" i="7"/>
  <c r="J116" i="7"/>
  <c r="K276" i="7"/>
  <c r="J276" i="7"/>
  <c r="K81" i="7"/>
  <c r="J81" i="7"/>
  <c r="K65" i="7"/>
  <c r="J65" i="7"/>
  <c r="K257" i="7"/>
  <c r="J257" i="7"/>
  <c r="K145" i="7"/>
  <c r="J145" i="7"/>
  <c r="J15" i="7"/>
  <c r="K15" i="7"/>
  <c r="K174" i="7"/>
  <c r="K164" i="7"/>
  <c r="J129" i="7"/>
  <c r="J7" i="7"/>
  <c r="K7" i="7"/>
  <c r="K58" i="7"/>
  <c r="J58" i="7"/>
  <c r="K154" i="7"/>
  <c r="J154" i="7"/>
  <c r="K111" i="7"/>
  <c r="J111" i="7"/>
  <c r="K9" i="7"/>
  <c r="J9" i="7"/>
  <c r="K155" i="7"/>
  <c r="J155" i="7"/>
  <c r="K73" i="7"/>
  <c r="J73" i="7"/>
  <c r="K126" i="7"/>
  <c r="J126" i="7"/>
  <c r="K163" i="7"/>
  <c r="J163" i="7"/>
  <c r="K134" i="7"/>
  <c r="J134" i="7"/>
  <c r="J11" i="7"/>
  <c r="K11" i="7"/>
  <c r="K253" i="7"/>
  <c r="J253" i="7"/>
  <c r="K170" i="7"/>
  <c r="J170" i="7"/>
  <c r="J261" i="7"/>
  <c r="K261" i="7"/>
  <c r="K286" i="7"/>
  <c r="J286" i="7"/>
  <c r="K201" i="7"/>
  <c r="J201" i="7"/>
  <c r="K235" i="7"/>
  <c r="J235" i="7"/>
  <c r="K259" i="7"/>
  <c r="J259" i="7"/>
  <c r="J45" i="7"/>
  <c r="K45" i="7"/>
  <c r="K302" i="7"/>
  <c r="J302" i="7"/>
  <c r="K89" i="7"/>
  <c r="J89" i="7"/>
  <c r="J23" i="7"/>
  <c r="K23" i="7"/>
  <c r="K3" i="7"/>
  <c r="J3" i="7"/>
  <c r="K31" i="7"/>
  <c r="J31" i="7"/>
  <c r="J10" i="7"/>
  <c r="K10" i="7"/>
  <c r="K239" i="7"/>
  <c r="J239" i="7"/>
  <c r="K94" i="7"/>
  <c r="J94" i="7"/>
  <c r="K217" i="7"/>
  <c r="J217" i="7"/>
  <c r="K156" i="7"/>
  <c r="J156" i="7"/>
  <c r="K43" i="7"/>
  <c r="K48" i="7"/>
  <c r="J48" i="7"/>
  <c r="K86" i="7"/>
  <c r="J86" i="7"/>
  <c r="K99" i="7"/>
  <c r="J99" i="7"/>
  <c r="K95" i="7"/>
  <c r="J95" i="7"/>
  <c r="K252" i="7"/>
  <c r="J252" i="7"/>
  <c r="K264" i="7"/>
  <c r="J264" i="7"/>
  <c r="J213" i="7"/>
  <c r="K213" i="7"/>
  <c r="K61" i="7"/>
  <c r="J61" i="7"/>
  <c r="K168" i="7"/>
  <c r="J168" i="7"/>
  <c r="K237" i="7"/>
  <c r="J237" i="7"/>
  <c r="K227" i="7"/>
  <c r="J227" i="7"/>
  <c r="K71" i="7"/>
  <c r="J71" i="7"/>
  <c r="K195" i="7"/>
  <c r="J195" i="7"/>
  <c r="K166" i="7"/>
  <c r="J166" i="7"/>
  <c r="K204" i="7"/>
  <c r="J204" i="7"/>
  <c r="J197" i="7"/>
  <c r="K197" i="7"/>
  <c r="K87" i="7"/>
  <c r="J87" i="7"/>
  <c r="K198" i="7"/>
  <c r="J198" i="7"/>
  <c r="K250" i="7"/>
  <c r="J250" i="7"/>
  <c r="J85" i="7"/>
  <c r="K85" i="7"/>
  <c r="K243" i="7"/>
  <c r="J243" i="7"/>
  <c r="K297" i="7"/>
  <c r="J297" i="7"/>
  <c r="K296" i="7"/>
  <c r="J296" i="7"/>
  <c r="K183" i="7"/>
  <c r="J183" i="7"/>
  <c r="K186" i="7"/>
  <c r="J186" i="7"/>
  <c r="K135" i="7"/>
  <c r="J135" i="7"/>
  <c r="K137" i="7"/>
  <c r="J137" i="7"/>
  <c r="K143" i="7"/>
  <c r="J143" i="7"/>
  <c r="K260" i="7"/>
  <c r="J260" i="7"/>
  <c r="K62" i="7"/>
  <c r="J62" i="7"/>
  <c r="K232" i="7"/>
  <c r="J232" i="7"/>
  <c r="J117" i="7"/>
  <c r="K117" i="7"/>
  <c r="K175" i="7"/>
  <c r="J175" i="7"/>
  <c r="K82" i="7"/>
  <c r="J82" i="7"/>
  <c r="K273" i="7"/>
  <c r="J273" i="7"/>
  <c r="K210" i="7"/>
  <c r="J210" i="7"/>
  <c r="K282" i="7"/>
  <c r="J282" i="7"/>
  <c r="K251" i="7"/>
  <c r="J251" i="7"/>
  <c r="K209" i="7"/>
  <c r="J209" i="7"/>
  <c r="K226" i="7"/>
  <c r="J226" i="7"/>
  <c r="J193" i="7"/>
  <c r="K193" i="7"/>
  <c r="K279" i="7"/>
  <c r="J279" i="7"/>
  <c r="J161" i="7"/>
  <c r="K161" i="7"/>
  <c r="K47" i="7"/>
  <c r="J47" i="7"/>
  <c r="K247" i="7"/>
  <c r="J247" i="7"/>
  <c r="K148" i="7"/>
  <c r="K75" i="7"/>
  <c r="J75" i="7"/>
  <c r="K219" i="7"/>
  <c r="J219" i="7"/>
  <c r="J28" i="7"/>
  <c r="K28" i="7"/>
  <c r="K12" i="7"/>
  <c r="J12" i="7"/>
  <c r="J133" i="7"/>
  <c r="K133" i="7"/>
  <c r="J19" i="7"/>
  <c r="K19" i="7"/>
  <c r="K178" i="7"/>
  <c r="J178" i="7"/>
  <c r="K91" i="7"/>
  <c r="J91" i="7"/>
  <c r="K80" i="7"/>
  <c r="J80" i="7"/>
  <c r="K5" i="7"/>
  <c r="J5" i="7"/>
  <c r="K153" i="7"/>
  <c r="J153" i="7"/>
  <c r="K74" i="7"/>
  <c r="J74" i="7"/>
  <c r="K301" i="7"/>
  <c r="J301" i="7"/>
  <c r="K185" i="7"/>
  <c r="J185" i="7"/>
  <c r="K90" i="7"/>
  <c r="J90" i="7"/>
  <c r="K54" i="7"/>
  <c r="J54" i="7"/>
  <c r="J293" i="7"/>
  <c r="K293" i="7"/>
  <c r="K106" i="7"/>
  <c r="J106" i="7"/>
  <c r="K177" i="7"/>
  <c r="J177" i="7"/>
  <c r="K34" i="7"/>
  <c r="J34" i="7"/>
  <c r="K109" i="7"/>
  <c r="J109" i="7"/>
  <c r="K169" i="7"/>
  <c r="J169" i="7"/>
  <c r="K194" i="7"/>
  <c r="J194" i="7"/>
  <c r="K124" i="7"/>
  <c r="J124" i="7"/>
  <c r="K263" i="7"/>
  <c r="J263" i="7"/>
  <c r="J165" i="7"/>
  <c r="K165" i="7"/>
  <c r="K39" i="7"/>
  <c r="J39" i="7"/>
  <c r="K231" i="7"/>
  <c r="J231" i="7"/>
  <c r="K266" i="7"/>
  <c r="J266" i="7"/>
  <c r="K152" i="7"/>
  <c r="J152" i="7"/>
  <c r="K171" i="7"/>
  <c r="J171" i="7"/>
  <c r="K122" i="7"/>
  <c r="J122" i="7"/>
  <c r="K287" i="7"/>
  <c r="J287" i="7"/>
  <c r="J69" i="7"/>
  <c r="K69" i="7"/>
  <c r="K93" i="7"/>
  <c r="J93" i="7"/>
  <c r="K190" i="7"/>
  <c r="J190" i="7"/>
  <c r="K55" i="7"/>
  <c r="J55" i="7"/>
  <c r="K274" i="7"/>
  <c r="J274" i="7"/>
  <c r="K199" i="7"/>
  <c r="J199" i="7"/>
  <c r="K238" i="7"/>
  <c r="J238" i="7"/>
  <c r="K278" i="7"/>
  <c r="J278" i="7"/>
  <c r="K271" i="7"/>
  <c r="J271" i="7"/>
  <c r="K200" i="7"/>
  <c r="J200" i="7"/>
  <c r="K104" i="7"/>
  <c r="J104" i="7"/>
  <c r="K120" i="7"/>
  <c r="J120" i="7"/>
  <c r="K281" i="7"/>
  <c r="J281" i="7"/>
  <c r="K223" i="7"/>
  <c r="J223" i="7"/>
  <c r="K224" i="7"/>
  <c r="J224" i="7"/>
  <c r="K131" i="7"/>
  <c r="J131" i="7"/>
  <c r="K38" i="7"/>
  <c r="J38" i="7"/>
  <c r="K140" i="7"/>
  <c r="J140" i="7"/>
  <c r="K96" i="7"/>
  <c r="J96" i="7"/>
  <c r="K173" i="7"/>
  <c r="J173" i="7"/>
  <c r="K68" i="7"/>
  <c r="J68" i="7"/>
  <c r="K30" i="7"/>
  <c r="J30" i="7"/>
  <c r="K114" i="7"/>
  <c r="J114" i="7"/>
  <c r="K228" i="7"/>
  <c r="J228" i="7"/>
  <c r="K230" i="7"/>
  <c r="J230" i="7"/>
  <c r="K212" i="7"/>
  <c r="J212" i="7"/>
  <c r="K119" i="7"/>
  <c r="J119" i="7"/>
  <c r="K196" i="7"/>
  <c r="J196" i="7"/>
  <c r="K275" i="7"/>
  <c r="J275" i="7"/>
  <c r="K78" i="7"/>
  <c r="J78" i="7"/>
  <c r="K211" i="7"/>
  <c r="J211" i="7"/>
  <c r="K103" i="7"/>
  <c r="J103" i="7"/>
  <c r="K83" i="7"/>
  <c r="J83" i="7"/>
  <c r="K244" i="7"/>
  <c r="J244" i="7"/>
  <c r="K27" i="7"/>
  <c r="J27" i="7"/>
  <c r="K100" i="7"/>
  <c r="J100" i="7"/>
  <c r="K4" i="7"/>
  <c r="J4" i="7"/>
  <c r="K37" i="7" l="1"/>
  <c r="J110" i="7"/>
</calcChain>
</file>

<file path=xl/sharedStrings.xml><?xml version="1.0" encoding="utf-8"?>
<sst xmlns="http://schemas.openxmlformats.org/spreadsheetml/2006/main" count="4448" uniqueCount="1738">
  <si>
    <t>Usage</t>
  </si>
  <si>
    <t>Owners</t>
  </si>
  <si>
    <t>Setup</t>
  </si>
  <si>
    <t>ESXi</t>
  </si>
  <si>
    <t>Execution_Servers</t>
  </si>
  <si>
    <t>VSAT index</t>
  </si>
  <si>
    <t>VLANs</t>
  </si>
  <si>
    <t>VM line (go to VM sheet)</t>
  </si>
  <si>
    <t>Automation Suite</t>
  </si>
  <si>
    <t>Hidden names - for formulas</t>
  </si>
  <si>
    <t>Manual</t>
  </si>
  <si>
    <t>EugeniuM</t>
  </si>
  <si>
    <t>BB NS-213</t>
  </si>
  <si>
    <t>ESXi_84</t>
  </si>
  <si>
    <t>120 ,</t>
  </si>
  <si>
    <t>710 ,</t>
  </si>
  <si>
    <t xml:space="preserve">Win7N_C , </t>
  </si>
  <si>
    <t>BB NS-214</t>
  </si>
  <si>
    <t xml:space="preserve">131 , </t>
  </si>
  <si>
    <t>711 , 712</t>
  </si>
  <si>
    <t xml:space="preserve">IP_2 , </t>
  </si>
  <si>
    <t>ValeriuL</t>
  </si>
  <si>
    <t>Vortex NS-221</t>
  </si>
  <si>
    <t>ESXi_81</t>
  </si>
  <si>
    <t>114 , 211 , 106 , 107 , 117</t>
  </si>
  <si>
    <t>650-655 , 292, 110, 120 , 130 , 140, 160,  170, 180, 100 , 125 , 150 , 200 , 234 ,285, 286, 301, 281 112</t>
  </si>
  <si>
    <t>IP_1 , IP_2 , IP_5, IP_6, IP_7, IP_8,  IP_9, Win7N_C</t>
  </si>
  <si>
    <t>204, 205</t>
  </si>
  <si>
    <t xml:space="preserve">GNS3, IP_5, IP_8, IP_9, </t>
  </si>
  <si>
    <t>IonB</t>
  </si>
  <si>
    <t>BB NS-212</t>
  </si>
  <si>
    <t>ESXi_83</t>
  </si>
  <si>
    <t xml:space="preserve"> 135 , 119 ,</t>
  </si>
  <si>
    <t xml:space="preserve"> 2900-3398 ,</t>
  </si>
  <si>
    <t xml:space="preserve"> IP_6 , Win7 FTP_server , </t>
  </si>
  <si>
    <t xml:space="preserve"> IP_4 , IP_3 , IP_7 ,</t>
  </si>
  <si>
    <t>ESXi_82</t>
  </si>
  <si>
    <t xml:space="preserve"> </t>
  </si>
  <si>
    <t>ViorelR</t>
  </si>
  <si>
    <t>TESTSHELL_HQ3</t>
  </si>
  <si>
    <t>BB NS-211</t>
  </si>
  <si>
    <t xml:space="preserve">221 , </t>
  </si>
  <si>
    <t xml:space="preserve">30 , </t>
  </si>
  <si>
    <t>Win7N_D , Win7B_Boris</t>
  </si>
  <si>
    <t>NicolaeB</t>
  </si>
  <si>
    <t>ESXi_80</t>
  </si>
  <si>
    <t>TESTSHELL_MDC5</t>
  </si>
  <si>
    <t xml:space="preserve"> 101, 102 </t>
  </si>
  <si>
    <t xml:space="preserve"> IP_1 , IP_2 , IP_3 , IP_4 , IP_5 , IP_6 , IP_7 , IP_8, IP_9 , IP_10 , Monitoring PC</t>
  </si>
  <si>
    <t xml:space="preserve"> 13 , </t>
  </si>
  <si>
    <t>Win7N_D ,</t>
  </si>
  <si>
    <t>DianaS</t>
  </si>
  <si>
    <t>Friday</t>
  </si>
  <si>
    <t>TESTSHELL_MDC1</t>
  </si>
  <si>
    <t xml:space="preserve"> 103 , </t>
  </si>
  <si>
    <t xml:space="preserve"> 188, 110 ,</t>
  </si>
  <si>
    <t xml:space="preserve"> IP_3 , IP_4 , IP_1, IP_2 , </t>
  </si>
  <si>
    <t>AdrianS</t>
  </si>
  <si>
    <t>Ixia p15_VSAT + p16_DPS</t>
  </si>
  <si>
    <t>109(6A-05),110(6A-06),136(1A-48)</t>
  </si>
  <si>
    <t>3099-3106,3115-3178,3291-3297</t>
  </si>
  <si>
    <t>IP_9,IP_10</t>
  </si>
  <si>
    <t>LeonB</t>
  </si>
  <si>
    <t>BB NS-201</t>
  </si>
  <si>
    <t xml:space="preserve"> 112 , 111 , </t>
  </si>
  <si>
    <t xml:space="preserve"> 111 , 222 , </t>
  </si>
  <si>
    <t>OlgaA</t>
  </si>
  <si>
    <t>Ixia   p7_VSAT +   p8_DPS</t>
  </si>
  <si>
    <t>90,91</t>
  </si>
  <si>
    <t>Win7N_A</t>
  </si>
  <si>
    <t xml:space="preserve">	
00A0AC240F3E , 	00A0AC233159 201/205 CPE</t>
  </si>
  <si>
    <t>201-206, 101</t>
  </si>
  <si>
    <t>Auto</t>
  </si>
  <si>
    <t>EugeniuP</t>
  </si>
  <si>
    <t>Vortex NS-222</t>
  </si>
  <si>
    <t>ESXi_79</t>
  </si>
  <si>
    <t>MDC 2</t>
  </si>
  <si>
    <t>104,108</t>
  </si>
  <si>
    <t>IP_7, IP_8, IP_9</t>
  </si>
  <si>
    <t>BorisL</t>
  </si>
  <si>
    <t>107 (0F-4F)</t>
  </si>
  <si>
    <t>307</t>
  </si>
  <si>
    <t>Win7A_Boris</t>
  </si>
  <si>
    <t>DLF PORT OB</t>
  </si>
  <si>
    <t>Atten Min Val [dB]</t>
  </si>
  <si>
    <t>Noise Min Val [dB]</t>
  </si>
  <si>
    <t>OUT1</t>
  </si>
  <si>
    <t>Cross-pol (955MHz)</t>
  </si>
  <si>
    <t>Pol Combiner</t>
  </si>
  <si>
    <t>OUT2</t>
  </si>
  <si>
    <t>SA additional</t>
  </si>
  <si>
    <t>OUT3</t>
  </si>
  <si>
    <t>Co-pol (70MHz)</t>
  </si>
  <si>
    <t>Down-Convertor</t>
  </si>
  <si>
    <t>Index VORTEX</t>
  </si>
  <si>
    <t>Index     BB</t>
  </si>
  <si>
    <t>Name</t>
  </si>
  <si>
    <t>RootAddress</t>
  </si>
  <si>
    <t>Port</t>
  </si>
  <si>
    <t>DLF Address</t>
  </si>
  <si>
    <t>DPort</t>
  </si>
  <si>
    <t>DLF INB Channel</t>
  </si>
  <si>
    <t>DLF OB Channel</t>
  </si>
  <si>
    <t>Mac</t>
  </si>
  <si>
    <t>Application Switch Port</t>
  </si>
  <si>
    <t>Physical CPE port</t>
  </si>
  <si>
    <t>Revision</t>
  </si>
  <si>
    <t>NOTEs</t>
  </si>
  <si>
    <t>Used By</t>
  </si>
  <si>
    <t>Generated ID - for formulas</t>
  </si>
  <si>
    <t>Multiple usage</t>
  </si>
  <si>
    <t>Capricorn-4 S2X</t>
  </si>
  <si>
    <t>172.19.2.60</t>
  </si>
  <si>
    <t>INB1</t>
  </si>
  <si>
    <t>OUTB1</t>
  </si>
  <si>
    <t>00-A0-AC-26-02-C8</t>
  </si>
  <si>
    <t>gi1/0/1</t>
  </si>
  <si>
    <t> </t>
  </si>
  <si>
    <t>00-A0-AC-26-0D-5D</t>
  </si>
  <si>
    <t>gi1/0/2</t>
  </si>
  <si>
    <t>INB2</t>
  </si>
  <si>
    <t>OUTB2</t>
  </si>
  <si>
    <t>00-A0-AC-23-80-5F</t>
  </si>
  <si>
    <t>gi1/0/3</t>
  </si>
  <si>
    <t>00-A0-AC-23-80-5D</t>
  </si>
  <si>
    <t>gi1/0/4</t>
  </si>
  <si>
    <t>INB3</t>
  </si>
  <si>
    <t>OUTB3</t>
  </si>
  <si>
    <t>00-A0-AC-26-0E-2B</t>
  </si>
  <si>
    <t>gi1/0/5</t>
  </si>
  <si>
    <t>DLF_1-Cyclades port41</t>
  </si>
  <si>
    <t>00-A0-AC-26-0E-68</t>
  </si>
  <si>
    <t>gi1/0/6</t>
  </si>
  <si>
    <t>DLF_2-Cyclades port42</t>
  </si>
  <si>
    <t>INB4</t>
  </si>
  <si>
    <t>OUTB4</t>
  </si>
  <si>
    <t>00-A0-AC-26-0F-4F</t>
  </si>
  <si>
    <t>gi1/0/7</t>
  </si>
  <si>
    <t>DLF_3-Cyclades port43</t>
  </si>
  <si>
    <t>00-A0-AC-26-0F-50</t>
  </si>
  <si>
    <t>gi1/0/8</t>
  </si>
  <si>
    <t>DLF_WB_4-Cyclades port44</t>
  </si>
  <si>
    <t>INB5</t>
  </si>
  <si>
    <t>OUTB5</t>
  </si>
  <si>
    <t>00-A0-AC-26-6A-05</t>
  </si>
  <si>
    <t>gi1/0/9</t>
  </si>
  <si>
    <t>DLF_WB_5-Cyclades port45</t>
  </si>
  <si>
    <t>00-A0-AC-26-6A-06</t>
  </si>
  <si>
    <t>gi1/0/10</t>
  </si>
  <si>
    <t>DLF_6-Cyclades port46</t>
  </si>
  <si>
    <t>INB6</t>
  </si>
  <si>
    <t>OUTB6</t>
  </si>
  <si>
    <t>00-A0-AC-26-6A-1D</t>
  </si>
  <si>
    <t>gi1/0/11</t>
  </si>
  <si>
    <t>test</t>
  </si>
  <si>
    <t>SPLITER 1/2</t>
  </si>
  <si>
    <t>00-A0-AC-26-6A-29</t>
  </si>
  <si>
    <t>gi1/0/12</t>
  </si>
  <si>
    <t>SPLITER 1/4</t>
  </si>
  <si>
    <t>INB7</t>
  </si>
  <si>
    <t>OUTB7</t>
  </si>
  <si>
    <t>00-A0-AC-26-6A-2A</t>
  </si>
  <si>
    <t>gi1/0/13</t>
  </si>
  <si>
    <t>SPLITER old model 1/4</t>
  </si>
  <si>
    <t>00-A0-AC-26-6A-31</t>
  </si>
  <si>
    <t>gi1/0/14</t>
  </si>
  <si>
    <t>VSAT, not present</t>
  </si>
  <si>
    <t>INB8</t>
  </si>
  <si>
    <t>OUTB8</t>
  </si>
  <si>
    <t>00-A0-AC-26-6A-33</t>
  </si>
  <si>
    <t>gi1/0/15</t>
  </si>
  <si>
    <t>00-A0-AC-23-80-57</t>
  </si>
  <si>
    <t>gi1/0/16</t>
  </si>
  <si>
    <t>00-A0-AC-23-80-59</t>
  </si>
  <si>
    <t>gi1/0/17</t>
  </si>
  <si>
    <t xml:space="preserve"> 00-A0-AC-26-69-1A</t>
  </si>
  <si>
    <t>gi1/0/18</t>
  </si>
  <si>
    <t>Venit de undeva</t>
  </si>
  <si>
    <t>00-A0-AC-26-69-67</t>
  </si>
  <si>
    <t>gi1/0/19</t>
  </si>
  <si>
    <t>borrowed from Cristina</t>
  </si>
  <si>
    <t>00-A0-AC-26-69-6F</t>
  </si>
  <si>
    <t>gi1/0/20</t>
  </si>
  <si>
    <t>borrowed from Cristina, temporary moved to Friday</t>
  </si>
  <si>
    <t>00-A0-AC-26-6A-1E</t>
  </si>
  <si>
    <t>gi1/0/21</t>
  </si>
  <si>
    <t>00-A0-AC-26-69-78</t>
  </si>
  <si>
    <t>gi1/0/22</t>
  </si>
  <si>
    <t>00-A0-AC-26-68-0E</t>
  </si>
  <si>
    <t>gi1/0/23</t>
  </si>
  <si>
    <t>00-A0-AC-26-69-12</t>
  </si>
  <si>
    <t>gi1/0/24</t>
  </si>
  <si>
    <t>Gemini-e S2X</t>
  </si>
  <si>
    <t>no console</t>
  </si>
  <si>
    <t>-----------</t>
  </si>
  <si>
    <t>00-A0-AC-25-91-10</t>
  </si>
  <si>
    <t>gi1/0/25</t>
  </si>
  <si>
    <t>Gemini I S2X</t>
  </si>
  <si>
    <t>00-A0-AC-25-CE-C3</t>
  </si>
  <si>
    <t>gi1/0/26</t>
  </si>
  <si>
    <t>Gemeni i- S2X</t>
  </si>
  <si>
    <t>00-A0-AC-26-EB-15</t>
  </si>
  <si>
    <t>gi1/0/27</t>
  </si>
  <si>
    <t>00-A0-AC-26-E0-7D</t>
  </si>
  <si>
    <t>gi1/0/28</t>
  </si>
  <si>
    <t>Gemeni I- S2X</t>
  </si>
  <si>
    <t>00-A0-AC-26-CB-A3</t>
  </si>
  <si>
    <t>gi1/0/29</t>
  </si>
  <si>
    <t>00-A0-AC-26-CB-85</t>
  </si>
  <si>
    <t>gi1/0/30</t>
  </si>
  <si>
    <t>Taurus</t>
  </si>
  <si>
    <t>00-A0-AC-28-15-82</t>
  </si>
  <si>
    <t>gi1/0/31</t>
  </si>
  <si>
    <t>Old MAC: 00-A0-AC-23-22-C1</t>
  </si>
  <si>
    <t>gi1/0/32</t>
  </si>
  <si>
    <t>Old MAC: 00-A0-AC-23-22-D1</t>
  </si>
  <si>
    <t>gi1/0/33</t>
  </si>
  <si>
    <t>Old MAC: 00-A0-AC-23-38-85</t>
  </si>
  <si>
    <t>Aero</t>
  </si>
  <si>
    <t>gi1/0/34</t>
  </si>
  <si>
    <t> Old MAC: 00-A0-AC-23-38-89</t>
  </si>
  <si>
    <t>Capricorn-PLUS-Cristina</t>
  </si>
  <si>
    <t>00-A0-AC-28-52-BD</t>
  </si>
  <si>
    <t>gi1/0/35</t>
  </si>
  <si>
    <t>VSAT LAN/Console</t>
  </si>
  <si>
    <t>Capricorn-PLUS-Cristina-DRPP</t>
  </si>
  <si>
    <t>gi1/0/36</t>
  </si>
  <si>
    <t>DRPP LAN/Console</t>
  </si>
  <si>
    <t>Capricorn-PLUS-Vasea 2</t>
  </si>
  <si>
    <t>00-A0-AC-28-1A-48</t>
  </si>
  <si>
    <t>gi1/0/37</t>
  </si>
  <si>
    <t>Capricorn-PLUS-Vasea 3</t>
  </si>
  <si>
    <t>gi1/0/38</t>
  </si>
  <si>
    <t>Capricorn-PLUS-Regresion</t>
  </si>
  <si>
    <t>00-A0-AC-28-52-C8</t>
  </si>
  <si>
    <t>gi1/0/39</t>
  </si>
  <si>
    <t>gi1/0/40</t>
  </si>
  <si>
    <t>Capricorn-4 S2X MEC</t>
  </si>
  <si>
    <t>00-A0-AC-23-FD-FD</t>
  </si>
  <si>
    <t>gi1/0/41</t>
  </si>
  <si>
    <t>gi1/0/42</t>
  </si>
  <si>
    <t>MEC LAN/Console</t>
  </si>
  <si>
    <t>00-A0-AC-23-C0-DC</t>
  </si>
  <si>
    <t>gi1/0/43</t>
  </si>
  <si>
    <t>gi1/0/44</t>
  </si>
  <si>
    <t>00-A0-AC-23-FD-F8</t>
  </si>
  <si>
    <t>gi1/0/45</t>
  </si>
  <si>
    <t>gi1/0/46</t>
  </si>
  <si>
    <t>gi1/0/47</t>
  </si>
  <si>
    <t>VSAT LAN/Console(ION_NOU)</t>
  </si>
  <si>
    <t>gi1/0/48</t>
  </si>
  <si>
    <t>DRPP LAN/Console(ION_NOU)</t>
  </si>
  <si>
    <t>S2 VSATs (just on BB)</t>
  </si>
  <si>
    <t>Capricorn-4</t>
  </si>
  <si>
    <t>172.19.2.61</t>
  </si>
  <si>
    <t>00-A0-AC-24-0F-3E</t>
  </si>
  <si>
    <t>gi2/0/1</t>
  </si>
  <si>
    <t>00-A0-AC-23-31-64</t>
  </si>
  <si>
    <t>gi2/0/2</t>
  </si>
  <si>
    <t>00-A0-AC-23-31-5A</t>
  </si>
  <si>
    <t>gi2/0/3</t>
  </si>
  <si>
    <t>00-A0-AC-24-3E-98</t>
  </si>
  <si>
    <t>gi2/0/4</t>
  </si>
  <si>
    <t>00-A0-AC-23-31-59</t>
  </si>
  <si>
    <t>gi2/0/5</t>
  </si>
  <si>
    <t>EC-C7</t>
  </si>
  <si>
    <t>gi2/0/6</t>
  </si>
  <si>
    <t>Gemeni-4</t>
  </si>
  <si>
    <t>00-A0-AC-24-B2-19</t>
  </si>
  <si>
    <t>gi2/0/7</t>
  </si>
  <si>
    <t>00-A0-AC-24-B2-0B</t>
  </si>
  <si>
    <t>gi2/0/8</t>
  </si>
  <si>
    <t>00-A0-AC-20-EC-D2</t>
  </si>
  <si>
    <t>gi2/0/9</t>
  </si>
  <si>
    <t>00-A0-AC-23-23-56</t>
  </si>
  <si>
    <t>gi2/0/10</t>
  </si>
  <si>
    <t>00-A0-AC-23-23-53</t>
  </si>
  <si>
    <t>gi2/0/11</t>
  </si>
  <si>
    <t>00-A0-AC-23-23-35</t>
  </si>
  <si>
    <t>gi2/0/12</t>
  </si>
  <si>
    <t>Gemeni</t>
  </si>
  <si>
    <t>00-A0-AC-1D-E1-55</t>
  </si>
  <si>
    <t>gi2/0/13</t>
  </si>
  <si>
    <t>00-A0-AC-1D-E1-57</t>
  </si>
  <si>
    <t>gi2/0/14</t>
  </si>
  <si>
    <t>00-A0-AC-24-93-9E</t>
  </si>
  <si>
    <t>gi2/0/15</t>
  </si>
  <si>
    <t>00-A0-AC-1D-1E-65</t>
  </si>
  <si>
    <t>gi2/0/16</t>
  </si>
  <si>
    <t>172.19.2.62</t>
  </si>
  <si>
    <t>00-A0-AC-1D-1E-67</t>
  </si>
  <si>
    <t>gi2/0/17</t>
  </si>
  <si>
    <t>00-A0-AC-1D-1E-4A</t>
  </si>
  <si>
    <t>gi2/0/18</t>
  </si>
  <si>
    <t>00-A0-AC-1D-E1-4F</t>
  </si>
  <si>
    <t>gi2/0/19</t>
  </si>
  <si>
    <t>Capricorn</t>
  </si>
  <si>
    <t>00-A0-AC-21-62-AC</t>
  </si>
  <si>
    <t>gi2/0/20</t>
  </si>
  <si>
    <t>Capricorn-4 Aero</t>
  </si>
  <si>
    <t>00-A0-AC-22-0D-9B</t>
  </si>
  <si>
    <t>gi2/0/21</t>
  </si>
  <si>
    <t>00-A0-AC-23-39-CA</t>
  </si>
  <si>
    <t>gi2/0/22</t>
  </si>
  <si>
    <t>Capricorn-4 MEC</t>
  </si>
  <si>
    <t>00-A0-AC-22-E4-63</t>
  </si>
  <si>
    <t>gi2/0/23</t>
  </si>
  <si>
    <t>gi2/0/24</t>
  </si>
  <si>
    <t>Content</t>
  </si>
  <si>
    <t>excell list only unique without blanks</t>
  </si>
  <si>
    <t>=IFERROR(LOOKUP(2, 1/((COUNTIF($F$1:F1, $B$2:$B$20)=0)*($B$2:$B$20&lt;&gt;"")), $B$2:$B$20),"")</t>
  </si>
  <si>
    <t>automation VM svrun FTP_command</t>
  </si>
  <si>
    <t>FTP -MsrcIP VM_DPS_MnG -MdstIP VM_VSAT_MnG -c VM_VSAT_Data -fs FTP_file_size_to_be_generated -f FTP_filename_precreated -a get</t>
  </si>
  <si>
    <t>linux: ntpd commands:</t>
  </si>
  <si>
    <t>systemctl status ntpd
systemctl stop ntpd
systemctl status chronyd
systemctl start chronyd
systemctl status chronyd</t>
  </si>
  <si>
    <t>L2 - after reboot</t>
  </si>
  <si>
    <t>ssh junos@172.18.190.103   pss: $SatCom$		Physical 
cd vmx2
sudo ./vmx.sh --start
sudo ./vmx.sh --bind-dev
172.18.190.200   VMX VM</t>
  </si>
  <si>
    <t>L2 - regression microtics</t>
  </si>
  <si>
    <t>Use winbox.exe to manually configure microtic VLANs
Microtics IPS:                 172.18.255.121     VSAT
                                             172.18.255.120     DPS</t>
  </si>
  <si>
    <t>linux: show largest file in directory</t>
  </si>
  <si>
    <t xml:space="preserve">du -sh -- * | sort -hr </t>
  </si>
  <si>
    <t>VSAT reboot isssue</t>
  </si>
  <si>
    <t>when:
01-JAN-70 00:00:35 - RSP, DVB Sync: Updated LOGOFF reason: Reinitialize DMA due to FPGA freeze
01-JAN-70 00:00:35 - RSP, OB Lock Manager: OB locked but no traffic for 20 seconds - Re-Init DMA.
&gt;&gt;&gt;&gt;&gt;&gt;&gt;&gt;&gt;&gt;&gt;&gt;&gt;&gt;&gt;&gt;&gt; NO HC STEAMED ON OB</t>
  </si>
  <si>
    <t>LSN Kontron</t>
  </si>
  <si>
    <t>LSN KONTRON: 172.16.165.10
LSN KONTRON access: admin / $SatCom$</t>
  </si>
  <si>
    <t>MEC VSAT</t>
  </si>
  <si>
    <t>VSAT MAC: 00.A0.AC.22.E4.63   ssh pass: 6080a28bdced
VSAT MAC: 00:A0:AC:23:5D:1E   ssh pass: 28622f2726a7
VSAT MAC: 00:A0:AC:23:FD:FD   ssh pass: 8e56b5f9e476
from SDN connect by using: ssh dev@[MEC_IP_ADDRESS]
MEC switch to root:
/busyboxsu su
&lt;for password just press enter&gt;</t>
  </si>
  <si>
    <t>Install Strongswan on Ubuntu VM</t>
  </si>
  <si>
    <t xml:space="preserve">https://www.howtoforge.com/tutorial/strongswan-based-ipsec-vpn-using-certificates-and-pre-shared-key-on-ubuntu-16-04/ </t>
  </si>
  <si>
    <t>MEC console commands</t>
  </si>
  <si>
    <t>/busybox cat /var/openssl_cmp.log   ---&gt; check cmp messages
/busybox cat /var/messages    ---&gt; ipsec logs
/mnt_part2/ipsec/swanctl -x ---&gt; ipse certificate display
bash-4.3# /busybox ftpput 172.26.64.1 trusted1.pem /usr/local/etc/ipsec.d/cacerts/trusted1.pem
Strongswan in usr/local/etc
ipsec.conf		ipsec parameters
1. ipsec.secret    ipsec key pass for certificate (private key)
	/usr/local/etc/ipsec.d/
2. ls -l /usr/local/etc/ipsec.d/
3. ipsec.secret  &lt;&lt;  /usr/local/etc/ipsec.d/private/own_private3.pem
4. check meesages /busybox cat /var/messages
/busybox cat /var/openssl_cmp.log  -&gt; see openssl message log 
/mnt_part2/ipsec/swanctl -x    -&gt; seecconnection and certificate
ipsec commands on VM:
ipsec up ca-cert
ipsec statusall
MEC - CMP requests in busyboxMEC - CMP requests in busybox
/busybox cat /var/openssl_cmp.log</t>
  </si>
  <si>
    <t>VSAT load balance trace(ass soon as VSAT in oper)</t>
  </si>
  <si>
    <t>rsp dvb_sync lb set_trace 7</t>
  </si>
  <si>
    <t>HSP command: see channels</t>
  </si>
  <si>
    <t>tele dapu tfp ts_table</t>
  </si>
  <si>
    <t>MCR see/reset channel CRC errors</t>
  </si>
  <si>
    <t>dp channel telem
dp reset telem</t>
  </si>
  <si>
    <t>VM script to get snmp from VSAT</t>
  </si>
  <si>
    <t>#!/bin/bash
while true; do
snmpget -v 2c -c public 4.111.23.1 1.3.6.1.4.1.7352.3.5.11.6.1.2.1.6.13		#	FWD throughput (kbps)
snmpget -v 2c -c public 4.111.23.1 1.3.6.1.4.1.7352.3.5.11.6.1.2.1.5.13		#	RTN throughput (kbps)
done
exit 0</t>
  </si>
  <si>
    <t>ftp_cont script safe kill process</t>
  </si>
  <si>
    <t>sudo kill -9 $(ps aux | grep ftp_cont | awk '{print $2}'); sudo service vsftpd restart; ps aux | grep ftp</t>
  </si>
  <si>
    <t>GLT limits</t>
  </si>
  <si>
    <t>GLT RF Range: 0.95GHz - 1.8GHz
GLT Signal degradation: [offset_from_center_MHz/signal_degradation_dB]:
[21MHz]&lt;---&gt;[28MHz]&lt;---&gt;[35MHz]&lt;---&gt;[42MHz]&lt;---&gt;[49MHz]&lt;---&gt;[54MHz]&lt;---&gt;[63MHz]
               -1dB                  -3dB                  -4dB                -6.5dB               -8dB                 -14dB</t>
  </si>
  <si>
    <t>check lan status (VxWorks only) 26 means it froze</t>
  </si>
  <si>
    <t>rsp utils get memory ff703014 32 1</t>
  </si>
  <si>
    <t>http://172.28.40.41/plugins.php?mode=uninstall&amp;id=skyvno</t>
  </si>
  <si>
    <t>wireshark filter by packet counter/index (No.)</t>
  </si>
  <si>
    <t>frame.number&lt;1974</t>
  </si>
  <si>
    <t>vms release eth configuration</t>
  </si>
  <si>
    <t>sudo ip addr flush eth1</t>
  </si>
  <si>
    <t>VXGW loggin</t>
  </si>
  <si>
    <t>root $SatCom$
ssh from SDN
cli
show configuration</t>
  </si>
  <si>
    <t>Ixia IP</t>
  </si>
  <si>
    <t>172.19.2.1 - Ixia. Note: Ixia is a Windows XP machine username: ixia, password:$SatCom$</t>
  </si>
  <si>
    <t>XENA connection</t>
  </si>
  <si>
    <t>IP:       172.19.2.2 port 22606 - Change of IP address: Reserve the chassis-&gt; Resources properties-&gt; change relevant IP addresses.
Pass:  $SatCom$</t>
  </si>
  <si>
    <t>IPM6 Mcbps Configuration limits</t>
  </si>
  <si>
    <t xml:space="preserve"> | Division | Constelation | At 258 Mcbps  | At 516 Mcbps |  Recommended 516  |  516+Max FEC (400Mbps VSAT limitation)
 |       2         |       QPSK          |  129.0 Msps      |  258.0 Msps     |       255.0 Msps              |  250.0 Msps
 |       3         |       8SPK           |   86.0 Msps        |  172.0 Msps    |       170.0 Msps              |  153.0 Msps
 |       4         |     16APSK        |   64.5 Msps       |  129.0 Msps     |       126.0 Msps              |  115.0 Msps
 |       5         |     32APSK        |   51.6 Msps       |  103.0 Msps     |       100.0 Msps              |   93.0 Msps
 |       6         |     64APSK        |   43.0 Msps       |   86.0 Msps      |        84.0 Msps                |   83.0 Msps
 |       7         |    128APSK      |   36.8 Msps        |   73.7 Msps      |        ----                             |   
 |       8         |    256APSK      |   32.2 Msps        |   64.5 Msps      |        63.0 Msps                |   </t>
  </si>
  <si>
    <t>MEC Bechmark for R43 (pre-shared key)</t>
  </si>
  <si>
    <t xml:space="preserve">                                                                           Traffic                                              Capri-CPU     MEC-CPU
FWD Link                             UDP 72 bytes                     29000 PPS                       93%                 52%
                                                UDP 1460 bytes                140 Mbps                        45%                 80%
TCP over GTP (FTP download)                                   140 Mbps                        88%                 91%
RTN Link                              UDP 72 bytes                     10000 PPS                       80%                 20%
                                                UDP 1460 bytes                11 Mbps                          33%                 10%
TCP over GTP (FTP upload)                                         11 Mbps                          40%                 25%
CBH FWD                             UDP 72 bytes pps            29000 PPS                       96%                 55%
                                                UDP 1460 bytes               140 Mbps                        50%                  80%
CBH RTN                              UDP 72 bytes pps            10000 PPS                       65%                 20%
                                                UDP 1460 bytes               11 Mbps                           26%                 10%
BCH C2P connections     Maximum C2P BCH connections    64
GTP connections              Maximum GTP connections             4096	</t>
  </si>
  <si>
    <t>Make sure in Landslide that in TS2/Double_Click/ Bearer IPv4 Address Pool it is the same IP as PC Gateway(VSAT Side (159.59.59.5))</t>
  </si>
  <si>
    <t>SACIN server IP</t>
  </si>
  <si>
    <t>IP 192.168.140.142</t>
  </si>
  <si>
    <t>tcp.analysis.fast_retransmission '</t>
  </si>
  <si>
    <t>MULTICAST WITH IPERF</t>
  </si>
  <si>
    <t>iperf -s -u -B 224.1.1.1 -i 1
iperf -c 224.1.1.1 -u -T 32 -t 3 -i 1
Add routes on both VMs if L2</t>
  </si>
  <si>
    <t>Send Specific alarm from VSAT</t>
  </si>
  <si>
    <t>rsp mng send alarm</t>
  </si>
  <si>
    <t>python SupervisorProject/main.py -f</t>
  </si>
  <si>
    <t>New Automation VM - Things to change:</t>
  </si>
  <si>
    <t>1. /etc/network/interfaces.init - eth0 Management IP
2. /etc/hostname - VM hostname
3. /etc/hosts - Update to new hostname
Scripts to run from automation2:
1. svn_update.sh - updates to latest SW revision and fixes permissions
2. stopX.sh - stops the GUI related services
3. setIPv6.sh on/off - turns off IPv6 (on by default)
4. setInet.sh on/off - add default route and DNS (nameserver) for internet access from VM (off by default)</t>
  </si>
  <si>
    <t>NLRT timer under</t>
  </si>
  <si>
    <t>rsp alive get info</t>
  </si>
  <si>
    <t>Automation Setup Spirent IP</t>
  </si>
  <si>
    <t xml:space="preserve">10.22.0.107
user:	sms			pass:	a1b2c3d4
\\gna2\pituach\Automation&amp;Simulator </t>
  </si>
  <si>
    <t>Regular expression to remove all numbers</t>
  </si>
  <si>
    <t>[0-9]+</t>
  </si>
  <si>
    <t>Taurus MBC linux:</t>
  </si>
  <si>
    <t>Use telnet to VSAT using port 40423 to access linux  
use the following prefix to run any command while in Taurus linux: /busybox
from MBC use the command to get to bash: rsp osutils os busybox 1
from bash to reset VSAT: /busybox reboot -f
from UBoot to reboot VSAT: reset</t>
  </si>
  <si>
    <t>DAL and VERTICA commands:</t>
  </si>
  <si>
    <t>cluster_status                                              - status of the cluster
pcs resource cleanup vertica                  - clear vertica error
pca resource cleanup DAL                       - clear DAL error
cluster -d PC_NAME                                   - take down from cluster
cluster -e PC_NAME                                  - bring up to cluster
service dal status
service vertica status</t>
  </si>
  <si>
    <t>VSAT commands:</t>
  </si>
  <si>
    <t>rsp xpdl cert acquire IP_ADDRESS | /PATH | authentme                                    - modem certificate burning (MBC Only)
rsp tftp set session 01010101 0xC000000 IP_ADDRESS FILE_NAME_WITHOUT_EXTENSION                        - modem loading new MBC via tftp(MBC Only)
rsp tftp set session 01010101 0xC000000 192.168.1.10 oper_w_MBC3013
rsp dvb_sync get sm_status
rsp dvb_sync get stats                  - received tables from hub
rsp clt get entires 0                       - shows rf cluster tables
rsp pwr_loop get telem              - modem TX capability range</t>
  </si>
  <si>
    <t>DPS commnads</t>
  </si>
  <si>
    <t>bb stat VSAT_ID                         - statistics of specific VSAT_ID
bb clrstats                                   - clears all statistics
bb stats                                        - statistics of all vsats</t>
  </si>
  <si>
    <t>Digi Serial Console</t>
  </si>
  <si>
    <t xml:space="preserve">                         &lt;Long Description&gt;                                      &lt;Short Leters&gt;                       &lt;Short Numbers&gt;
            [VSAT]                                 [DIGI]                                     [VSAT]   [DIGI]                           [VSAT] [DIGI]
(1)Orange_White   &lt;---&gt;    (8)Brown                                      OW     -     Br                                        1 - 8
(2)Orange                  &lt;---&gt;    (2)Orange                                       O      -      O                                         2 - 2
(3)Green_White     &lt;---&gt;    (4)Blue_White                           GW     -     BW                                      3 - 4
(4)Blue                       &lt;---&gt;    (6)Green_White                            B      -     GW                                     4 - 6
(5)Blue_White        &lt;---&gt;    (3)Green                                        BW     -      G                                        5 - 3
(6)Green                    &lt;---&gt;    (5)Blue                                             G      -      B                                          6 - 5
(7)Brown_White    &lt;---&gt;    (7)Brown_White                       BrW    -    BrW                                     7 - 7
(8)Brown                   &lt;---&gt;    (1)Orange_White                         Br     -     OW                                     8 - 1</t>
  </si>
  <si>
    <t>Generate NMS License</t>
  </si>
  <si>
    <t>1. Get license file template
2. Change DAL MACs in file (MAC must be from DAL interface for VLAN 18) (Enter for each available DAL, Up to 3)
3. Change CPE Group ID in file (take the ID fro mCPE group Configuration)
4. Change License details if needed
5. save and upload to : http://dotnetserver2/SignLicense/Sign/ under Sign compartment
6. Sign file and then using Verify compartment, upload and verify the license
7. Upload the signed file to NMS</t>
  </si>
  <si>
    <t>Configure loopback</t>
  </si>
  <si>
    <t>conf t
int loopback &lt;nr&gt;
ip address &lt;net IP&gt; &lt;mask&gt;
--&gt; show rip:
sh run | begin rip</t>
  </si>
  <si>
    <t>Spectrum get to IP</t>
  </si>
  <si>
    <t>Setup-&gt;General setup-&gt;configure net address-&gt; ip address-&gt; stinga sus-&gt;aplication-&gt;manager and IP</t>
  </si>
  <si>
    <t>Default Spectrum RDP</t>
  </si>
  <si>
    <t>user:instrument  pass:894129</t>
  </si>
  <si>
    <t>SEI 192.168.140.74</t>
  </si>
  <si>
    <t>HSP: 00-80-42-19-42-6E
DPS: 00-80-42-1D-1F-1B
SHP1:00-80-42-1E-00-BB
SHP2:00-80-42-1D-1E-A8
GRS: 00-A0-AC-12-23-E6
IPM1:00-A0-AC-1A-7A-20
IPM2:00-A0-AC-18-11-19
Sync1:00-A0-AC-08-57-DD 
Sync2:00-A0-AC-06-F9-85
Cage 5500: 00-01-AF-16-63-67
Mod1: 172.17.9.1
Mod2: 172.17.9.2
GRS: 172.17.9.254</t>
  </si>
  <si>
    <t>Static Route on BR</t>
  </si>
  <si>
    <t>conf t
ip route &lt;ip&gt; &lt;mask&gt; &lt;gateway&gt;</t>
  </si>
  <si>
    <t>gilat TS FTP</t>
  </si>
  <si>
    <t>91.228.162.88       techsupport          $giLat$</t>
  </si>
  <si>
    <t>To use NBI in X-HUB</t>
  </si>
  <si>
    <t>1. Enable NBI at Network level
2. Go to 172.18.255.10/WS
3. Login (usual user/pass: admin/manager)
4. Select link according to SOAP command
5. In SOAP UI enable Auth + Pre-emptive
6. NBI Command take from NMS server repository</t>
  </si>
  <si>
    <t>VSAT SE&amp; SEII Web page</t>
  </si>
  <si>
    <t>User: inst     and Pass: $Sat2598$</t>
  </si>
  <si>
    <t>continuous trans_mode</t>
  </si>
  <si>
    <t>see IB transmission mode</t>
  </si>
  <si>
    <t>http://travel.gilat.com/Tas_System/Main_Pages/Tasks.aspx</t>
  </si>
  <si>
    <t>skyvno license</t>
  </si>
  <si>
    <t>HNO ID               VNO               VSAT               Map               License Key
MDC                   100                20000                 100                 f1bdb579
test                     0	                    0                           0                     1a864404
test                     2	                    3000                    0                     af99e0be
test                     3	                    3000                    0                     8099c9be
Optus                10                   100000               10                   416f7be6
Optus                20                   100000               20                   9340f0c8</t>
  </si>
  <si>
    <t>skyvno GISSUP - Estimated Effort</t>
  </si>
  <si>
    <t>197 – 32H;  251 – 12H;  500 – 24H;  719 – 6H;   368 – 4H;  710 - 16H;  770 - 16;  320+321+322 - 16H</t>
  </si>
  <si>
    <t>tcpdump with snmp</t>
  </si>
  <si>
    <t>tcpdump -i br18 "udp and (src port 161 or 162)"</t>
  </si>
  <si>
    <t>nsc commands</t>
  </si>
  <si>
    <t>cluster -d  h1-nms,h2-nms          - disable NSC
pcs resource cleanup NGNMS
cluster -e  h1-nms,h2-nms         - enable NSC</t>
  </si>
  <si>
    <t>141 IP</t>
  </si>
  <si>
    <t>172.19.2.0/22 IP</t>
  </si>
  <si>
    <t>COMMITED</t>
  </si>
  <si>
    <t>Notes</t>
  </si>
  <si>
    <t>ESXI</t>
  </si>
  <si>
    <t>In use</t>
  </si>
  <si>
    <t>MDC_1</t>
  </si>
  <si>
    <t>172.19.0.1</t>
  </si>
  <si>
    <t>done</t>
  </si>
  <si>
    <t>MDC_5</t>
  </si>
  <si>
    <t>172.19.0.4</t>
  </si>
  <si>
    <t>IXIA</t>
  </si>
  <si>
    <t>172.19.2.1</t>
  </si>
  <si>
    <t>XENA</t>
  </si>
  <si>
    <t>172.19.2.2</t>
  </si>
  <si>
    <t>IP_KVM</t>
  </si>
  <si>
    <t>192.168.140.7</t>
  </si>
  <si>
    <t>172.19.2.7</t>
  </si>
  <si>
    <t>user:admin pass:access access through IE</t>
  </si>
  <si>
    <t>PXE</t>
  </si>
  <si>
    <t>172.19.2.8</t>
  </si>
  <si>
    <t>user:root, pass:$SatCom$</t>
  </si>
  <si>
    <t>Dude</t>
  </si>
  <si>
    <t>172.19.2.9</t>
  </si>
  <si>
    <t>Leon</t>
  </si>
  <si>
    <t>user: root; pass: $SatCom$</t>
  </si>
  <si>
    <t>SIP_Proxy_Kamailio</t>
  </si>
  <si>
    <t>172.19.2.11</t>
  </si>
  <si>
    <t>Viorel</t>
  </si>
  <si>
    <t>root:administrator, or administrator:administrator; Web Siremis-user:admin, pass:admin - on ESXI_79</t>
  </si>
  <si>
    <t>FreePBX/Asterisk</t>
  </si>
  <si>
    <t>172.19.2.12</t>
  </si>
  <si>
    <t>root:administrator, web admin:administrator</t>
  </si>
  <si>
    <t>Ubuntu_MPLS_1</t>
  </si>
  <si>
    <t>172.19.2.13</t>
  </si>
  <si>
    <t>administrator:administrator - on ESXI_79</t>
  </si>
  <si>
    <t>ESXI-79</t>
  </si>
  <si>
    <t>Ubuntu_MPLS_2</t>
  </si>
  <si>
    <t>172.19.2.14</t>
  </si>
  <si>
    <t>Ubuntu_19.04_MPLS_VSAT</t>
  </si>
  <si>
    <t>172.19.2.15</t>
  </si>
  <si>
    <t>user:$SatCom$ - on ESXI 81</t>
  </si>
  <si>
    <t>ESXI-81</t>
  </si>
  <si>
    <t>Ubuntu_19.04_MPLS_DPS</t>
  </si>
  <si>
    <t>172.19.2.16</t>
  </si>
  <si>
    <t>Ubuntu_MPLS_x1</t>
  </si>
  <si>
    <t>172.19.2.17</t>
  </si>
  <si>
    <t>administrator:administrator - on ESXI_81</t>
  </si>
  <si>
    <t>Mint_mpls_x1</t>
  </si>
  <si>
    <t>172.19.2.18</t>
  </si>
  <si>
    <t>Mint_mpls_x2</t>
  </si>
  <si>
    <t>172.19.2.19</t>
  </si>
  <si>
    <t>IPMI_ESXI_82</t>
  </si>
  <si>
    <t>172.19.2.20</t>
  </si>
  <si>
    <t>Ubuntu_dock</t>
  </si>
  <si>
    <t>172.19.2.21</t>
  </si>
  <si>
    <t>administrator:administrator - on ESXI_82</t>
  </si>
  <si>
    <t>ESXI-82</t>
  </si>
  <si>
    <t>3_JMeter_VM</t>
  </si>
  <si>
    <t>172.19.2.24</t>
  </si>
  <si>
    <t>ESXI-83</t>
  </si>
  <si>
    <t>HuB Trex</t>
  </si>
  <si>
    <t>192.168.141.47</t>
  </si>
  <si>
    <t>172.19.2.47</t>
  </si>
  <si>
    <t>useer:trex, pass:trex access through ssh</t>
  </si>
  <si>
    <t>Tirex_1</t>
  </si>
  <si>
    <t>172.19.2.48</t>
  </si>
  <si>
    <t xml:space="preserve">Viorel </t>
  </si>
  <si>
    <t>VRRP_GNS_SERVER</t>
  </si>
  <si>
    <t>172.19.2.49</t>
  </si>
  <si>
    <t>LEON</t>
  </si>
  <si>
    <t>GLT_VM</t>
  </si>
  <si>
    <t>BB3</t>
  </si>
  <si>
    <t>Linux_FTP_Server</t>
  </si>
  <si>
    <t>FTP_BB_server - FTP address in VLAN 18: 172.18.255.101 USERNAME:administrator PASS:administrator</t>
  </si>
  <si>
    <t>BB1</t>
  </si>
  <si>
    <t>Win_FTP_Server</t>
  </si>
  <si>
    <t>FTP address in VLAN 18: 172.18.255.102 USERNAME:user PASS:$SatCom$</t>
  </si>
  <si>
    <t>Wheelie Bot</t>
  </si>
  <si>
    <t>AVCOM</t>
  </si>
  <si>
    <t>172.18.255.240</t>
  </si>
  <si>
    <t>N/A</t>
  </si>
  <si>
    <t>SPECTRUM_2</t>
  </si>
  <si>
    <t>172.18.255.99</t>
  </si>
  <si>
    <t>instrument:894129</t>
  </si>
  <si>
    <t>EVE-NG</t>
  </si>
  <si>
    <t>172.19.2.50</t>
  </si>
  <si>
    <t>Temp_use_LEON, root/$SatCom$</t>
  </si>
  <si>
    <t>Management SW</t>
  </si>
  <si>
    <t>192.168.141.51</t>
  </si>
  <si>
    <t>172.19.2.51</t>
  </si>
  <si>
    <t>BGP-R2</t>
  </si>
  <si>
    <t>192.168.141.52</t>
  </si>
  <si>
    <t>172.19.2.52</t>
  </si>
  <si>
    <t>administrator:administrator - on gns3</t>
  </si>
  <si>
    <t>BGP-R4</t>
  </si>
  <si>
    <t>192.168.141.53</t>
  </si>
  <si>
    <t>172.19.2.53</t>
  </si>
  <si>
    <t>BGP-R1</t>
  </si>
  <si>
    <t>192.168.141.54</t>
  </si>
  <si>
    <t>172.19.2.54</t>
  </si>
  <si>
    <t>BGP-R3</t>
  </si>
  <si>
    <t>192.168.141.55</t>
  </si>
  <si>
    <t>172.19.2.55</t>
  </si>
  <si>
    <t>BGP-main</t>
  </si>
  <si>
    <t>192.168.141.56</t>
  </si>
  <si>
    <t>172.19.2.56</t>
  </si>
  <si>
    <t>postponed</t>
  </si>
  <si>
    <t>SPECTRUM_1</t>
  </si>
  <si>
    <t>192.168.141.57</t>
  </si>
  <si>
    <t>172.19.2.57</t>
  </si>
  <si>
    <t>instrument:894129 Lended to NicuD</t>
  </si>
  <si>
    <t>Sacin_SA</t>
  </si>
  <si>
    <t>192.168.141.58</t>
  </si>
  <si>
    <t>172.19.2.58</t>
  </si>
  <si>
    <t>instrument:894129/MNG - Administrator:$SatCom$</t>
  </si>
  <si>
    <t>GNS3</t>
  </si>
  <si>
    <t>192.168.141.59</t>
  </si>
  <si>
    <t>172.19.2.59</t>
  </si>
  <si>
    <t>Cyclades</t>
  </si>
  <si>
    <t>192.168.141.60</t>
  </si>
  <si>
    <t>root:tslinux</t>
  </si>
  <si>
    <t>Terminal Server Digi 1</t>
  </si>
  <si>
    <t>192.168.141.61</t>
  </si>
  <si>
    <t>root:$SatCom$</t>
  </si>
  <si>
    <t>Terminal Server Digi 2</t>
  </si>
  <si>
    <t>192.168.141.62</t>
  </si>
  <si>
    <t>ESXI_81 PC1</t>
  </si>
  <si>
    <t>192.168.141.63</t>
  </si>
  <si>
    <t>172.19.2.63</t>
  </si>
  <si>
    <t>HUP Machine</t>
  </si>
  <si>
    <t>192.168.141.64</t>
  </si>
  <si>
    <t>172.19.2.64</t>
  </si>
  <si>
    <t>Monitoring PC</t>
  </si>
  <si>
    <t>192.168.141.65</t>
  </si>
  <si>
    <t>172.19.2.65</t>
  </si>
  <si>
    <t>admin|$SatCom$</t>
  </si>
  <si>
    <t>Vortex-OpenVPN</t>
  </si>
  <si>
    <t>192.168.141.66</t>
  </si>
  <si>
    <t>172.19.2.66</t>
  </si>
  <si>
    <t>StrongSWAN</t>
  </si>
  <si>
    <t>192.168.141.67</t>
  </si>
  <si>
    <t>172.19.2.67</t>
  </si>
  <si>
    <t>ESXi_84 (datastore folder is BB-11) administrator:administrator</t>
  </si>
  <si>
    <t>VSAT RIP Router1</t>
  </si>
  <si>
    <t>192.168.141.68</t>
  </si>
  <si>
    <t>172.19.2.68</t>
  </si>
  <si>
    <t>router:$SatCom$</t>
  </si>
  <si>
    <t>VSAT RIP Router3</t>
  </si>
  <si>
    <t>192.168.141.69</t>
  </si>
  <si>
    <t>172.19.2.69</t>
  </si>
  <si>
    <t>DPS RIP Router1</t>
  </si>
  <si>
    <t>192.168.141.70</t>
  </si>
  <si>
    <t>172.19.2.70</t>
  </si>
  <si>
    <t>DPS RIP Router2</t>
  </si>
  <si>
    <t>192.168.141.71</t>
  </si>
  <si>
    <t>172.19.2.71</t>
  </si>
  <si>
    <t>Ubuntu_1 (Ansible, Python)</t>
  </si>
  <si>
    <t>192.168.141.72</t>
  </si>
  <si>
    <t>172.19.2.72</t>
  </si>
  <si>
    <t>user:administrator, pass:administrator</t>
  </si>
  <si>
    <t>VSAT RIP Router2</t>
  </si>
  <si>
    <t>192.168.141.73</t>
  </si>
  <si>
    <t>172.19.2.73</t>
  </si>
  <si>
    <t>Border_Router</t>
  </si>
  <si>
    <t>192.168.141.74</t>
  </si>
  <si>
    <t>172.19.2.74</t>
  </si>
  <si>
    <t>VSAT RIP Router4</t>
  </si>
  <si>
    <t>192.168.141.75</t>
  </si>
  <si>
    <t>172.19.2.75</t>
  </si>
  <si>
    <t>ESXI_openVPN</t>
  </si>
  <si>
    <t>192.168.141.76</t>
  </si>
  <si>
    <t>172.19.2.76</t>
  </si>
  <si>
    <t>Has OPEN-VPN VM and Wheelie</t>
  </si>
  <si>
    <t>BB-OPENVPN</t>
  </si>
  <si>
    <t>192.168.141.77</t>
  </si>
  <si>
    <t>172.19.2.77</t>
  </si>
  <si>
    <t>Execution_ESXI_MDC5</t>
  </si>
  <si>
    <t>192.168.141.78</t>
  </si>
  <si>
    <t>172.19.2.78</t>
  </si>
  <si>
    <t>FTP address in VLAN 18: 172.18.255.101 USERNAME:user PASS:$SatCom$</t>
  </si>
  <si>
    <t>ESXI_79</t>
  </si>
  <si>
    <t>192.168.141.79</t>
  </si>
  <si>
    <t>172.19.2.79</t>
  </si>
  <si>
    <t>http://192.168.141.79/sacin/                                                                                                                                        7.0</t>
  </si>
  <si>
    <t>ESXI_80</t>
  </si>
  <si>
    <t>192.168.141.80</t>
  </si>
  <si>
    <t>172.19.2.80</t>
  </si>
  <si>
    <t>ESXI_81</t>
  </si>
  <si>
    <t>192.168.141.81</t>
  </si>
  <si>
    <t>172.19.2.81</t>
  </si>
  <si>
    <t>ESXI_82</t>
  </si>
  <si>
    <t>192.168.141.82</t>
  </si>
  <si>
    <t>172.19.2.82</t>
  </si>
  <si>
    <t>ESXI_83</t>
  </si>
  <si>
    <t>192.168.141.83</t>
  </si>
  <si>
    <t>172.19.2.83</t>
  </si>
  <si>
    <t>ESXI_84</t>
  </si>
  <si>
    <t>192.168.141.84</t>
  </si>
  <si>
    <t>172.19.2.84</t>
  </si>
  <si>
    <t>ESXI_85</t>
  </si>
  <si>
    <t>192.168.141.85</t>
  </si>
  <si>
    <t>172.19.2.85</t>
  </si>
  <si>
    <t>reserved</t>
  </si>
  <si>
    <t>mRemoteNG_SQL_Server</t>
  </si>
  <si>
    <t>192.168.141.86</t>
  </si>
  <si>
    <t>172.19.2.86</t>
  </si>
  <si>
    <t>ESXi_83 user: user pass: $SatCom$|mRemoteNG user: reader pass:satcom - for client|</t>
  </si>
  <si>
    <t>sql server user:sa, pass:1210</t>
  </si>
  <si>
    <t>VSATSwitch</t>
  </si>
  <si>
    <t>192.168.141.87</t>
  </si>
  <si>
    <t>172.19.2.87</t>
  </si>
  <si>
    <t>DPS_SW</t>
  </si>
  <si>
    <t>192.168.141.88</t>
  </si>
  <si>
    <t>172.19.2.88</t>
  </si>
  <si>
    <t>EJBCA-1</t>
  </si>
  <si>
    <t>192.168.141.89</t>
  </si>
  <si>
    <t>172.19.2.89</t>
  </si>
  <si>
    <t>ESXI_79 - user:pass ejbca:foo123</t>
  </si>
  <si>
    <t>ESXi-79</t>
  </si>
  <si>
    <t>IP_10</t>
  </si>
  <si>
    <t>192.168.141.90</t>
  </si>
  <si>
    <t>172.19.2.90</t>
  </si>
  <si>
    <t>IP_1</t>
  </si>
  <si>
    <t>192.168.141.91</t>
  </si>
  <si>
    <t>172.19.2.91</t>
  </si>
  <si>
    <t>IP_2</t>
  </si>
  <si>
    <t>192.168.141.92</t>
  </si>
  <si>
    <t>172.19.2.92</t>
  </si>
  <si>
    <t>IP_3</t>
  </si>
  <si>
    <t>192.168.141.93</t>
  </si>
  <si>
    <t>172.19.2.93</t>
  </si>
  <si>
    <t>IP_4</t>
  </si>
  <si>
    <t>192.168.141.94</t>
  </si>
  <si>
    <t>172.19.2.94</t>
  </si>
  <si>
    <t>IP_5</t>
  </si>
  <si>
    <t>192.168.141.95</t>
  </si>
  <si>
    <t>172.19.2.95</t>
  </si>
  <si>
    <t>IP_6</t>
  </si>
  <si>
    <t>192.168.141.96</t>
  </si>
  <si>
    <t>172.19.2.96</t>
  </si>
  <si>
    <t>IP_7</t>
  </si>
  <si>
    <t>192.168.141.97</t>
  </si>
  <si>
    <t>172.19.2.97</t>
  </si>
  <si>
    <t>IP_8</t>
  </si>
  <si>
    <t>192.168.141.98</t>
  </si>
  <si>
    <t>172.19.2.98</t>
  </si>
  <si>
    <t>IP_9</t>
  </si>
  <si>
    <t>192.168.141.99</t>
  </si>
  <si>
    <t>172.19.2.99</t>
  </si>
  <si>
    <t>ESXi-80</t>
  </si>
  <si>
    <t>192.168.141.100</t>
  </si>
  <si>
    <t>172.19.2.100</t>
  </si>
  <si>
    <t>192.168.141.101</t>
  </si>
  <si>
    <t>172.19.2.101</t>
  </si>
  <si>
    <t>192.168.141.102</t>
  </si>
  <si>
    <t>172.19.2.102</t>
  </si>
  <si>
    <t>192.168.141.103</t>
  </si>
  <si>
    <t>172.19.2.103</t>
  </si>
  <si>
    <t>192.168.141.104</t>
  </si>
  <si>
    <t>172.19.2.104</t>
  </si>
  <si>
    <t>192.168.141.105</t>
  </si>
  <si>
    <t>172.19.2.105</t>
  </si>
  <si>
    <t>192.168.141.106</t>
  </si>
  <si>
    <t>172.19.2.106</t>
  </si>
  <si>
    <t>192.168.141.107</t>
  </si>
  <si>
    <t>172.19.2.107</t>
  </si>
  <si>
    <t>192.168.141.108</t>
  </si>
  <si>
    <t>172.19.2.108</t>
  </si>
  <si>
    <t>192.168.141.109</t>
  </si>
  <si>
    <t>172.19.2.109</t>
  </si>
  <si>
    <t>ESXi-81</t>
  </si>
  <si>
    <t>192.168.141.110</t>
  </si>
  <si>
    <t>172.19.2.110</t>
  </si>
  <si>
    <t>vmrc://192.168.141.81/?moid=10</t>
  </si>
  <si>
    <t>192.168.141.111</t>
  </si>
  <si>
    <t>172.19.2.111</t>
  </si>
  <si>
    <t>BB1 - IP1</t>
  </si>
  <si>
    <t>vmrc://192.168.141.81/?moid=1</t>
  </si>
  <si>
    <t>192.168.141.112</t>
  </si>
  <si>
    <t>172.19.2.112</t>
  </si>
  <si>
    <t>BB1-IP2</t>
  </si>
  <si>
    <t>vmrc://192.168.141.81/?moid=2</t>
  </si>
  <si>
    <t>192.168.141.113</t>
  </si>
  <si>
    <t>172.19.2.113</t>
  </si>
  <si>
    <t>vmrc://192.168.141.81/?moid=3</t>
  </si>
  <si>
    <t>192.168.141.114</t>
  </si>
  <si>
    <t>172.19.2.114</t>
  </si>
  <si>
    <t>vmrc://192.168.141.81/?moid=4</t>
  </si>
  <si>
    <t>192.168.141.115</t>
  </si>
  <si>
    <t>172.19.2.115</t>
  </si>
  <si>
    <t>vmrc://192.168.141.81/?moid=5</t>
  </si>
  <si>
    <t>192.168.141.116</t>
  </si>
  <si>
    <t>172.19.2.116</t>
  </si>
  <si>
    <t>vmrc://192.168.141.81/?moid=6</t>
  </si>
  <si>
    <t>192.168.141.117</t>
  </si>
  <si>
    <t>172.19.2.117</t>
  </si>
  <si>
    <t>vmrc://192.168.141.81/?moid=7</t>
  </si>
  <si>
    <t>192.168.141.118</t>
  </si>
  <si>
    <t>172.19.2.118</t>
  </si>
  <si>
    <t>vmrc://192.168.141.81/?moid=8</t>
  </si>
  <si>
    <t>192.168.141.119</t>
  </si>
  <si>
    <t>172.19.2.119</t>
  </si>
  <si>
    <t>vmrc://192.168.141.81/?moid=9</t>
  </si>
  <si>
    <t>ESXi-82</t>
  </si>
  <si>
    <t>192.168.141.120</t>
  </si>
  <si>
    <t>172.19.2.120</t>
  </si>
  <si>
    <t>vmrc://192.168.141.82/?moid=10</t>
  </si>
  <si>
    <t>192.168.141.121</t>
  </si>
  <si>
    <t>172.19.2.121</t>
  </si>
  <si>
    <t>vmrc://192.168.141.82/?moid=1</t>
  </si>
  <si>
    <t>192.168.141.122</t>
  </si>
  <si>
    <t>172.19.2.122</t>
  </si>
  <si>
    <t>vmrc://192.168.141.82/?moid=2</t>
  </si>
  <si>
    <t>192.168.141.123</t>
  </si>
  <si>
    <t>172.19.2.123</t>
  </si>
  <si>
    <t>vmrc://192.168.141.82/?moid=3</t>
  </si>
  <si>
    <t>192.168.141.124</t>
  </si>
  <si>
    <t>172.19.2.124</t>
  </si>
  <si>
    <t>vmrc://192.168.141.82/?moid=4</t>
  </si>
  <si>
    <t>192.168.141.125</t>
  </si>
  <si>
    <t>172.19.2.125</t>
  </si>
  <si>
    <t>vmrc://192.168.141.82/?moid=5</t>
  </si>
  <si>
    <t>192.168.141.126</t>
  </si>
  <si>
    <t>172.19.2.126</t>
  </si>
  <si>
    <t>vmrc://192.168.141.82/?moid=6</t>
  </si>
  <si>
    <t>192.168.141.127</t>
  </si>
  <si>
    <t>172.19.2.127</t>
  </si>
  <si>
    <t>vmrc://192.168.141.82/?moid=7</t>
  </si>
  <si>
    <t>192.168.141.128</t>
  </si>
  <si>
    <t>172.19.2.128</t>
  </si>
  <si>
    <t>vmrc://192.168.141.82/?moid=8</t>
  </si>
  <si>
    <t>192.168.141.129</t>
  </si>
  <si>
    <t>172.19.2.129</t>
  </si>
  <si>
    <t>vmrc://192.168.141.82/?moid=9</t>
  </si>
  <si>
    <t>ESXi-83</t>
  </si>
  <si>
    <t>192.168.141.130</t>
  </si>
  <si>
    <t>172.19.2.130</t>
  </si>
  <si>
    <t>vmrc://192.168.141.83/?moid=10</t>
  </si>
  <si>
    <t>192.168.141.131</t>
  </si>
  <si>
    <t>172.19.2.131</t>
  </si>
  <si>
    <t>vmrc://192.168.141.83/?moid=1</t>
  </si>
  <si>
    <t>192.168.141.132</t>
  </si>
  <si>
    <t>172.19.2.132</t>
  </si>
  <si>
    <t>vmrc://192.168.141.83/?moid=2</t>
  </si>
  <si>
    <t>192.168.141.133</t>
  </si>
  <si>
    <t>172.19.2.133</t>
  </si>
  <si>
    <t>vmrc://192.168.141.83/?moid=3</t>
  </si>
  <si>
    <t>192.168.141.134</t>
  </si>
  <si>
    <t>172.19.2.134</t>
  </si>
  <si>
    <t>vmrc://192.168.141.83/?moid=4</t>
  </si>
  <si>
    <t>192.168.141.135</t>
  </si>
  <si>
    <t>172.19.2.135</t>
  </si>
  <si>
    <t>vmrc://192.168.141.83/?moid=5</t>
  </si>
  <si>
    <t>192.168.141.136</t>
  </si>
  <si>
    <t>172.19.2.136</t>
  </si>
  <si>
    <t>vmrc://192.168.141.83/?moid=6</t>
  </si>
  <si>
    <t>192.168.141.137</t>
  </si>
  <si>
    <t>172.19.2.137</t>
  </si>
  <si>
    <t>vmrc://192.168.141.83/?moid=7</t>
  </si>
  <si>
    <t>192.168.141.138</t>
  </si>
  <si>
    <t>172.19.2.138</t>
  </si>
  <si>
    <t>vmrc://192.168.141.83/?moid=8</t>
  </si>
  <si>
    <t>192.168.141.139</t>
  </si>
  <si>
    <t>172.19.2.139</t>
  </si>
  <si>
    <t>vmrc://192.168.141.83/?moid=9</t>
  </si>
  <si>
    <t>ESXi-84</t>
  </si>
  <si>
    <t>192.168.141.140</t>
  </si>
  <si>
    <t>172.19.2.140</t>
  </si>
  <si>
    <t>vmrc://192.168.141.84/?moid=10</t>
  </si>
  <si>
    <t>192.168.141.141</t>
  </si>
  <si>
    <t>172.19.2.141</t>
  </si>
  <si>
    <t>Win7N_C - good for mobility instalation (ACU)</t>
  </si>
  <si>
    <t>vmrc://192.168.141.84/?moid=1</t>
  </si>
  <si>
    <t>192.168.141.142</t>
  </si>
  <si>
    <t>172.19.2.142</t>
  </si>
  <si>
    <t>vmrc://192.168.141.84/?moid=2</t>
  </si>
  <si>
    <t>192.168.141.143</t>
  </si>
  <si>
    <t>172.19.2.143</t>
  </si>
  <si>
    <t>vmrc://192.168.141.84/?moid=3</t>
  </si>
  <si>
    <t>192.168.141.144</t>
  </si>
  <si>
    <t>172.19.2.144</t>
  </si>
  <si>
    <t>vmrc://192.168.141.84/?moid=4</t>
  </si>
  <si>
    <t>192.168.141.145</t>
  </si>
  <si>
    <t>172.19.2.145</t>
  </si>
  <si>
    <t>vmrc://192.168.141.84/?moid=5</t>
  </si>
  <si>
    <t>192.168.141.146</t>
  </si>
  <si>
    <t>172.19.2.146</t>
  </si>
  <si>
    <t>vmrc://192.168.141.84/?moid=6</t>
  </si>
  <si>
    <t>192.168.141.147</t>
  </si>
  <si>
    <t>172.19.2.147</t>
  </si>
  <si>
    <t>vmrc://192.168.141.84/?moid=7</t>
  </si>
  <si>
    <t>192.168.141.148</t>
  </si>
  <si>
    <t>172.19.2.148</t>
  </si>
  <si>
    <t>vmrc://192.168.141.84/?moid=8</t>
  </si>
  <si>
    <t>192.168.141.149</t>
  </si>
  <si>
    <t>172.19.2.149</t>
  </si>
  <si>
    <t>vmrc://192.168.141.84/?moid=9</t>
  </si>
  <si>
    <t>GNS3____!!Temporary!!</t>
  </si>
  <si>
    <t>192.168.141.150</t>
  </si>
  <si>
    <t>172.19.2.150</t>
  </si>
  <si>
    <t>BB</t>
  </si>
  <si>
    <t>192.168.141.151</t>
  </si>
  <si>
    <t>172.19.2.151</t>
  </si>
  <si>
    <t>FTP address in VLAN 18: 172.18.255.102 USERNAME:administrator PASS:administrator</t>
  </si>
  <si>
    <t>MGMT-PC</t>
  </si>
  <si>
    <t>192.168.141.152</t>
  </si>
  <si>
    <t>172.19.2.152</t>
  </si>
  <si>
    <t>admin &lt;&gt;$SatCom$</t>
  </si>
  <si>
    <t>StrongSwan2</t>
  </si>
  <si>
    <t>192.168.141.153</t>
  </si>
  <si>
    <t>172.19.2.153</t>
  </si>
  <si>
    <t xml:space="preserve">done </t>
  </si>
  <si>
    <t xml:space="preserve"> login: administrator  , password : administrator</t>
  </si>
  <si>
    <t>StrongSwan3</t>
  </si>
  <si>
    <t>192.168.141.154</t>
  </si>
  <si>
    <t>172.19.2.154</t>
  </si>
  <si>
    <t>login :root , password : $SatCom$</t>
  </si>
  <si>
    <t>192.168.141.155</t>
  </si>
  <si>
    <t>172.19.2.155</t>
  </si>
  <si>
    <t>GNS3VRRP</t>
  </si>
  <si>
    <t>192.168.141.156</t>
  </si>
  <si>
    <t>172.19.2.156</t>
  </si>
  <si>
    <t>Adrian</t>
  </si>
  <si>
    <t>192.168.141.157</t>
  </si>
  <si>
    <t>172.19.2.157</t>
  </si>
  <si>
    <t>192.168.141.158</t>
  </si>
  <si>
    <t>172.19.2.158</t>
  </si>
  <si>
    <t>192.168.141.159</t>
  </si>
  <si>
    <t>172.19.2.159</t>
  </si>
  <si>
    <t>GNS_RIP_R1</t>
  </si>
  <si>
    <t>192.168.141.160</t>
  </si>
  <si>
    <t>172.19.2.160</t>
  </si>
  <si>
    <t>GNS_RIP_R2</t>
  </si>
  <si>
    <t>192.168.141.161</t>
  </si>
  <si>
    <t>172.19.2.161</t>
  </si>
  <si>
    <t>192.168.141.162</t>
  </si>
  <si>
    <t>172.19.2.162</t>
  </si>
  <si>
    <t>192.168.141.163</t>
  </si>
  <si>
    <t>172.19.2.163</t>
  </si>
  <si>
    <t>192.168.141.164</t>
  </si>
  <si>
    <t>172.19.2.164</t>
  </si>
  <si>
    <t>192.168.141.165</t>
  </si>
  <si>
    <t>172.19.2.165</t>
  </si>
  <si>
    <t>192.168.141.166</t>
  </si>
  <si>
    <t>172.19.2.166</t>
  </si>
  <si>
    <t>192.168.141.167</t>
  </si>
  <si>
    <t>172.19.2.167</t>
  </si>
  <si>
    <t>192.168.141.168</t>
  </si>
  <si>
    <t>172.19.2.168</t>
  </si>
  <si>
    <t>192.168.141.169</t>
  </si>
  <si>
    <t>172.19.2.169</t>
  </si>
  <si>
    <t>192.168.141.170</t>
  </si>
  <si>
    <t>172.19.2.170</t>
  </si>
  <si>
    <t>192.168.141.171</t>
  </si>
  <si>
    <t>172.19.2.171</t>
  </si>
  <si>
    <t>192.168.141.172</t>
  </si>
  <si>
    <t>172.19.2.172</t>
  </si>
  <si>
    <t>192.168.141.173</t>
  </si>
  <si>
    <t>172.19.2.173</t>
  </si>
  <si>
    <t>192.168.141.174</t>
  </si>
  <si>
    <t>172.19.2.174</t>
  </si>
  <si>
    <t>192.168.141.175</t>
  </si>
  <si>
    <t>172.19.2.175</t>
  </si>
  <si>
    <t>192.168.141.176</t>
  </si>
  <si>
    <t>172.19.2.176</t>
  </si>
  <si>
    <t>192.168.141.177</t>
  </si>
  <si>
    <t>172.19.2.177</t>
  </si>
  <si>
    <t>192.168.141.178</t>
  </si>
  <si>
    <t>172.19.2.178</t>
  </si>
  <si>
    <t>192.168.141.179</t>
  </si>
  <si>
    <t>172.19.2.179</t>
  </si>
  <si>
    <t>192.168.141.180</t>
  </si>
  <si>
    <t>172.19.2.180</t>
  </si>
  <si>
    <t>192.168.141.181</t>
  </si>
  <si>
    <t>172.19.2.181</t>
  </si>
  <si>
    <t>192.168.141.182</t>
  </si>
  <si>
    <t>172.19.2.182</t>
  </si>
  <si>
    <t>192.168.141.183</t>
  </si>
  <si>
    <t>172.19.2.183</t>
  </si>
  <si>
    <t>192.168.141.184</t>
  </si>
  <si>
    <t>172.19.2.184</t>
  </si>
  <si>
    <t>192.168.141.185</t>
  </si>
  <si>
    <t>172.19.2.185</t>
  </si>
  <si>
    <t>192.168.141.186</t>
  </si>
  <si>
    <t>172.19.2.186</t>
  </si>
  <si>
    <t>192.168.141.187</t>
  </si>
  <si>
    <t>172.19.2.187</t>
  </si>
  <si>
    <t>192.168.141.188</t>
  </si>
  <si>
    <t>172.19.2.188</t>
  </si>
  <si>
    <t>192.168.141.189</t>
  </si>
  <si>
    <t>172.19.2.189</t>
  </si>
  <si>
    <t>192.168.141.190</t>
  </si>
  <si>
    <t>172.19.2.190</t>
  </si>
  <si>
    <t>192.168.141.191</t>
  </si>
  <si>
    <t>172.19.2.191</t>
  </si>
  <si>
    <t>192.168.141.192</t>
  </si>
  <si>
    <t>172.19.2.192</t>
  </si>
  <si>
    <t>192.168.141.193</t>
  </si>
  <si>
    <t>172.19.2.193</t>
  </si>
  <si>
    <t>192.168.141.194</t>
  </si>
  <si>
    <t>172.19.2.194</t>
  </si>
  <si>
    <t>192.168.141.195</t>
  </si>
  <si>
    <t>172.19.2.195</t>
  </si>
  <si>
    <t>192.168.141.196</t>
  </si>
  <si>
    <t>172.19.2.196</t>
  </si>
  <si>
    <t>192.168.141.197</t>
  </si>
  <si>
    <t>172.19.2.197</t>
  </si>
  <si>
    <t>192.168.141.198</t>
  </si>
  <si>
    <t>172.19.2.198</t>
  </si>
  <si>
    <t>192.168.141.199</t>
  </si>
  <si>
    <t>172.19.2.199</t>
  </si>
  <si>
    <t>MK</t>
  </si>
  <si>
    <t>DPS-MK</t>
  </si>
  <si>
    <t>192.168.141.200</t>
  </si>
  <si>
    <t>172.19.2.200</t>
  </si>
  <si>
    <t>MGMT IP for DPS-Mikrotik</t>
  </si>
  <si>
    <t>VSAT-MK</t>
  </si>
  <si>
    <t>192.168.141.201</t>
  </si>
  <si>
    <t>172.19.2.201</t>
  </si>
  <si>
    <t>MGMT IP for VSAT-Mikrotik</t>
  </si>
  <si>
    <t>192.168.141.202</t>
  </si>
  <si>
    <t>172.19.2.202</t>
  </si>
  <si>
    <t>192.168.141.203</t>
  </si>
  <si>
    <t>172.19.2.203</t>
  </si>
  <si>
    <t>192.168.141.204</t>
  </si>
  <si>
    <t>172.19.2.204</t>
  </si>
  <si>
    <t>192.168.141.205</t>
  </si>
  <si>
    <t>172.19.2.205</t>
  </si>
  <si>
    <t>192.168.141.206</t>
  </si>
  <si>
    <t>172.19.2.206</t>
  </si>
  <si>
    <t>192.168.141.207</t>
  </si>
  <si>
    <t>172.19.2.207</t>
  </si>
  <si>
    <t>192.168.141.208</t>
  </si>
  <si>
    <t>172.19.2.208</t>
  </si>
  <si>
    <t>192.168.141.209</t>
  </si>
  <si>
    <t>172.19.2.209</t>
  </si>
  <si>
    <t>192.168.141.210</t>
  </si>
  <si>
    <t>172.19.2.210</t>
  </si>
  <si>
    <t>192.168.141.211</t>
  </si>
  <si>
    <t>172.19.2.211</t>
  </si>
  <si>
    <t>192.168.141.212</t>
  </si>
  <si>
    <t>172.19.2.212</t>
  </si>
  <si>
    <t>192.168.141.213</t>
  </si>
  <si>
    <t>172.19.2.213</t>
  </si>
  <si>
    <t>192.168.141.214</t>
  </si>
  <si>
    <t>172.19.2.214</t>
  </si>
  <si>
    <t>192.168.141.215</t>
  </si>
  <si>
    <t>172.19.2.215</t>
  </si>
  <si>
    <t>192.168.141.216</t>
  </si>
  <si>
    <t>172.19.2.216</t>
  </si>
  <si>
    <t>192.168.141.217</t>
  </si>
  <si>
    <t>172.19.2.217</t>
  </si>
  <si>
    <t>192.168.141.218</t>
  </si>
  <si>
    <t>172.19.2.218</t>
  </si>
  <si>
    <t>192.168.141.219</t>
  </si>
  <si>
    <t>172.19.2.219</t>
  </si>
  <si>
    <t>192.168.141.220</t>
  </si>
  <si>
    <t>172.19.2.220</t>
  </si>
  <si>
    <t>IlieP owned</t>
  </si>
  <si>
    <t>192.168.141.221</t>
  </si>
  <si>
    <t>172.19.2.221</t>
  </si>
  <si>
    <t>192.168.141.222</t>
  </si>
  <si>
    <t>172.19.2.222</t>
  </si>
  <si>
    <t>192.168.141.223</t>
  </si>
  <si>
    <t>172.19.2.223</t>
  </si>
  <si>
    <t>192.168.141.224</t>
  </si>
  <si>
    <t>172.19.2.224</t>
  </si>
  <si>
    <t>192.168.141.225</t>
  </si>
  <si>
    <t>172.19.2.225</t>
  </si>
  <si>
    <t>192.168.141.226</t>
  </si>
  <si>
    <t>172.19.2.226</t>
  </si>
  <si>
    <t>192.168.141.227</t>
  </si>
  <si>
    <t>172.19.2.227</t>
  </si>
  <si>
    <t>192.168.141.228</t>
  </si>
  <si>
    <t>172.19.2.228</t>
  </si>
  <si>
    <t>192.168.141.229</t>
  </si>
  <si>
    <t>172.19.2.229</t>
  </si>
  <si>
    <t>192.168.141.230</t>
  </si>
  <si>
    <t>172.19.2.230</t>
  </si>
  <si>
    <t>192.168.141.231</t>
  </si>
  <si>
    <t>172.19.2.231</t>
  </si>
  <si>
    <t>192.168.141.232</t>
  </si>
  <si>
    <t>172.19.2.232</t>
  </si>
  <si>
    <t>192.168.141.233</t>
  </si>
  <si>
    <t>172.19.2.233</t>
  </si>
  <si>
    <t>192.168.141.234</t>
  </si>
  <si>
    <t>172.19.2.234</t>
  </si>
  <si>
    <t>192.168.141.235</t>
  </si>
  <si>
    <t>172.19.2.235</t>
  </si>
  <si>
    <t>FTP_Vortex_BB5 - username:administrator, password: administrator VLAN18 IP: 172.18.255.103</t>
  </si>
  <si>
    <t>BB-79</t>
  </si>
  <si>
    <t>192.168.141.236</t>
  </si>
  <si>
    <t>172.19.2.236</t>
  </si>
  <si>
    <t>192.168.141.237</t>
  </si>
  <si>
    <t>172.19.2.237</t>
  </si>
  <si>
    <t>192.168.141.238</t>
  </si>
  <si>
    <t>172.19.2.238</t>
  </si>
  <si>
    <t>192.168.141.239</t>
  </si>
  <si>
    <t>172.19.2.239</t>
  </si>
  <si>
    <t>192.168.141.240</t>
  </si>
  <si>
    <t>172.19.2.240</t>
  </si>
  <si>
    <t>192.168.141.241</t>
  </si>
  <si>
    <t>172.19.2.241</t>
  </si>
  <si>
    <t>192.168.141.242</t>
  </si>
  <si>
    <t>172.19.2.242</t>
  </si>
  <si>
    <t>192.168.141.243</t>
  </si>
  <si>
    <t>172.19.2.243</t>
  </si>
  <si>
    <t>192.168.141.244</t>
  </si>
  <si>
    <t>172.19.2.244</t>
  </si>
  <si>
    <t>192.168.141.245</t>
  </si>
  <si>
    <t>172.19.2.245</t>
  </si>
  <si>
    <t>192.168.141.246</t>
  </si>
  <si>
    <t>172.19.2.246</t>
  </si>
  <si>
    <t>192.168.141.247</t>
  </si>
  <si>
    <t>172.19.2.247</t>
  </si>
  <si>
    <t>192.168.141.248</t>
  </si>
  <si>
    <t>172.19.2.248</t>
  </si>
  <si>
    <t>StrognSwan4_temp</t>
  </si>
  <si>
    <t>192.168.141.249</t>
  </si>
  <si>
    <t>172.19.2.249</t>
  </si>
  <si>
    <t>comon</t>
  </si>
  <si>
    <t>GingerNode-A</t>
  </si>
  <si>
    <t>192.168.141.250</t>
  </si>
  <si>
    <t>172.19.2.250</t>
  </si>
  <si>
    <t>????</t>
  </si>
  <si>
    <t>GingerNode-B</t>
  </si>
  <si>
    <t>192.168.141.251</t>
  </si>
  <si>
    <t>172.19.2.251</t>
  </si>
  <si>
    <t>EJBCA-2</t>
  </si>
  <si>
    <t>192.168.141.252</t>
  </si>
  <si>
    <t>172.19.2.252</t>
  </si>
  <si>
    <t>192.168.141.253</t>
  </si>
  <si>
    <t>172.19.2.253</t>
  </si>
  <si>
    <t xml:space="preserve">  </t>
  </si>
  <si>
    <t>172.18.200.101</t>
  </si>
  <si>
    <t>Windows VM; user: Administrator, password:$SatCom$</t>
  </si>
  <si>
    <t>cd  l</t>
  </si>
  <si>
    <t>UTS Host RDP</t>
  </si>
  <si>
    <t>172.18.190.100</t>
  </si>
  <si>
    <t>User:root, passsword: $SatCom$</t>
  </si>
  <si>
    <t>esxi Friday</t>
  </si>
  <si>
    <t>172.19.0.50</t>
  </si>
  <si>
    <t>PC1 with ACU</t>
  </si>
  <si>
    <t>cyclades Friday</t>
  </si>
  <si>
    <t>172.19.0.11</t>
  </si>
  <si>
    <t>port 700X</t>
  </si>
  <si>
    <t>VSAT SW Friday</t>
  </si>
  <si>
    <t>172.19.0.46</t>
  </si>
  <si>
    <t>DLF Friday</t>
  </si>
  <si>
    <t>Scenario</t>
  </si>
  <si>
    <t>Val</t>
  </si>
  <si>
    <t>xCTR IBX RX Attenuation</t>
  </si>
  <si>
    <t>DLF Name</t>
  </si>
  <si>
    <t>DLF1</t>
  </si>
  <si>
    <t>DLF2</t>
  </si>
  <si>
    <t>DLF3</t>
  </si>
  <si>
    <t>WB_4</t>
  </si>
  <si>
    <t>WB_5</t>
  </si>
  <si>
    <t>DLF6</t>
  </si>
  <si>
    <t>OLD_1</t>
  </si>
  <si>
    <t>OLD_2</t>
  </si>
  <si>
    <t>OLD_3</t>
  </si>
  <si>
    <t>VAPS DLF</t>
  </si>
  <si>
    <t>Slots 1,2,15,16</t>
  </si>
  <si>
    <t>IP Address</t>
  </si>
  <si>
    <t>Slots 3,4,17,18</t>
  </si>
  <si>
    <t>Slots 5,6,19,20</t>
  </si>
  <si>
    <t>IB Noise + Output</t>
  </si>
  <si>
    <t>ON</t>
  </si>
  <si>
    <t>OFF</t>
  </si>
  <si>
    <t>Slots 8,9,22,23</t>
  </si>
  <si>
    <t>OB Noise</t>
  </si>
  <si>
    <t>Slots 10,11,24,25</t>
  </si>
  <si>
    <t xml:space="preserve">Sync </t>
  </si>
  <si>
    <t>Slots 12,13,26,27</t>
  </si>
  <si>
    <t>Mesh</t>
  </si>
  <si>
    <t>Mon Out</t>
  </si>
  <si>
    <t>Don't Change</t>
  </si>
  <si>
    <t>Serial parameters</t>
  </si>
  <si>
    <t>Baudrate: 19200</t>
  </si>
  <si>
    <t>Split Att Values</t>
  </si>
  <si>
    <t>Auto (Half)</t>
  </si>
  <si>
    <t>Const</t>
  </si>
  <si>
    <t>SYNC</t>
  </si>
  <si>
    <t>MESH</t>
  </si>
  <si>
    <t>NOISE</t>
  </si>
  <si>
    <t>OUT4</t>
  </si>
  <si>
    <t>OUT5</t>
  </si>
  <si>
    <t>OUT6</t>
  </si>
  <si>
    <t>OUT7</t>
  </si>
  <si>
    <t>OUT8</t>
  </si>
  <si>
    <t>NOISE1</t>
  </si>
  <si>
    <t>NOISE2</t>
  </si>
  <si>
    <t>NOISE3</t>
  </si>
  <si>
    <t>NOISE4</t>
  </si>
  <si>
    <t>NOISE5</t>
  </si>
  <si>
    <t>NOISE6</t>
  </si>
  <si>
    <t>NOISE7</t>
  </si>
  <si>
    <t>NOISE8</t>
  </si>
  <si>
    <t>Issues with fade</t>
  </si>
  <si>
    <t>IP</t>
  </si>
  <si>
    <t>Device Type</t>
  </si>
  <si>
    <t>10.22.0.1</t>
  </si>
  <si>
    <t>10.22.0.2</t>
  </si>
  <si>
    <t>10.22.0.3</t>
  </si>
  <si>
    <t>10.22.0.4</t>
  </si>
  <si>
    <t>OpenVPN</t>
  </si>
  <si>
    <t>Optimus_OVPN</t>
  </si>
  <si>
    <t>10.22.0.13</t>
  </si>
  <si>
    <t>pass:xena</t>
  </si>
  <si>
    <t>10.22.0.5</t>
  </si>
  <si>
    <t>10.22.0.6</t>
  </si>
  <si>
    <t>10.22.0.7</t>
  </si>
  <si>
    <t>10.22.0.8</t>
  </si>
  <si>
    <t>10.22.0.9</t>
  </si>
  <si>
    <t>10.22.0.10</t>
  </si>
  <si>
    <t>10.22.0.11</t>
  </si>
  <si>
    <t>10.22.0.12</t>
  </si>
  <si>
    <t>10.22.0.14</t>
  </si>
  <si>
    <t>10.22.0.15</t>
  </si>
  <si>
    <t>10.22.0.16</t>
  </si>
  <si>
    <t>10.22.0.17</t>
  </si>
  <si>
    <t>10.22.0.18</t>
  </si>
  <si>
    <t>10.22.0.19</t>
  </si>
  <si>
    <t>10.22.0.20</t>
  </si>
  <si>
    <t>10.22.0.21</t>
  </si>
  <si>
    <t>10.22.0.22</t>
  </si>
  <si>
    <t>10.22.0.23</t>
  </si>
  <si>
    <t>10.22.0.24</t>
  </si>
  <si>
    <t>10.22.0.25</t>
  </si>
  <si>
    <t>10.22.0.26</t>
  </si>
  <si>
    <t>10.22.0.27</t>
  </si>
  <si>
    <t>10.22.0.28</t>
  </si>
  <si>
    <t>10.22.0.29</t>
  </si>
  <si>
    <t>10.22.0.30</t>
  </si>
  <si>
    <t>10.22.0.31</t>
  </si>
  <si>
    <t>10.22.0.32</t>
  </si>
  <si>
    <t>10.22.0.33</t>
  </si>
  <si>
    <t>10.22.0.34</t>
  </si>
  <si>
    <t>10.22.0.35</t>
  </si>
  <si>
    <t>10.22.0.36</t>
  </si>
  <si>
    <t>10.22.0.37</t>
  </si>
  <si>
    <t>10.22.0.38</t>
  </si>
  <si>
    <t>10.22.0.39</t>
  </si>
  <si>
    <t>10.22.0.40</t>
  </si>
  <si>
    <t>10.22.0.41</t>
  </si>
  <si>
    <t>10.22.0.42</t>
  </si>
  <si>
    <t>10.22.0.43</t>
  </si>
  <si>
    <t>10.22.0.44</t>
  </si>
  <si>
    <t>10.22.0.45</t>
  </si>
  <si>
    <t>10.22.0.46</t>
  </si>
  <si>
    <t>10.22.0.47</t>
  </si>
  <si>
    <t>10.22.0.48</t>
  </si>
  <si>
    <t>10.22.0.49</t>
  </si>
  <si>
    <t>10.22.0.50</t>
  </si>
  <si>
    <t>10.22.0.51</t>
  </si>
  <si>
    <t>10.22.0.52</t>
  </si>
  <si>
    <t>10.22.0.53</t>
  </si>
  <si>
    <t>10.22.0.54</t>
  </si>
  <si>
    <t>10.22.0.55</t>
  </si>
  <si>
    <t>10.22.0.56</t>
  </si>
  <si>
    <t>10.22.0.57</t>
  </si>
  <si>
    <t>10.22.0.58</t>
  </si>
  <si>
    <t>10.22.0.59</t>
  </si>
  <si>
    <t>10.22.0.60</t>
  </si>
  <si>
    <t>10.22.0.61</t>
  </si>
  <si>
    <t>10.22.0.62</t>
  </si>
  <si>
    <t>10.22.0.63</t>
  </si>
  <si>
    <t>10.22.0.64</t>
  </si>
  <si>
    <t>10.22.0.65</t>
  </si>
  <si>
    <t>10.22.0.66</t>
  </si>
  <si>
    <t>10.22.0.67</t>
  </si>
  <si>
    <t>10.22.0.68</t>
  </si>
  <si>
    <t>10.22.0.69</t>
  </si>
  <si>
    <t>10.22.0.70</t>
  </si>
  <si>
    <t>10.22.0.71</t>
  </si>
  <si>
    <t>10.22.0.72</t>
  </si>
  <si>
    <t>10.22.0.73</t>
  </si>
  <si>
    <t>10.22.0.74</t>
  </si>
  <si>
    <t>10.22.0.75</t>
  </si>
  <si>
    <t>10.22.0.76</t>
  </si>
  <si>
    <t>10.22.0.77</t>
  </si>
  <si>
    <t>10.22.0.78</t>
  </si>
  <si>
    <t>10.22.0.79</t>
  </si>
  <si>
    <t>10.22.0.80</t>
  </si>
  <si>
    <t>10.22.0.81</t>
  </si>
  <si>
    <t>10.22.0.82</t>
  </si>
  <si>
    <t>10.22.0.83</t>
  </si>
  <si>
    <t>10.22.0.84</t>
  </si>
  <si>
    <t>10.22.0.85</t>
  </si>
  <si>
    <t>10.22.0.86</t>
  </si>
  <si>
    <t>10.22.0.87</t>
  </si>
  <si>
    <t>10.22.0.88</t>
  </si>
  <si>
    <t>10.22.0.89</t>
  </si>
  <si>
    <t>ESXI_Optimus1</t>
  </si>
  <si>
    <t>10.22.0.90</t>
  </si>
  <si>
    <t>ESXI_Optimus2</t>
  </si>
  <si>
    <t>10.22.0.91</t>
  </si>
  <si>
    <t>ESXI_Optimus3</t>
  </si>
  <si>
    <t>10.22.0.92</t>
  </si>
  <si>
    <t>ESXI_Optimus4</t>
  </si>
  <si>
    <t>10.22.0.93</t>
  </si>
  <si>
    <t>ESXI_Optimus5</t>
  </si>
  <si>
    <t>10.22.0.94</t>
  </si>
  <si>
    <t>ESXI_Optimus6</t>
  </si>
  <si>
    <t>10.22.0.95</t>
  </si>
  <si>
    <t>ESXI_Optimus7</t>
  </si>
  <si>
    <t>10.22.0.96</t>
  </si>
  <si>
    <t>ESXI_Optimus8</t>
  </si>
  <si>
    <t>10.22.0.97</t>
  </si>
  <si>
    <t>ESXI_Optimus9</t>
  </si>
  <si>
    <t>10.22.0.98</t>
  </si>
  <si>
    <t>ESXI_Optimus10</t>
  </si>
  <si>
    <t>10.22.0.99</t>
  </si>
  <si>
    <t>10.22.0.100</t>
  </si>
  <si>
    <t>10.22.0.101</t>
  </si>
  <si>
    <t>10.22.0.102</t>
  </si>
  <si>
    <t>10.22.0.103</t>
  </si>
  <si>
    <t>10.22.0.104</t>
  </si>
  <si>
    <t>10.22.0.105</t>
  </si>
  <si>
    <t>10.22.0.106</t>
  </si>
  <si>
    <t>10.22.0.107</t>
  </si>
  <si>
    <t>10.22.0.108</t>
  </si>
  <si>
    <t>10.22.0.109</t>
  </si>
  <si>
    <t>10.22.0.110</t>
  </si>
  <si>
    <t>10.22.0.111</t>
  </si>
  <si>
    <t>10.22.0.112</t>
  </si>
  <si>
    <t>10.22.0.113</t>
  </si>
  <si>
    <t>10.22.0.114</t>
  </si>
  <si>
    <t>10.22.0.115</t>
  </si>
  <si>
    <t>10.22.0.116</t>
  </si>
  <si>
    <t>10.22.0.117</t>
  </si>
  <si>
    <t>10.22.0.118</t>
  </si>
  <si>
    <t>10.22.0.119</t>
  </si>
  <si>
    <t>10.22.0.120</t>
  </si>
  <si>
    <t>Automation_VM</t>
  </si>
  <si>
    <t>10.22.0.121</t>
  </si>
  <si>
    <t>10.22.0.122</t>
  </si>
  <si>
    <t>10.22.0.123</t>
  </si>
  <si>
    <t>10.22.0.124</t>
  </si>
  <si>
    <t>10.22.0.125</t>
  </si>
  <si>
    <t>10.22.0.126</t>
  </si>
  <si>
    <t>10.22.0.127</t>
  </si>
  <si>
    <t>10.22.0.128</t>
  </si>
  <si>
    <t>10.22.0.129</t>
  </si>
  <si>
    <t>10.22.0.130</t>
  </si>
  <si>
    <t>IP_13</t>
  </si>
  <si>
    <t>10.22.0.131</t>
  </si>
  <si>
    <t>10.22.0.132</t>
  </si>
  <si>
    <t>10.22.0.133</t>
  </si>
  <si>
    <t>10.22.0.134</t>
  </si>
  <si>
    <t>10.22.0.135</t>
  </si>
  <si>
    <t>10.22.0.136</t>
  </si>
  <si>
    <t>10.22.0.137</t>
  </si>
  <si>
    <t>10.22.0.138</t>
  </si>
  <si>
    <t>10.22.0.139</t>
  </si>
  <si>
    <t>10.22.0.140</t>
  </si>
  <si>
    <t>10.22.0.141</t>
  </si>
  <si>
    <t>10.22.0.142</t>
  </si>
  <si>
    <t>10.22.0.143</t>
  </si>
  <si>
    <t>10.22.0.144</t>
  </si>
  <si>
    <t>10.22.0.145</t>
  </si>
  <si>
    <t>GNS Router</t>
  </si>
  <si>
    <t>R1</t>
  </si>
  <si>
    <t>10.22.0.146</t>
  </si>
  <si>
    <t>R2</t>
  </si>
  <si>
    <t>10.22.0.147</t>
  </si>
  <si>
    <t>R3</t>
  </si>
  <si>
    <t>10.22.0.148</t>
  </si>
  <si>
    <t>R4</t>
  </si>
  <si>
    <t>10.22.0.149</t>
  </si>
  <si>
    <t>GNS Border Router</t>
  </si>
  <si>
    <t>BorderRouter</t>
  </si>
  <si>
    <t>10.22.0.150</t>
  </si>
  <si>
    <t>10.22.0.151</t>
  </si>
  <si>
    <t>Wideband_IP_1</t>
  </si>
  <si>
    <t>10.22.0.152</t>
  </si>
  <si>
    <t>Wideband_IP_2</t>
  </si>
  <si>
    <t>10.22.0.153</t>
  </si>
  <si>
    <t>Wideband_IP_3</t>
  </si>
  <si>
    <t>10.22.0.154</t>
  </si>
  <si>
    <t>Wideband_IP_4</t>
  </si>
  <si>
    <t>10.22.0.155</t>
  </si>
  <si>
    <t>Wideband_IP_5</t>
  </si>
  <si>
    <t>10.22.0.156</t>
  </si>
  <si>
    <t>Wideband_IP_6</t>
  </si>
  <si>
    <t>10.22.0.157</t>
  </si>
  <si>
    <t>Wideband_IP_7</t>
  </si>
  <si>
    <t>10.22.0.158</t>
  </si>
  <si>
    <t>Wideband_IP_8</t>
  </si>
  <si>
    <t>10.22.0.159</t>
  </si>
  <si>
    <t>Wideband_IP_9</t>
  </si>
  <si>
    <t>10.22.0.160</t>
  </si>
  <si>
    <t>Wideband_IP_10</t>
  </si>
  <si>
    <t>10.22.0.161</t>
  </si>
  <si>
    <t>10.22.0.162</t>
  </si>
  <si>
    <t>10.22.0.163</t>
  </si>
  <si>
    <t>10.22.0.164</t>
  </si>
  <si>
    <t>10.22.0.165</t>
  </si>
  <si>
    <t>10.22.0.166</t>
  </si>
  <si>
    <t>10.22.0.167</t>
  </si>
  <si>
    <t>10.22.0.168</t>
  </si>
  <si>
    <t>10.22.0.169</t>
  </si>
  <si>
    <t>10.22.0.170</t>
  </si>
  <si>
    <t>10.22.0.171</t>
  </si>
  <si>
    <t>10.22.0.172</t>
  </si>
  <si>
    <t>10.22.0.173</t>
  </si>
  <si>
    <t>10.22.0.174</t>
  </si>
  <si>
    <t>10.22.0.175</t>
  </si>
  <si>
    <t>10.22.0.176</t>
  </si>
  <si>
    <t>10.22.0.177</t>
  </si>
  <si>
    <t>10.22.0.178</t>
  </si>
  <si>
    <t>10.22.0.179</t>
  </si>
  <si>
    <t>10.22.0.180</t>
  </si>
  <si>
    <t>10.22.0.181</t>
  </si>
  <si>
    <t>10.22.0.182</t>
  </si>
  <si>
    <t>10.22.0.183</t>
  </si>
  <si>
    <t>10.22.0.184</t>
  </si>
  <si>
    <t>10.22.0.185</t>
  </si>
  <si>
    <t>10.22.0.186</t>
  </si>
  <si>
    <t>10.22.0.187</t>
  </si>
  <si>
    <t>10.22.0.188</t>
  </si>
  <si>
    <t>10.22.0.189</t>
  </si>
  <si>
    <t>10.22.0.190</t>
  </si>
  <si>
    <t>10.22.0.191</t>
  </si>
  <si>
    <t>10.22.0.192</t>
  </si>
  <si>
    <t>10.22.0.193</t>
  </si>
  <si>
    <t>Switch</t>
  </si>
  <si>
    <t>10.22.0.194</t>
  </si>
  <si>
    <t>10.22.0.195</t>
  </si>
  <si>
    <t>10.22.0.196</t>
  </si>
  <si>
    <t>MNG_PC</t>
  </si>
  <si>
    <t>10.22.0.197</t>
  </si>
  <si>
    <t>10.22.0.198</t>
  </si>
  <si>
    <t>10.22.0.199</t>
  </si>
  <si>
    <t>10.22.0.200</t>
  </si>
  <si>
    <t>10.22.0.201</t>
  </si>
  <si>
    <t>10.22.0.202</t>
  </si>
  <si>
    <t>10.22.0.203</t>
  </si>
  <si>
    <t>10.22.0.204</t>
  </si>
  <si>
    <t>10.22.0.205</t>
  </si>
  <si>
    <t>10.22.0.206</t>
  </si>
  <si>
    <t>10.22.0.207</t>
  </si>
  <si>
    <t>10.22.0.208</t>
  </si>
  <si>
    <t>10.22.0.209</t>
  </si>
  <si>
    <t>10.22.0.210</t>
  </si>
  <si>
    <t>10.22.0.211</t>
  </si>
  <si>
    <t>10.22.0.212</t>
  </si>
  <si>
    <t>10.22.0.213</t>
  </si>
  <si>
    <t>10.22.0.214</t>
  </si>
  <si>
    <t>10.22.0.215</t>
  </si>
  <si>
    <t>10.22.0.216</t>
  </si>
  <si>
    <t>10.22.0.217</t>
  </si>
  <si>
    <t>10.22.0.218</t>
  </si>
  <si>
    <t>10.22.0.219</t>
  </si>
  <si>
    <t>10.22.0.220</t>
  </si>
  <si>
    <t>OPtimus ESXI access</t>
  </si>
  <si>
    <t>10.22.0.221</t>
  </si>
  <si>
    <t>10.22.0.222</t>
  </si>
  <si>
    <t>10.22.0.223</t>
  </si>
  <si>
    <t>10.22.0.224</t>
  </si>
  <si>
    <t>10.22.0.225</t>
  </si>
  <si>
    <t>10.22.0.226</t>
  </si>
  <si>
    <t>10.22.0.227</t>
  </si>
  <si>
    <t>10.22.0.228</t>
  </si>
  <si>
    <t>10.22.0.229</t>
  </si>
  <si>
    <t>10.22.0.230</t>
  </si>
  <si>
    <t>10.22.0.231</t>
  </si>
  <si>
    <t>10.22.0.232</t>
  </si>
  <si>
    <t>10.22.0.233</t>
  </si>
  <si>
    <t>10.22.0.234</t>
  </si>
  <si>
    <t>10.22.0.235</t>
  </si>
  <si>
    <t>10.22.0.236</t>
  </si>
  <si>
    <t>MonitoringPC</t>
  </si>
  <si>
    <t>VSAT_SW&amp;DPS_SW</t>
  </si>
  <si>
    <t>administrator</t>
  </si>
  <si>
    <t>G_mis2010!</t>
  </si>
  <si>
    <t>10.22.0.237</t>
  </si>
  <si>
    <t>10.22.0.238</t>
  </si>
  <si>
    <t>10.22.0.239</t>
  </si>
  <si>
    <t>10.22.0.240</t>
  </si>
  <si>
    <t>10.22.0.241</t>
  </si>
  <si>
    <t>10.22.0.242</t>
  </si>
  <si>
    <t>VSAT_SW</t>
  </si>
  <si>
    <t>10.22.0.243</t>
  </si>
  <si>
    <t>10.22.0.244</t>
  </si>
  <si>
    <t>10.22.0.245</t>
  </si>
  <si>
    <t>10.22.0.246</t>
  </si>
  <si>
    <t>10.22.0.247</t>
  </si>
  <si>
    <t>10.22.0.248</t>
  </si>
  <si>
    <t>10.22.0.249</t>
  </si>
  <si>
    <t>10.22.0.250</t>
  </si>
  <si>
    <t>10.22.0.251</t>
  </si>
  <si>
    <t>10.22.0.252</t>
  </si>
  <si>
    <t>10.22.0.253</t>
  </si>
  <si>
    <t>All VLANS from Actual</t>
  </si>
  <si>
    <t>VLANs used from Actual</t>
  </si>
  <si>
    <t>VLAN usage</t>
  </si>
  <si>
    <t>Duplicates</t>
  </si>
  <si>
    <t>Converted to number</t>
  </si>
  <si>
    <t>sorting index</t>
  </si>
  <si>
    <t>replicated tab</t>
  </si>
  <si>
    <t>Sorted VLANs</t>
  </si>
  <si>
    <t>Leonb</t>
  </si>
  <si>
    <t>EcaterinaK</t>
  </si>
  <si>
    <t xml:space="preserve"> 24 </t>
  </si>
  <si>
    <t>used in VLAN support</t>
  </si>
  <si>
    <t xml:space="preserve"> 100 </t>
  </si>
  <si>
    <t xml:space="preserve"> 150 </t>
  </si>
  <si>
    <t>used in RIP</t>
  </si>
  <si>
    <t xml:space="preserve"> 200 </t>
  </si>
  <si>
    <t xml:space="preserve"> 204 </t>
  </si>
  <si>
    <t>used in BGP</t>
  </si>
  <si>
    <t xml:space="preserve"> 205 </t>
  </si>
  <si>
    <t xml:space="preserve"> 234 </t>
  </si>
  <si>
    <t xml:space="preserve"> 1024 </t>
  </si>
  <si>
    <t>MEC LAN 5</t>
  </si>
  <si>
    <t xml:space="preserve"> 2024 </t>
  </si>
  <si>
    <t>MecStrongSwan</t>
  </si>
  <si>
    <t xml:space="preserve"> 125 </t>
  </si>
  <si>
    <t>state</t>
  </si>
  <si>
    <t>Task</t>
  </si>
  <si>
    <t>Set cacti server fror NMS</t>
  </si>
  <si>
    <t>https://www.42u.com/pdf/cyclades-ts140_manual.pdf</t>
  </si>
  <si>
    <t>ssh to cyclades</t>
  </si>
  <si>
    <t>root@192.168.141.60</t>
  </si>
  <si>
    <t>tslinux</t>
  </si>
  <si>
    <t>run wizard</t>
  </si>
  <si>
    <t>wiz --sset ts --port $portNumber</t>
  </si>
  <si>
    <t>follow instructions</t>
  </si>
  <si>
    <t>do not switch to default config</t>
  </si>
  <si>
    <t>Setups:</t>
  </si>
  <si>
    <t>MG ID distribution:</t>
  </si>
  <si>
    <t>IP Range distribution:</t>
  </si>
  <si>
    <t>Vortex VSATs</t>
  </si>
  <si>
    <t>2-99</t>
  </si>
  <si>
    <t>10.2.0.0 - 10.99.0.0</t>
  </si>
  <si>
    <t>BB VSATs</t>
  </si>
  <si>
    <t>100-199</t>
  </si>
  <si>
    <t>10.100.0.0 - 10.199.0.0</t>
  </si>
  <si>
    <t>DPSs (Both setups)</t>
  </si>
  <si>
    <t>10.200.0.0 - 10.254.0.0</t>
  </si>
  <si>
    <t>!!!!Please, VLANs implied in automation, DO NOT USE IN MANUAL TESTING.</t>
  </si>
  <si>
    <t>Default application VLAN to use very caryfully</t>
  </si>
  <si>
    <t>Setup Name</t>
  </si>
  <si>
    <t>NS Name</t>
  </si>
  <si>
    <r>
      <t>OB-FWD</t>
    </r>
    <r>
      <rPr>
        <b/>
        <i/>
        <sz val="11"/>
        <rFont val="Arial"/>
        <family val="2"/>
      </rPr>
      <t xml:space="preserve">
NMS
LNB L.O.
[Kit]</t>
    </r>
  </si>
  <si>
    <r>
      <t>IB-RTN</t>
    </r>
    <r>
      <rPr>
        <b/>
        <i/>
        <sz val="11"/>
        <rFont val="Arial"/>
        <family val="2"/>
      </rPr>
      <t xml:space="preserve">
NMS
BUC L.O
[Kit]</t>
    </r>
  </si>
  <si>
    <r>
      <t>OB-FWD</t>
    </r>
    <r>
      <rPr>
        <b/>
        <i/>
        <sz val="11"/>
        <rFont val="Arial"/>
        <family val="2"/>
      </rPr>
      <t xml:space="preserve">
NMS
Transp L.O.
[RFC]</t>
    </r>
  </si>
  <si>
    <r>
      <t>IB-RTN</t>
    </r>
    <r>
      <rPr>
        <b/>
        <i/>
        <sz val="11"/>
        <rFont val="Arial"/>
        <family val="2"/>
      </rPr>
      <t xml:space="preserve">
NMS
Transp L.O.
[RFC]</t>
    </r>
  </si>
  <si>
    <r>
      <t>OB-FWD</t>
    </r>
    <r>
      <rPr>
        <b/>
        <i/>
        <sz val="11"/>
        <rFont val="Arial"/>
        <family val="2"/>
      </rPr>
      <t xml:space="preserve">
NMS</t>
    </r>
    <r>
      <rPr>
        <i/>
        <sz val="10"/>
        <rFont val="Arial"/>
        <family val="2"/>
      </rPr>
      <t xml:space="preserve">
Start Freq
[NS]</t>
    </r>
  </si>
  <si>
    <r>
      <t>OB-FWD</t>
    </r>
    <r>
      <rPr>
        <b/>
        <i/>
        <sz val="11"/>
        <rFont val="Arial"/>
        <family val="2"/>
      </rPr>
      <t xml:space="preserve">
NMS</t>
    </r>
    <r>
      <rPr>
        <i/>
        <sz val="10"/>
        <rFont val="Arial"/>
        <family val="2"/>
      </rPr>
      <t xml:space="preserve">
Stop Freq
[NS]</t>
    </r>
  </si>
  <si>
    <r>
      <t>OB-FWD</t>
    </r>
    <r>
      <rPr>
        <b/>
        <i/>
        <sz val="11"/>
        <rFont val="Arial"/>
        <family val="2"/>
      </rPr>
      <t xml:space="preserve">
NMS</t>
    </r>
    <r>
      <rPr>
        <i/>
        <sz val="10"/>
        <rFont val="Arial"/>
        <family val="2"/>
      </rPr>
      <t xml:space="preserve">
Center Freq
[NS]</t>
    </r>
  </si>
  <si>
    <r>
      <t>OB-FWD</t>
    </r>
    <r>
      <rPr>
        <b/>
        <i/>
        <sz val="11"/>
        <color rgb="FFFF0000"/>
        <rFont val="Arial"/>
        <family val="2"/>
      </rPr>
      <t xml:space="preserve">
NMS</t>
    </r>
    <r>
      <rPr>
        <i/>
        <sz val="10"/>
        <color rgb="FFFF0000"/>
        <rFont val="Arial"/>
        <family val="2"/>
      </rPr>
      <t xml:space="preserve">
RoF
[NS]</t>
    </r>
  </si>
  <si>
    <r>
      <t>OB-FWD</t>
    </r>
    <r>
      <rPr>
        <b/>
        <i/>
        <sz val="11"/>
        <color rgb="FFFF0000"/>
        <rFont val="Arial"/>
        <family val="2"/>
      </rPr>
      <t xml:space="preserve">
NMS</t>
    </r>
    <r>
      <rPr>
        <i/>
        <sz val="10"/>
        <color rgb="FFFF0000"/>
        <rFont val="Arial"/>
        <family val="2"/>
      </rPr>
      <t xml:space="preserve">
SR
[NS]</t>
    </r>
  </si>
  <si>
    <r>
      <t>OB-FWD</t>
    </r>
    <r>
      <rPr>
        <b/>
        <i/>
        <sz val="11"/>
        <color rgb="FFFF0000"/>
        <rFont val="Arial"/>
        <family val="2"/>
      </rPr>
      <t xml:space="preserve">
NMS</t>
    </r>
    <r>
      <rPr>
        <i/>
        <sz val="10"/>
        <color rgb="FFFF0000"/>
        <rFont val="Arial"/>
        <family val="2"/>
      </rPr>
      <t xml:space="preserve">
RFT L.O.
[NS]</t>
    </r>
  </si>
  <si>
    <r>
      <t>OB-FWD</t>
    </r>
    <r>
      <rPr>
        <i/>
        <sz val="10"/>
        <color rgb="FFFF0000"/>
        <rFont val="Arial"/>
        <family val="2"/>
      </rPr>
      <t xml:space="preserve">
RF Segment</t>
    </r>
  </si>
  <si>
    <r>
      <t>IPM
OB-FWD</t>
    </r>
    <r>
      <rPr>
        <i/>
        <sz val="10"/>
        <rFont val="Arial"/>
        <family val="2"/>
      </rPr>
      <t xml:space="preserve">
L-Band Start</t>
    </r>
  </si>
  <si>
    <r>
      <t>IPM
OB-FWD</t>
    </r>
    <r>
      <rPr>
        <i/>
        <sz val="10"/>
        <rFont val="Arial"/>
        <family val="2"/>
      </rPr>
      <t xml:space="preserve">
L-Band Stop</t>
    </r>
  </si>
  <si>
    <r>
      <t>IPM
OB-FWD</t>
    </r>
    <r>
      <rPr>
        <i/>
        <sz val="10"/>
        <rFont val="Arial"/>
        <family val="2"/>
      </rPr>
      <t xml:space="preserve">
L-Band Center</t>
    </r>
  </si>
  <si>
    <r>
      <t>VSAT
OB-FWD</t>
    </r>
    <r>
      <rPr>
        <i/>
        <sz val="10"/>
        <color rgb="FFFF0000"/>
        <rFont val="Arial"/>
        <family val="2"/>
      </rPr>
      <t xml:space="preserve">
L-Band Start</t>
    </r>
  </si>
  <si>
    <r>
      <t>VSAT
OB-FWD</t>
    </r>
    <r>
      <rPr>
        <i/>
        <sz val="10"/>
        <color rgb="FFFF0000"/>
        <rFont val="Arial"/>
        <family val="2"/>
      </rPr>
      <t xml:space="preserve">
L-Band Stop</t>
    </r>
  </si>
  <si>
    <r>
      <t>VSAT
OB-FWD</t>
    </r>
    <r>
      <rPr>
        <i/>
        <sz val="10"/>
        <color rgb="FFFF0000"/>
        <rFont val="Arial"/>
        <family val="2"/>
      </rPr>
      <t xml:space="preserve">
L-Band Center</t>
    </r>
  </si>
  <si>
    <r>
      <t>IB-RTN
NMS</t>
    </r>
    <r>
      <rPr>
        <i/>
        <sz val="10"/>
        <rFont val="Arial"/>
        <family val="2"/>
      </rPr>
      <t xml:space="preserve">
Freq. Start
[NS]</t>
    </r>
  </si>
  <si>
    <r>
      <t>IB-RTN
NMS</t>
    </r>
    <r>
      <rPr>
        <i/>
        <sz val="10"/>
        <rFont val="Arial"/>
        <family val="2"/>
      </rPr>
      <t xml:space="preserve">
Freq. Stop
[NS]</t>
    </r>
  </si>
  <si>
    <r>
      <t>IB-RTN
NMS</t>
    </r>
    <r>
      <rPr>
        <i/>
        <sz val="10"/>
        <rFont val="Arial"/>
        <family val="2"/>
      </rPr>
      <t xml:space="preserve">
RoF
[NS]</t>
    </r>
  </si>
  <si>
    <r>
      <t>IB-RTN
NMS</t>
    </r>
    <r>
      <rPr>
        <i/>
        <sz val="10"/>
        <rFont val="Arial"/>
        <family val="2"/>
      </rPr>
      <t xml:space="preserve">
RFT L.O.
[NS]</t>
    </r>
  </si>
  <si>
    <r>
      <t>IB-RTN
NMS</t>
    </r>
    <r>
      <rPr>
        <i/>
        <sz val="10"/>
        <rFont val="Arial"/>
        <family val="2"/>
      </rPr>
      <t xml:space="preserve">
SR
[Msps]</t>
    </r>
  </si>
  <si>
    <r>
      <t>IB-RTN</t>
    </r>
    <r>
      <rPr>
        <i/>
        <sz val="10"/>
        <rFont val="Arial"/>
        <family val="2"/>
      </rPr>
      <t xml:space="preserve">
RF Segment</t>
    </r>
  </si>
  <si>
    <r>
      <t>VSAT IB-RTN</t>
    </r>
    <r>
      <rPr>
        <i/>
        <sz val="10"/>
        <rFont val="Arial"/>
        <family val="2"/>
      </rPr>
      <t xml:space="preserve">
L-Band Start</t>
    </r>
  </si>
  <si>
    <r>
      <t>VSAT IB-RTN</t>
    </r>
    <r>
      <rPr>
        <i/>
        <sz val="10"/>
        <rFont val="Arial"/>
        <family val="2"/>
      </rPr>
      <t xml:space="preserve">
L-Band Stop</t>
    </r>
  </si>
  <si>
    <r>
      <t>MCR IB-RTN</t>
    </r>
    <r>
      <rPr>
        <i/>
        <sz val="10"/>
        <rFont val="Arial"/>
        <family val="2"/>
      </rPr>
      <t xml:space="preserve">
L-Band Start</t>
    </r>
  </si>
  <si>
    <r>
      <t>MCR IB-RTN</t>
    </r>
    <r>
      <rPr>
        <i/>
        <sz val="10"/>
        <rFont val="Arial"/>
        <family val="2"/>
      </rPr>
      <t xml:space="preserve">
L-Band Stop</t>
    </r>
  </si>
  <si>
    <t>c-HUB</t>
  </si>
  <si>
    <t>201A</t>
  </si>
  <si>
    <t>202B</t>
  </si>
  <si>
    <t>r</t>
  </si>
  <si>
    <t>BumbleBee</t>
  </si>
  <si>
    <t>211A</t>
  </si>
  <si>
    <t>212B</t>
  </si>
  <si>
    <t>213C</t>
  </si>
  <si>
    <t>214D</t>
  </si>
  <si>
    <t>These 2 configuration of the same setup are mutually excludable.</t>
  </si>
  <si>
    <t>Vortex -WB</t>
  </si>
  <si>
    <t>221A</t>
  </si>
  <si>
    <t>222B</t>
  </si>
  <si>
    <t>223C</t>
  </si>
  <si>
    <t>224D</t>
  </si>
  <si>
    <t>Vortex -WB mix</t>
  </si>
  <si>
    <r>
      <t xml:space="preserve">DO NOT DELETE ANY ROWS!!!  </t>
    </r>
    <r>
      <rPr>
        <sz val="14"/>
        <color rgb="FF000000"/>
        <rFont val="Calibri"/>
        <family val="2"/>
      </rPr>
      <t xml:space="preserve">Delete data only from </t>
    </r>
    <r>
      <rPr>
        <b/>
        <sz val="14"/>
        <color rgb="FF00B050"/>
        <rFont val="Calibri"/>
        <family val="2"/>
      </rPr>
      <t>GREEN CELLS</t>
    </r>
  </si>
  <si>
    <t>DLF RF Limit: 0.95 GHz &lt;&gt; 1,9 GHz</t>
  </si>
  <si>
    <t>VM</t>
  </si>
  <si>
    <t>Calculation</t>
  </si>
  <si>
    <t>ESXI only if full</t>
  </si>
  <si>
    <t>VM only if full</t>
  </si>
  <si>
    <t>Users</t>
  </si>
  <si>
    <t>vm1</t>
  </si>
  <si>
    <t>vm2</t>
  </si>
  <si>
    <t>vm3</t>
  </si>
  <si>
    <t>vm4</t>
  </si>
  <si>
    <t>vm5</t>
  </si>
  <si>
    <t>vm6</t>
  </si>
  <si>
    <t>vm7</t>
  </si>
  <si>
    <t>vm8</t>
  </si>
  <si>
    <t>vm9</t>
  </si>
  <si>
    <t>vm10</t>
  </si>
  <si>
    <t>vm11</t>
  </si>
  <si>
    <t>vm12</t>
  </si>
  <si>
    <t>vm13</t>
  </si>
  <si>
    <t>vm14</t>
  </si>
  <si>
    <t>vm15</t>
  </si>
  <si>
    <t>vm16</t>
  </si>
  <si>
    <t>vm17</t>
  </si>
  <si>
    <t>vm18</t>
  </si>
  <si>
    <t>vm19</t>
  </si>
  <si>
    <t>vm20</t>
  </si>
  <si>
    <t>vmC1</t>
  </si>
  <si>
    <t>vmC2</t>
  </si>
  <si>
    <t>vmC3</t>
  </si>
  <si>
    <t>vmC4</t>
  </si>
  <si>
    <t>vmC5</t>
  </si>
  <si>
    <t>vmC6</t>
  </si>
  <si>
    <t>vmC7</t>
  </si>
  <si>
    <t>vmC8</t>
  </si>
  <si>
    <t>vmC9</t>
  </si>
  <si>
    <t>vmC10</t>
  </si>
  <si>
    <t>vmC11</t>
  </si>
  <si>
    <t>vmC12</t>
  </si>
  <si>
    <t>vmC13</t>
  </si>
  <si>
    <t>vmC14</t>
  </si>
  <si>
    <t>vmC15</t>
  </si>
  <si>
    <t>vmC16</t>
  </si>
  <si>
    <t>vmC17</t>
  </si>
  <si>
    <t>vmC18</t>
  </si>
  <si>
    <t>vmC19</t>
  </si>
  <si>
    <t>vmC20</t>
  </si>
  <si>
    <t>Self-Test Server</t>
  </si>
  <si>
    <t>GNS_1</t>
  </si>
  <si>
    <t>FTP_Vortex_BB5</t>
  </si>
  <si>
    <t>Win7_Console_marshal</t>
  </si>
  <si>
    <t>ejbca-1</t>
  </si>
  <si>
    <t>ejbca-2</t>
  </si>
  <si>
    <t>EJBCA</t>
  </si>
  <si>
    <t>HUB SelfTest</t>
  </si>
  <si>
    <t>Mob_407</t>
  </si>
  <si>
    <t>Mob_408</t>
  </si>
  <si>
    <t>Mob_409</t>
  </si>
  <si>
    <t>Mob_410</t>
  </si>
  <si>
    <t>Mob_411</t>
  </si>
  <si>
    <t>Mob_412</t>
  </si>
  <si>
    <t>PC1</t>
  </si>
  <si>
    <t>VM_26_Ubuntu18_vl27</t>
  </si>
  <si>
    <t>Win7N_B</t>
  </si>
  <si>
    <t>Win7N_C</t>
  </si>
  <si>
    <t>Win7N_D</t>
  </si>
  <si>
    <t xml:space="preserve">iperg </t>
  </si>
  <si>
    <t>Win7A</t>
  </si>
  <si>
    <t>HUB_SACIN</t>
  </si>
  <si>
    <t>Linux_VM - SkyVNO</t>
  </si>
  <si>
    <t>Wheelie_bot</t>
  </si>
  <si>
    <t>Win7 FTP_server</t>
  </si>
  <si>
    <t>HUB PXE</t>
  </si>
  <si>
    <t>Linux_ FTP_Server</t>
  </si>
  <si>
    <t>IP_11</t>
  </si>
  <si>
    <t>IP_12</t>
  </si>
  <si>
    <t>Sef-test-server</t>
  </si>
  <si>
    <t>LMint_B VSAT1</t>
  </si>
  <si>
    <t>LMint_C DPS2</t>
  </si>
  <si>
    <t>Ubuntu</t>
  </si>
  <si>
    <t>Ubuntu_1</t>
  </si>
  <si>
    <t>HUB Trex</t>
  </si>
  <si>
    <t>HUB sacin</t>
  </si>
  <si>
    <t>Win7N_GLT</t>
  </si>
  <si>
    <t>Win7N_mRemoteNG</t>
  </si>
  <si>
    <t>Good for Mobility, ACU</t>
  </si>
  <si>
    <t>Asterisk</t>
  </si>
  <si>
    <t xml:space="preserve">login: root </t>
  </si>
  <si>
    <t>password: administrator</t>
  </si>
  <si>
    <t>GNS3-2</t>
  </si>
  <si>
    <t>commited</t>
  </si>
  <si>
    <t>y</t>
  </si>
  <si>
    <t>user:admin pass:access    access through IE</t>
  </si>
  <si>
    <t>FTP_BB_server</t>
  </si>
  <si>
    <t>FTP address in VLAN 18: 172.18.255.101   USERNAME:administrator PASS:administrator</t>
  </si>
  <si>
    <t>FTP address in VLAN 18: 172.18.255.102   USERNAME:user PASS:$SatCom$</t>
  </si>
  <si>
    <t>SPECTRUM</t>
  </si>
  <si>
    <t>141 switch</t>
  </si>
  <si>
    <t>Digi port15: port 2015</t>
  </si>
  <si>
    <t>also known as MegatronBR; user:pass - router:$SatCom$;</t>
  </si>
  <si>
    <t>mRemoteNG user:  reader satcom</t>
  </si>
  <si>
    <t>viorel</t>
  </si>
  <si>
    <t>root:dbps</t>
  </si>
  <si>
    <t>?</t>
  </si>
  <si>
    <t>ESXi_84  (datastore folder is BB-11)   administrator:administrator</t>
  </si>
  <si>
    <t>veronica</t>
  </si>
  <si>
    <t>Testshell_MDC5</t>
  </si>
  <si>
    <t>Execution_ESXI</t>
  </si>
  <si>
    <t>FTP address in VLAN 18: 172.18.255.101   USERNAME:user PASS:$SatCom$</t>
  </si>
  <si>
    <t>http://192.168.141.79/sacin/</t>
  </si>
  <si>
    <t>mRemoteNG Database</t>
  </si>
  <si>
    <t>ESXi_83 user: user pass: $SatCom$</t>
  </si>
  <si>
    <t>VSwitch</t>
  </si>
  <si>
    <t>ESXI_79    - user:pass     ejbca:foo123</t>
  </si>
  <si>
    <t>FTP address in VLAN 18: 172.18.255.102   USERNAME:administrator PASS:administrator</t>
  </si>
  <si>
    <t>Testshell_MDC1</t>
  </si>
  <si>
    <t>username:administrator, password: administrator</t>
  </si>
  <si>
    <t>Test type</t>
  </si>
  <si>
    <t>Setups</t>
  </si>
  <si>
    <t>Setups_IP</t>
  </si>
  <si>
    <t>ESXI IP</t>
  </si>
  <si>
    <t>ESXi version</t>
  </si>
  <si>
    <t>Execution Server Name</t>
  </si>
  <si>
    <t>Execution server access</t>
  </si>
  <si>
    <t>172.18.12.129</t>
  </si>
  <si>
    <t>TESTSHELL_HQ1</t>
  </si>
  <si>
    <t>username</t>
  </si>
  <si>
    <t>automation</t>
  </si>
  <si>
    <t>AndreiPa</t>
  </si>
  <si>
    <t>BB NS-202</t>
  </si>
  <si>
    <t>172.18.12.161</t>
  </si>
  <si>
    <t>TESTSHELL_HQ2</t>
  </si>
  <si>
    <t>password</t>
  </si>
  <si>
    <t>$auto8888$</t>
  </si>
  <si>
    <t>Debug</t>
  </si>
  <si>
    <t>172.18.12.193</t>
  </si>
  <si>
    <t>IDLE</t>
  </si>
  <si>
    <t>172.18.12.225</t>
  </si>
  <si>
    <t>TESTSHELL_HQ4</t>
  </si>
  <si>
    <t>Machine</t>
  </si>
  <si>
    <t>172.18.26.33</t>
  </si>
  <si>
    <t>Linux FTP</t>
  </si>
  <si>
    <t>172.18.255.101</t>
  </si>
  <si>
    <t>172.18.27.97</t>
  </si>
  <si>
    <t>TESTSHELL_MDC2</t>
  </si>
  <si>
    <t>Windows FTP</t>
  </si>
  <si>
    <t>172.18.255.102</t>
  </si>
  <si>
    <t>Atlant</t>
  </si>
  <si>
    <t>172.18.3.161</t>
  </si>
  <si>
    <t>192.168.140.102</t>
  </si>
  <si>
    <t>TESTSHELL_MDC3</t>
  </si>
  <si>
    <t>RuslanM</t>
  </si>
  <si>
    <t>TS-Xhub</t>
  </si>
  <si>
    <t>172.18.0.1</t>
  </si>
  <si>
    <t>Optimus</t>
  </si>
  <si>
    <t>6.7U1</t>
  </si>
  <si>
    <t>172.19.0.5</t>
  </si>
  <si>
    <t>IlieP</t>
  </si>
  <si>
    <t>SEII</t>
  </si>
  <si>
    <t>Optimus_Manual</t>
  </si>
  <si>
    <t>192.168.140.100</t>
  </si>
  <si>
    <t>DmitriiP</t>
  </si>
  <si>
    <t>xRIT</t>
  </si>
  <si>
    <t>Ixia   p9_VSAT + p10_DPS</t>
  </si>
  <si>
    <t>VitalieG</t>
  </si>
  <si>
    <t>Optimus1</t>
  </si>
  <si>
    <t>AndreiO</t>
  </si>
  <si>
    <t>Optimus_NS1</t>
  </si>
  <si>
    <t>None</t>
  </si>
  <si>
    <t>XENA 0/4_DPS + 0/5_VSAT</t>
  </si>
  <si>
    <t>192.168.140.15</t>
  </si>
  <si>
    <t>AnatolieD</t>
  </si>
  <si>
    <t>Optimus_NS2</t>
  </si>
  <si>
    <t>IL-Wideband</t>
  </si>
  <si>
    <t>XENA 0/0_DPS + 0/1_VSAT</t>
  </si>
  <si>
    <t>VasileG</t>
  </si>
  <si>
    <t>Optimus_NS3</t>
  </si>
  <si>
    <t>MaximC</t>
  </si>
  <si>
    <t>Optimus_NS4</t>
  </si>
  <si>
    <t>IurieC</t>
  </si>
  <si>
    <t>Optimus_NS5</t>
  </si>
  <si>
    <t>Optimus_NS6</t>
  </si>
  <si>
    <t>Optimus_NS7</t>
  </si>
  <si>
    <t>Optimus_NS8</t>
  </si>
  <si>
    <t>Optimus_NS9</t>
  </si>
  <si>
    <t>Saturn</t>
  </si>
  <si>
    <t>Vortex NS-223</t>
  </si>
  <si>
    <t>Vortex NS-224</t>
  </si>
  <si>
    <t>Index</t>
  </si>
  <si>
    <t>11 J</t>
  </si>
  <si>
    <t>10 E</t>
  </si>
  <si>
    <t>10 D</t>
  </si>
  <si>
    <t>11 L</t>
  </si>
  <si>
    <t>Capricorn-4 S2X/Mobility, Do not migrate!</t>
  </si>
  <si>
    <t>Capricorn-PLUS</t>
  </si>
  <si>
    <t>00-A0-AC-28-1A-4E</t>
  </si>
  <si>
    <t>AERO</t>
  </si>
  <si>
    <t>Connected only in WIDE BAND DLF</t>
  </si>
  <si>
    <t>11 A</t>
  </si>
  <si>
    <t>demod HW-fix</t>
  </si>
  <si>
    <t>10 A</t>
  </si>
  <si>
    <t>00-A0-AC-23-22-C1</t>
  </si>
  <si>
    <t>20 E</t>
  </si>
  <si>
    <t>00-A0-AC-23-22-D1</t>
  </si>
  <si>
    <t>20 F</t>
  </si>
  <si>
    <t>00-A0-AC-23-38-85</t>
  </si>
  <si>
    <t>10 C</t>
  </si>
  <si>
    <t>00-A0-AC-23-38-89</t>
  </si>
  <si>
    <t>no power</t>
  </si>
  <si>
    <t>spare</t>
  </si>
  <si>
    <t>10 I</t>
  </si>
  <si>
    <t>10 J</t>
  </si>
  <si>
    <t>no console moved to MEC S2</t>
  </si>
  <si>
    <t>10 H</t>
  </si>
  <si>
    <t>11 C</t>
  </si>
  <si>
    <t>-</t>
  </si>
  <si>
    <t>Lended to DmitriP</t>
  </si>
  <si>
    <t>MEC_C0-DB - Boris used</t>
  </si>
  <si>
    <t>00-A0-AC-</t>
  </si>
  <si>
    <t>DPS_MikrotikCloud Router</t>
  </si>
  <si>
    <t>172.18.255.120</t>
  </si>
  <si>
    <t>gi 0/9 (DPSw)</t>
  </si>
  <si>
    <t>eth24</t>
  </si>
  <si>
    <t>VSAT_MikrotikCloud Router</t>
  </si>
  <si>
    <t>172.18.255.121</t>
  </si>
  <si>
    <t>Capricorn-PLUS-Vasea</t>
  </si>
  <si>
    <t>gi 2/0/15</t>
  </si>
  <si>
    <t>Management Port</t>
  </si>
  <si>
    <t>gi 2/0/16</t>
  </si>
  <si>
    <t>Data Port</t>
  </si>
  <si>
    <t>gi 2/0/19</t>
  </si>
  <si>
    <t>gi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</si>
</sst>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0"/>
      <color theme="1"/>
      <name val="Arial"/>
    </font>
    <font>
      <sz val="11"/>
      <color theme="1"/>
      <name val="Calibri"/>
    </font>
    <font>
      <sz val="11"/>
      <color rgb="FF000000"/>
      <name val="Calibri"/>
    </font>
    <font>
      <b/>
      <sz val="11"/>
      <color rgb="FFFF0000"/>
      <name val="Calibri"/>
    </font>
    <font>
      <sz val="11"/>
      <color rgb="FF000000"/>
      <name val="Calibri"/>
      <family val="2"/>
      <scheme val="minor"/>
    </font>
    <font>
      <sz val="8"/>
      <name val="Calibri"/>
      <family val="2"/>
      <scheme val="minor"/>
    </font>
    <font>
      <sz val="9"/>
      <color theme="1"/>
      <name val="Calibri"/>
      <family val="2"/>
      <scheme val="minor"/>
    </font>
    <font>
      <b/>
      <sz val="9"/>
      <color theme="1"/>
      <name val="Calibri"/>
      <family val="2"/>
      <scheme val="minor"/>
    </font>
    <font>
      <sz val="9"/>
      <color rgb="FF333333"/>
      <name val="Calibri"/>
      <family val="2"/>
      <scheme val="minor"/>
    </font>
    <font>
      <sz val="10"/>
      <color rgb="FF000000"/>
      <name val="Arial"/>
    </font>
    <font>
      <i/>
      <sz val="10"/>
      <name val="Arial"/>
      <family val="2"/>
    </font>
    <font>
      <sz val="11"/>
      <color rgb="FFFF0000"/>
      <name val="Calibri"/>
    </font>
    <font>
      <b/>
      <sz val="11"/>
      <color theme="1"/>
      <name val="Calibri"/>
    </font>
    <font>
      <sz val="11"/>
      <color rgb="FF305496"/>
      <name val="Calibri"/>
      <family val="2"/>
      <scheme val="minor"/>
    </font>
    <font>
      <sz val="11"/>
      <color rgb="FFFF0000"/>
      <name val="Calibri"/>
      <family val="2"/>
      <scheme val="minor"/>
    </font>
    <font>
      <sz val="10"/>
      <color rgb="FFFF0000"/>
      <name val="Arial"/>
    </font>
    <font>
      <b/>
      <sz val="11"/>
      <color rgb="FF000000"/>
      <name val="Calibri"/>
      <family val="2"/>
      <scheme val="minor"/>
    </font>
    <font>
      <sz val="11"/>
      <color rgb="FF444444"/>
      <name val="Calibri"/>
      <family val="2"/>
      <charset val="1"/>
    </font>
    <font>
      <sz val="11"/>
      <color rgb="FF4472C4"/>
      <name val="Calibri"/>
    </font>
    <font>
      <b/>
      <sz val="11"/>
      <color rgb="FF4472C4"/>
      <name val="Calibri"/>
      <family val="2"/>
      <scheme val="minor"/>
    </font>
    <font>
      <sz val="11"/>
      <color rgb="FF4472C4"/>
      <name val="Calibri"/>
      <family val="2"/>
      <scheme val="minor"/>
    </font>
    <font>
      <b/>
      <u/>
      <sz val="11"/>
      <color rgb="FFFF0000"/>
      <name val="Arial"/>
    </font>
    <font>
      <b/>
      <sz val="14"/>
      <color rgb="FF000000"/>
      <name val="Calibri"/>
    </font>
    <font>
      <b/>
      <u/>
      <sz val="11"/>
      <name val="Arial"/>
    </font>
    <font>
      <sz val="11"/>
      <name val="Calibri"/>
    </font>
    <font>
      <b/>
      <sz val="14"/>
      <color rgb="FFFF0000"/>
      <name val="Calibri"/>
    </font>
    <font>
      <b/>
      <i/>
      <sz val="11"/>
      <name val="Arial"/>
      <family val="2"/>
    </font>
    <font>
      <b/>
      <i/>
      <sz val="11"/>
      <color rgb="FFFF0000"/>
      <name val="Arial"/>
      <family val="2"/>
    </font>
    <font>
      <i/>
      <sz val="10"/>
      <color rgb="FFFF0000"/>
      <name val="Arial"/>
      <family val="2"/>
    </font>
    <font>
      <sz val="14"/>
      <color rgb="FF000000"/>
      <name val="Calibri"/>
      <family val="2"/>
    </font>
    <font>
      <b/>
      <sz val="14"/>
      <color rgb="FF00B050"/>
      <name val="Calibri"/>
      <family val="2"/>
    </font>
    <font>
      <b/>
      <sz val="11"/>
      <color rgb="FF000000"/>
      <name val="Calibri"/>
    </font>
    <font>
      <sz val="11"/>
      <color rgb="FFC00000"/>
      <name val="Calibri"/>
    </font>
    <font>
      <sz val="11"/>
      <color rgb="FF006100"/>
      <name val="Calibri"/>
    </font>
    <font>
      <sz val="11"/>
      <color rgb="FF00B0F0"/>
      <name val="Calibri"/>
    </font>
    <font>
      <sz val="11"/>
      <color rgb="FF9C5700"/>
      <name val="Calibri"/>
    </font>
    <font>
      <sz val="11"/>
      <color rgb="FF0070C0"/>
      <name val="Calibri"/>
    </font>
    <font>
      <sz val="11"/>
      <color rgb="FF7030A0"/>
      <name val="Calibri"/>
    </font>
    <font>
      <i/>
      <sz val="11"/>
      <color rgb="FF7F7F7F"/>
      <name val="Calibri"/>
    </font>
    <font>
      <b/>
      <sz val="11"/>
      <color rgb="FF7030A0"/>
      <name val="Calibri"/>
    </font>
    <font>
      <sz val="11"/>
      <color rgb="FF00B050"/>
      <name val="Calibri"/>
    </font>
    <font>
      <sz val="24"/>
      <color theme="1"/>
      <name val="Calibri"/>
      <family val="2"/>
      <scheme val="minor"/>
    </font>
    <font>
      <sz val="11"/>
      <color rgb="FF000000"/>
      <name val="Calibri"/>
      <family val="2"/>
    </font>
  </fonts>
  <fills count="31">
    <fill>
      <patternFill patternType="none"/>
    </fill>
    <fill>
      <patternFill patternType="gray125"/>
    </fill>
    <fill>
      <patternFill patternType="solid">
        <fgColor rgb="FFD9D9D9"/>
        <bgColor indexed="64"/>
      </patternFill>
    </fill>
    <fill>
      <patternFill patternType="solid">
        <fgColor rgb="FFC6E0B4"/>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2CC"/>
        <bgColor indexed="64"/>
      </patternFill>
    </fill>
    <fill>
      <patternFill patternType="solid">
        <fgColor rgb="FFD6DCE4"/>
        <bgColor indexed="64"/>
      </patternFill>
    </fill>
    <fill>
      <patternFill patternType="solid">
        <fgColor rgb="FFFFFFFF"/>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A9D08E"/>
        <bgColor indexed="64"/>
      </patternFill>
    </fill>
    <fill>
      <patternFill patternType="solid">
        <fgColor rgb="FFFFFF00"/>
        <bgColor indexed="64"/>
      </patternFill>
    </fill>
    <fill>
      <patternFill patternType="solid">
        <fgColor rgb="FFBFBFBF"/>
        <bgColor rgb="FF000000"/>
      </patternFill>
    </fill>
    <fill>
      <patternFill patternType="solid">
        <fgColor rgb="FFE2EFDA"/>
        <bgColor rgb="FF000000"/>
      </patternFill>
    </fill>
    <fill>
      <patternFill patternType="solid">
        <fgColor rgb="FFD9D9D9"/>
        <bgColor rgb="FF000000"/>
      </patternFill>
    </fill>
    <fill>
      <patternFill patternType="solid">
        <fgColor rgb="FFD9E1F2"/>
        <bgColor rgb="FF000000"/>
      </patternFill>
    </fill>
    <fill>
      <patternFill patternType="solid">
        <fgColor rgb="FFF2F2F2"/>
        <bgColor rgb="FF000000"/>
      </patternFill>
    </fill>
    <fill>
      <patternFill patternType="solid">
        <fgColor rgb="FFC65911"/>
        <bgColor rgb="FF000000"/>
      </patternFill>
    </fill>
    <fill>
      <patternFill patternType="solid">
        <fgColor rgb="FFFFF2CC"/>
        <bgColor rgb="FF000000"/>
      </patternFill>
    </fill>
    <fill>
      <patternFill patternType="solid">
        <fgColor rgb="FFC6EFCE"/>
        <bgColor rgb="FF000000"/>
      </patternFill>
    </fill>
    <fill>
      <patternFill patternType="solid">
        <fgColor rgb="FFFFFFFF"/>
        <bgColor rgb="FF000000"/>
      </patternFill>
    </fill>
    <fill>
      <patternFill patternType="solid">
        <fgColor rgb="FFFFEB9C"/>
        <bgColor rgb="FF000000"/>
      </patternFill>
    </fill>
    <fill>
      <patternFill patternType="solid">
        <fgColor rgb="FFFFC7CE"/>
        <bgColor rgb="FF000000"/>
      </patternFill>
    </fill>
    <fill>
      <patternFill patternType="solid">
        <fgColor rgb="FF92D050"/>
        <bgColor rgb="FF000000"/>
      </patternFill>
    </fill>
    <fill>
      <patternFill patternType="solid">
        <fgColor rgb="FFFF0000"/>
        <bgColor indexed="64"/>
      </patternFill>
    </fill>
  </fills>
  <borders count="10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bottom/>
      <diagonal/>
    </border>
    <border>
      <left style="medium">
        <color indexed="64"/>
      </left>
      <right style="medium">
        <color indexed="64"/>
      </right>
      <top style="medium">
        <color indexed="64"/>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medium">
        <color indexed="64"/>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right/>
      <top style="thin">
        <color theme="0" tint="-0.34998626667073579"/>
      </top>
      <bottom style="medium">
        <color indexed="64"/>
      </bottom>
      <diagonal/>
    </border>
    <border>
      <left/>
      <right/>
      <top style="medium">
        <color indexed="64"/>
      </top>
      <bottom style="thin">
        <color theme="0" tint="-0.34998626667073579"/>
      </bottom>
      <diagonal/>
    </border>
    <border>
      <left/>
      <right style="thin">
        <color theme="0" tint="-0.34998626667073579"/>
      </right>
      <top style="thin">
        <color theme="0" tint="-0.34998626667073579"/>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medium">
        <color rgb="FF000000"/>
      </left>
      <right/>
      <top style="medium">
        <color rgb="FF000000"/>
      </top>
      <bottom style="thin">
        <color theme="0" tint="-0.34998626667073579"/>
      </bottom>
      <diagonal/>
    </border>
    <border>
      <left/>
      <right style="medium">
        <color rgb="FF000000"/>
      </right>
      <top style="medium">
        <color rgb="FF000000"/>
      </top>
      <bottom style="thin">
        <color theme="0" tint="-0.34998626667073579"/>
      </bottom>
      <diagonal/>
    </border>
    <border>
      <left style="medium">
        <color rgb="FF000000"/>
      </left>
      <right/>
      <top style="thin">
        <color theme="0" tint="-0.34998626667073579"/>
      </top>
      <bottom style="thin">
        <color theme="0" tint="-0.34998626667073579"/>
      </bottom>
      <diagonal/>
    </border>
    <border>
      <left/>
      <right style="medium">
        <color rgb="FF000000"/>
      </right>
      <top style="thin">
        <color theme="0" tint="-0.34998626667073579"/>
      </top>
      <bottom style="thin">
        <color theme="0" tint="-0.34998626667073579"/>
      </bottom>
      <diagonal/>
    </border>
    <border>
      <left style="medium">
        <color rgb="FF000000"/>
      </left>
      <right/>
      <top style="thin">
        <color theme="0" tint="-0.34998626667073579"/>
      </top>
      <bottom style="medium">
        <color rgb="FF000000"/>
      </bottom>
      <diagonal/>
    </border>
    <border>
      <left/>
      <right style="medium">
        <color rgb="FF000000"/>
      </right>
      <top style="thin">
        <color theme="0" tint="-0.34998626667073579"/>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80808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374">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2" fillId="0" borderId="2" xfId="1" applyBorder="1"/>
    <xf numFmtId="0" fontId="1" fillId="0" borderId="10" xfId="0" applyFont="1" applyBorder="1"/>
    <xf numFmtId="0" fontId="1" fillId="0" borderId="11" xfId="0" applyFont="1" applyBorder="1"/>
    <xf numFmtId="0" fontId="1" fillId="0" borderId="12" xfId="0" applyFont="1" applyBorder="1"/>
    <xf numFmtId="0" fontId="0" fillId="0" borderId="13" xfId="0" applyBorder="1"/>
    <xf numFmtId="0" fontId="0" fillId="0" borderId="14" xfId="0" applyBorder="1"/>
    <xf numFmtId="0" fontId="1" fillId="2" borderId="1" xfId="0" applyFont="1" applyFill="1" applyBorder="1" applyAlignment="1">
      <alignment horizontal="center" vertical="center"/>
    </xf>
    <xf numFmtId="0" fontId="0" fillId="0" borderId="15" xfId="0" applyBorder="1"/>
    <xf numFmtId="0" fontId="0" fillId="0" borderId="20" xfId="0" applyBorder="1"/>
    <xf numFmtId="0" fontId="0" fillId="2" borderId="21" xfId="0" applyFill="1" applyBorder="1"/>
    <xf numFmtId="0" fontId="0" fillId="3" borderId="21" xfId="0" applyFill="1" applyBorder="1"/>
    <xf numFmtId="0" fontId="0" fillId="0" borderId="21" xfId="0" applyBorder="1"/>
    <xf numFmtId="0" fontId="0" fillId="4" borderId="21" xfId="0" applyFill="1" applyBorder="1"/>
    <xf numFmtId="0" fontId="0" fillId="0" borderId="22" xfId="0" applyBorder="1"/>
    <xf numFmtId="0" fontId="0" fillId="0" borderId="17" xfId="0" applyBorder="1"/>
    <xf numFmtId="0" fontId="1" fillId="0" borderId="17" xfId="0" applyFont="1" applyBorder="1"/>
    <xf numFmtId="0" fontId="0" fillId="0" borderId="25" xfId="0" applyBorder="1" applyAlignment="1">
      <alignment horizontal="center"/>
    </xf>
    <xf numFmtId="0" fontId="0" fillId="0" borderId="26" xfId="0" applyBorder="1"/>
    <xf numFmtId="0" fontId="1" fillId="0" borderId="25" xfId="0" applyFont="1" applyBorder="1" applyAlignment="1">
      <alignment horizontal="center"/>
    </xf>
    <xf numFmtId="0" fontId="1" fillId="0" borderId="26" xfId="0" applyFont="1" applyBorder="1"/>
    <xf numFmtId="0" fontId="0" fillId="0" borderId="28" xfId="0" applyBorder="1"/>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0" fillId="0" borderId="16" xfId="0" applyBorder="1"/>
    <xf numFmtId="0" fontId="1" fillId="0" borderId="16" xfId="0" applyFont="1" applyBorder="1"/>
    <xf numFmtId="0" fontId="0" fillId="0" borderId="30" xfId="0" applyBorder="1"/>
    <xf numFmtId="0" fontId="1" fillId="2" borderId="29" xfId="0" applyFont="1" applyFill="1" applyBorder="1" applyAlignment="1">
      <alignment horizontal="center" vertical="center"/>
    </xf>
    <xf numFmtId="0" fontId="0" fillId="0" borderId="25" xfId="0" applyBorder="1"/>
    <xf numFmtId="0" fontId="1" fillId="0" borderId="25" xfId="0" applyFont="1" applyBorder="1"/>
    <xf numFmtId="0" fontId="0" fillId="0" borderId="27" xfId="0" applyBorder="1"/>
    <xf numFmtId="0" fontId="1" fillId="2" borderId="37" xfId="0" applyFont="1" applyFill="1" applyBorder="1" applyAlignment="1">
      <alignment horizontal="center" vertical="center"/>
    </xf>
    <xf numFmtId="0" fontId="0" fillId="0" borderId="40" xfId="0" applyBorder="1"/>
    <xf numFmtId="0" fontId="1" fillId="5" borderId="25" xfId="0" applyFont="1" applyFill="1" applyBorder="1"/>
    <xf numFmtId="0" fontId="1" fillId="5" borderId="26" xfId="0" applyFont="1" applyFill="1" applyBorder="1"/>
    <xf numFmtId="0" fontId="1" fillId="5" borderId="27" xfId="0" applyFont="1" applyFill="1" applyBorder="1"/>
    <xf numFmtId="0" fontId="1" fillId="5" borderId="28" xfId="0" applyFont="1" applyFill="1" applyBorder="1"/>
    <xf numFmtId="0" fontId="5" fillId="6" borderId="41" xfId="0" applyFont="1" applyFill="1" applyBorder="1" applyAlignment="1">
      <alignment horizontal="center" vertical="center"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right" wrapText="1"/>
    </xf>
    <xf numFmtId="0" fontId="5" fillId="0" borderId="41" xfId="0" applyFont="1" applyBorder="1" applyAlignment="1">
      <alignment wrapText="1"/>
    </xf>
    <xf numFmtId="0" fontId="5" fillId="0" borderId="41" xfId="0" applyFont="1" applyBorder="1" applyAlignment="1">
      <alignment horizontal="center" wrapText="1"/>
    </xf>
    <xf numFmtId="0" fontId="5" fillId="0" borderId="41" xfId="0" applyFont="1" applyBorder="1" applyAlignment="1">
      <alignment horizontal="right" wrapText="1"/>
    </xf>
    <xf numFmtId="0" fontId="5" fillId="8" borderId="41" xfId="0" applyFont="1" applyFill="1" applyBorder="1" applyAlignment="1">
      <alignment wrapText="1"/>
    </xf>
    <xf numFmtId="0" fontId="5" fillId="8" borderId="41" xfId="0" applyFont="1" applyFill="1" applyBorder="1" applyAlignment="1">
      <alignment horizontal="center" wrapText="1"/>
    </xf>
    <xf numFmtId="0" fontId="5" fillId="8" borderId="41" xfId="0" applyFont="1" applyFill="1" applyBorder="1" applyAlignment="1">
      <alignment horizontal="right" wrapText="1"/>
    </xf>
    <xf numFmtId="0" fontId="6" fillId="8" borderId="41" xfId="0" applyFont="1" applyFill="1" applyBorder="1" applyAlignment="1">
      <alignment horizontal="center" wrapText="1"/>
    </xf>
    <xf numFmtId="0" fontId="4" fillId="0" borderId="41" xfId="0" applyFont="1" applyBorder="1" applyAlignment="1">
      <alignment wrapText="1"/>
    </xf>
    <xf numFmtId="0" fontId="6" fillId="6" borderId="41" xfId="0" applyFont="1" applyFill="1" applyBorder="1" applyAlignment="1">
      <alignment horizontal="right" wrapText="1"/>
    </xf>
    <xf numFmtId="0" fontId="6" fillId="0" borderId="41" xfId="0" applyFont="1" applyBorder="1" applyAlignment="1">
      <alignment wrapText="1"/>
    </xf>
    <xf numFmtId="0" fontId="6" fillId="0" borderId="41" xfId="0" applyFont="1" applyBorder="1" applyAlignment="1">
      <alignment horizontal="center" wrapText="1"/>
    </xf>
    <xf numFmtId="0" fontId="6" fillId="0" borderId="41" xfId="0" applyFont="1" applyBorder="1" applyAlignment="1">
      <alignment horizontal="right" wrapText="1"/>
    </xf>
    <xf numFmtId="0" fontId="7" fillId="6" borderId="41" xfId="0" applyFont="1" applyFill="1" applyBorder="1" applyAlignment="1">
      <alignment horizontal="right" wrapText="1"/>
    </xf>
    <xf numFmtId="0" fontId="7" fillId="0" borderId="41" xfId="0" applyFont="1" applyBorder="1" applyAlignment="1">
      <alignment wrapText="1"/>
    </xf>
    <xf numFmtId="0" fontId="7" fillId="0" borderId="41" xfId="0" applyFont="1" applyBorder="1" applyAlignment="1">
      <alignment horizontal="center" wrapText="1"/>
    </xf>
    <xf numFmtId="0" fontId="7" fillId="0" borderId="41" xfId="0" applyFont="1" applyBorder="1" applyAlignment="1">
      <alignment horizontal="right" wrapText="1"/>
    </xf>
    <xf numFmtId="0" fontId="4" fillId="0" borderId="41" xfId="0" applyFont="1" applyBorder="1" applyAlignment="1">
      <alignment horizontal="center" wrapText="1"/>
    </xf>
    <xf numFmtId="0" fontId="4" fillId="6" borderId="41" xfId="0" applyFont="1" applyFill="1" applyBorder="1" applyAlignment="1">
      <alignment wrapText="1"/>
    </xf>
    <xf numFmtId="0" fontId="0" fillId="0" borderId="0" xfId="0" applyFont="1"/>
    <xf numFmtId="0" fontId="0" fillId="0" borderId="41" xfId="0" applyFont="1" applyBorder="1" applyAlignment="1">
      <alignment wrapText="1"/>
    </xf>
    <xf numFmtId="0" fontId="0" fillId="0" borderId="41" xfId="0" applyFont="1" applyBorder="1"/>
    <xf numFmtId="0" fontId="1" fillId="9" borderId="41" xfId="0" applyFont="1" applyFill="1" applyBorder="1" applyAlignment="1">
      <alignment horizontal="center" vertical="center"/>
    </xf>
    <xf numFmtId="0" fontId="0" fillId="0" borderId="41" xfId="0" applyBorder="1"/>
    <xf numFmtId="0" fontId="0" fillId="0" borderId="41" xfId="0" quotePrefix="1" applyBorder="1"/>
    <xf numFmtId="0" fontId="0" fillId="0" borderId="41" xfId="0" applyBorder="1" applyAlignment="1">
      <alignment wrapText="1"/>
    </xf>
    <xf numFmtId="0" fontId="2" fillId="0" borderId="41" xfId="1" applyBorder="1"/>
    <xf numFmtId="0" fontId="1" fillId="9" borderId="41" xfId="0" applyFont="1" applyFill="1" applyBorder="1" applyAlignment="1">
      <alignment horizontal="left" vertical="center" wrapText="1"/>
    </xf>
    <xf numFmtId="0" fontId="0" fillId="0" borderId="41" xfId="0" applyBorder="1" applyAlignment="1">
      <alignment horizontal="left" vertical="center" wrapText="1"/>
    </xf>
    <xf numFmtId="18" fontId="5" fillId="0" borderId="41" xfId="0" quotePrefix="1" applyNumberFormat="1" applyFont="1" applyBorder="1" applyAlignment="1">
      <alignment horizontal="center" wrapText="1"/>
    </xf>
    <xf numFmtId="0" fontId="0" fillId="0" borderId="41" xfId="0" applyBorder="1" applyAlignment="1">
      <alignment horizontal="center"/>
    </xf>
    <xf numFmtId="0" fontId="1" fillId="2" borderId="41" xfId="0" applyFont="1" applyFill="1" applyBorder="1" applyAlignment="1">
      <alignment horizontal="center" vertical="center" wrapText="1"/>
    </xf>
    <xf numFmtId="0" fontId="5" fillId="7" borderId="42" xfId="0" applyFont="1" applyFill="1" applyBorder="1" applyAlignment="1">
      <alignment horizontal="center" vertical="center" wrapText="1"/>
    </xf>
    <xf numFmtId="49" fontId="1" fillId="2" borderId="41" xfId="0" applyNumberFormat="1" applyFont="1" applyFill="1" applyBorder="1" applyAlignment="1">
      <alignment horizontal="center" vertical="center" wrapText="1"/>
    </xf>
    <xf numFmtId="49" fontId="0" fillId="0" borderId="0" xfId="0" applyNumberFormat="1" applyFont="1"/>
    <xf numFmtId="0" fontId="3" fillId="0" borderId="0" xfId="0" applyFont="1" applyAlignment="1">
      <alignment horizontal="center"/>
    </xf>
    <xf numFmtId="0" fontId="1" fillId="0" borderId="41" xfId="0" applyFont="1" applyBorder="1"/>
    <xf numFmtId="0" fontId="1" fillId="9" borderId="41" xfId="0" applyFont="1" applyFill="1" applyBorder="1" applyAlignment="1">
      <alignment horizontal="center" wrapText="1"/>
    </xf>
    <xf numFmtId="0" fontId="0" fillId="9" borderId="41" xfId="0" applyFont="1" applyFill="1" applyBorder="1"/>
    <xf numFmtId="0" fontId="5" fillId="9" borderId="42" xfId="0" applyFont="1" applyFill="1" applyBorder="1" applyAlignment="1">
      <alignment horizontal="center" vertical="center" wrapText="1"/>
    </xf>
    <xf numFmtId="0" fontId="0" fillId="9" borderId="0" xfId="0" applyFill="1"/>
    <xf numFmtId="0" fontId="1" fillId="2" borderId="43" xfId="0" applyFont="1" applyFill="1" applyBorder="1" applyAlignment="1">
      <alignment horizontal="center" vertical="center"/>
    </xf>
    <xf numFmtId="0" fontId="0" fillId="0" borderId="43" xfId="0" applyBorder="1"/>
    <xf numFmtId="0" fontId="0" fillId="10" borderId="41" xfId="0" applyFill="1" applyBorder="1"/>
    <xf numFmtId="49" fontId="0" fillId="11" borderId="41" xfId="0" applyNumberFormat="1" applyFill="1" applyBorder="1"/>
    <xf numFmtId="0" fontId="1" fillId="4" borderId="43" xfId="0" applyFont="1" applyFill="1" applyBorder="1" applyAlignment="1">
      <alignment horizontal="center" vertical="center"/>
    </xf>
    <xf numFmtId="0" fontId="0" fillId="4" borderId="44" xfId="0" applyFont="1" applyFill="1" applyBorder="1"/>
    <xf numFmtId="0" fontId="0" fillId="4" borderId="45" xfId="0" applyFont="1" applyFill="1" applyBorder="1"/>
    <xf numFmtId="0" fontId="0" fillId="0" borderId="44" xfId="0" applyBorder="1"/>
    <xf numFmtId="0" fontId="1" fillId="0" borderId="43" xfId="0" applyFont="1" applyBorder="1"/>
    <xf numFmtId="0" fontId="3" fillId="0" borderId="44" xfId="0" applyFont="1" applyBorder="1"/>
    <xf numFmtId="0" fontId="1" fillId="0" borderId="0" xfId="0" applyFont="1"/>
    <xf numFmtId="0" fontId="1" fillId="4" borderId="44" xfId="0" applyFont="1" applyFill="1" applyBorder="1" applyAlignment="1">
      <alignment horizontal="center" vertical="center"/>
    </xf>
    <xf numFmtId="0" fontId="0" fillId="4" borderId="0" xfId="0" applyFill="1"/>
    <xf numFmtId="0" fontId="0" fillId="4" borderId="44" xfId="0" applyFill="1" applyBorder="1"/>
    <xf numFmtId="0" fontId="0" fillId="4" borderId="41" xfId="0" applyFill="1" applyBorder="1"/>
    <xf numFmtId="0" fontId="11" fillId="12" borderId="44" xfId="0" applyFont="1" applyFill="1" applyBorder="1" applyAlignment="1">
      <alignment horizontal="center" vertical="center"/>
    </xf>
    <xf numFmtId="0" fontId="10" fillId="12" borderId="44" xfId="0" applyFont="1" applyFill="1" applyBorder="1"/>
    <xf numFmtId="0" fontId="12" fillId="12" borderId="44" xfId="0" applyFont="1" applyFill="1" applyBorder="1" applyAlignment="1">
      <alignment vertical="center"/>
    </xf>
    <xf numFmtId="0" fontId="11" fillId="12" borderId="46" xfId="0" applyFont="1" applyFill="1" applyBorder="1" applyAlignment="1">
      <alignment horizontal="center" vertical="center"/>
    </xf>
    <xf numFmtId="0" fontId="0" fillId="13" borderId="44" xfId="0" applyFill="1" applyBorder="1"/>
    <xf numFmtId="0" fontId="1" fillId="4" borderId="46" xfId="0" applyFont="1" applyFill="1" applyBorder="1" applyAlignment="1">
      <alignment horizontal="center" vertical="center"/>
    </xf>
    <xf numFmtId="0" fontId="0" fillId="10" borderId="44" xfId="0" applyFill="1" applyBorder="1"/>
    <xf numFmtId="0" fontId="3" fillId="4" borderId="44" xfId="0" applyFont="1" applyFill="1" applyBorder="1"/>
    <xf numFmtId="0" fontId="1" fillId="4" borderId="47" xfId="0" applyFont="1" applyFill="1" applyBorder="1" applyAlignment="1">
      <alignment horizontal="center" vertical="center"/>
    </xf>
    <xf numFmtId="0" fontId="0" fillId="0" borderId="47" xfId="0" applyBorder="1"/>
    <xf numFmtId="49" fontId="0" fillId="14" borderId="41" xfId="0" quotePrefix="1" applyNumberFormat="1" applyFont="1" applyFill="1" applyBorder="1" applyAlignment="1">
      <alignment wrapText="1"/>
    </xf>
    <xf numFmtId="49" fontId="0" fillId="14" borderId="41" xfId="0" applyNumberFormat="1" applyFont="1" applyFill="1" applyBorder="1" applyAlignment="1">
      <alignment wrapText="1"/>
    </xf>
    <xf numFmtId="0" fontId="0" fillId="14" borderId="41" xfId="0" applyFont="1" applyFill="1" applyBorder="1" applyAlignment="1">
      <alignment wrapText="1"/>
    </xf>
    <xf numFmtId="49" fontId="8" fillId="14" borderId="41" xfId="0" applyNumberFormat="1" applyFont="1" applyFill="1" applyBorder="1" applyAlignment="1">
      <alignment wrapText="1"/>
    </xf>
    <xf numFmtId="0" fontId="8" fillId="14" borderId="41" xfId="0" applyFont="1" applyFill="1" applyBorder="1" applyAlignment="1">
      <alignment wrapText="1"/>
    </xf>
    <xf numFmtId="49" fontId="0" fillId="14" borderId="41" xfId="0" applyNumberFormat="1" applyFill="1" applyBorder="1" applyAlignment="1">
      <alignment wrapText="1"/>
    </xf>
    <xf numFmtId="49" fontId="0" fillId="14" borderId="41" xfId="0" applyNumberFormat="1" applyFont="1" applyFill="1" applyBorder="1"/>
    <xf numFmtId="0" fontId="0" fillId="14" borderId="41" xfId="0" applyFont="1" applyFill="1" applyBorder="1"/>
    <xf numFmtId="49" fontId="0" fillId="14" borderId="41" xfId="0" applyNumberFormat="1" applyFill="1" applyBorder="1"/>
    <xf numFmtId="0" fontId="0" fillId="14" borderId="41" xfId="0" applyFill="1" applyBorder="1"/>
    <xf numFmtId="0" fontId="13" fillId="0" borderId="41" xfId="0" applyFont="1" applyBorder="1" applyAlignment="1">
      <alignment wrapText="1"/>
    </xf>
    <xf numFmtId="0" fontId="8" fillId="9" borderId="0" xfId="0" applyFont="1" applyFill="1"/>
    <xf numFmtId="0" fontId="2" fillId="0" borderId="41" xfId="1" applyBorder="1" applyAlignment="1">
      <alignment wrapText="1"/>
    </xf>
    <xf numFmtId="0" fontId="0" fillId="8" borderId="41" xfId="0" applyFont="1" applyFill="1" applyBorder="1" applyAlignment="1">
      <alignment wrapText="1"/>
    </xf>
    <xf numFmtId="0" fontId="8" fillId="8" borderId="41" xfId="0" applyFont="1" applyFill="1" applyBorder="1" applyAlignment="1">
      <alignment wrapText="1"/>
    </xf>
    <xf numFmtId="0" fontId="5" fillId="15" borderId="41" xfId="0" applyFont="1" applyFill="1" applyBorder="1" applyAlignment="1">
      <alignment horizontal="center" wrapText="1"/>
    </xf>
    <xf numFmtId="0" fontId="0" fillId="0" borderId="16" xfId="0" applyFont="1" applyBorder="1"/>
    <xf numFmtId="0" fontId="2" fillId="0" borderId="0" xfId="1" applyBorder="1"/>
    <xf numFmtId="17" fontId="0" fillId="0" borderId="0" xfId="0" quotePrefix="1" applyNumberFormat="1" applyBorder="1"/>
    <xf numFmtId="0" fontId="15" fillId="0" borderId="41" xfId="0" applyFont="1" applyBorder="1" applyAlignment="1">
      <alignment wrapText="1"/>
    </xf>
    <xf numFmtId="0" fontId="1" fillId="16" borderId="41" xfId="0" applyFont="1" applyFill="1" applyBorder="1"/>
    <xf numFmtId="0" fontId="0" fillId="16" borderId="44" xfId="0" applyFill="1" applyBorder="1"/>
    <xf numFmtId="0" fontId="1" fillId="8" borderId="41" xfId="0" applyFont="1" applyFill="1" applyBorder="1"/>
    <xf numFmtId="0" fontId="16" fillId="0" borderId="41" xfId="0" applyFont="1" applyBorder="1" applyAlignment="1">
      <alignment wrapText="1"/>
    </xf>
    <xf numFmtId="0" fontId="16" fillId="0" borderId="41" xfId="0" applyFont="1" applyBorder="1" applyAlignment="1">
      <alignment horizontal="center" wrapText="1"/>
    </xf>
    <xf numFmtId="0" fontId="16" fillId="0" borderId="41" xfId="0" applyFont="1" applyBorder="1" applyAlignment="1">
      <alignment horizontal="right" wrapText="1"/>
    </xf>
    <xf numFmtId="0" fontId="0" fillId="17" borderId="0" xfId="0" applyFill="1"/>
    <xf numFmtId="0" fontId="17" fillId="0" borderId="0" xfId="0" applyFont="1"/>
    <xf numFmtId="0" fontId="8" fillId="0" borderId="0" xfId="0" applyFont="1"/>
    <xf numFmtId="0" fontId="15" fillId="6" borderId="41" xfId="0" applyFont="1" applyFill="1" applyBorder="1" applyAlignment="1">
      <alignment horizontal="right" wrapText="1"/>
    </xf>
    <xf numFmtId="0" fontId="15" fillId="0" borderId="41" xfId="0" applyFont="1" applyBorder="1" applyAlignment="1">
      <alignment horizontal="center" wrapText="1"/>
    </xf>
    <xf numFmtId="0" fontId="15" fillId="0" borderId="41" xfId="0" applyFont="1" applyBorder="1" applyAlignment="1">
      <alignment horizontal="right" wrapText="1"/>
    </xf>
    <xf numFmtId="0" fontId="18" fillId="9" borderId="0" xfId="0" applyFont="1" applyFill="1"/>
    <xf numFmtId="0" fontId="18" fillId="0" borderId="0" xfId="0" applyFont="1"/>
    <xf numFmtId="0" fontId="19" fillId="0" borderId="41" xfId="0" applyFont="1" applyBorder="1" applyAlignment="1">
      <alignment wrapText="1"/>
    </xf>
    <xf numFmtId="0" fontId="6" fillId="8" borderId="41" xfId="0" applyFont="1" applyFill="1" applyBorder="1" applyAlignment="1">
      <alignment horizontal="right" wrapText="1"/>
    </xf>
    <xf numFmtId="0" fontId="6" fillId="8" borderId="41" xfId="0" applyFont="1" applyFill="1" applyBorder="1" applyAlignment="1">
      <alignment wrapText="1"/>
    </xf>
    <xf numFmtId="0" fontId="8" fillId="8" borderId="0" xfId="0" applyFont="1" applyFill="1"/>
    <xf numFmtId="0" fontId="20" fillId="8" borderId="0" xfId="0" applyFont="1" applyFill="1" applyAlignment="1">
      <alignment horizontal="center"/>
    </xf>
    <xf numFmtId="0" fontId="0" fillId="17" borderId="44" xfId="0" applyFill="1" applyBorder="1"/>
    <xf numFmtId="0" fontId="0" fillId="0" borderId="1" xfId="0" applyBorder="1"/>
    <xf numFmtId="0" fontId="3" fillId="17" borderId="44" xfId="0" applyFont="1" applyFill="1" applyBorder="1"/>
    <xf numFmtId="0" fontId="0" fillId="17" borderId="47" xfId="0" applyFill="1" applyBorder="1"/>
    <xf numFmtId="0" fontId="0" fillId="9" borderId="41" xfId="0" applyFill="1" applyBorder="1"/>
    <xf numFmtId="0" fontId="0" fillId="0" borderId="0" xfId="0" applyAlignment="1">
      <alignment horizontal="left"/>
    </xf>
    <xf numFmtId="0" fontId="22" fillId="6" borderId="41" xfId="0" applyFont="1" applyFill="1" applyBorder="1" applyAlignment="1">
      <alignment horizontal="right" wrapText="1"/>
    </xf>
    <xf numFmtId="0" fontId="22" fillId="0" borderId="41" xfId="0" applyFont="1" applyBorder="1" applyAlignment="1">
      <alignment wrapText="1"/>
    </xf>
    <xf numFmtId="0" fontId="22" fillId="0" borderId="41" xfId="0" applyFont="1" applyBorder="1" applyAlignment="1">
      <alignment horizontal="center" wrapText="1"/>
    </xf>
    <xf numFmtId="0" fontId="22" fillId="0" borderId="41" xfId="0" applyFont="1" applyBorder="1" applyAlignment="1">
      <alignment horizontal="right" wrapText="1"/>
    </xf>
    <xf numFmtId="0" fontId="23" fillId="0" borderId="41" xfId="0" applyFont="1" applyBorder="1"/>
    <xf numFmtId="0" fontId="24" fillId="0" borderId="41" xfId="0" applyFont="1" applyBorder="1" applyAlignment="1">
      <alignment horizontal="center"/>
    </xf>
    <xf numFmtId="0" fontId="24" fillId="0" borderId="41" xfId="0" applyFont="1" applyBorder="1"/>
    <xf numFmtId="0" fontId="18" fillId="0" borderId="0" xfId="0" applyFont="1" applyFill="1"/>
    <xf numFmtId="49" fontId="0" fillId="14" borderId="49" xfId="0" applyNumberFormat="1" applyFill="1" applyBorder="1" applyAlignment="1">
      <alignment wrapText="1"/>
    </xf>
    <xf numFmtId="0" fontId="21" fillId="0" borderId="0" xfId="0" applyFont="1" applyAlignment="1">
      <alignment wrapText="1"/>
    </xf>
    <xf numFmtId="0" fontId="8" fillId="0" borderId="41" xfId="0" applyFont="1" applyBorder="1"/>
    <xf numFmtId="0" fontId="8" fillId="0" borderId="41" xfId="0" applyFont="1" applyBorder="1" applyAlignment="1">
      <alignment horizontal="center"/>
    </xf>
    <xf numFmtId="0" fontId="13" fillId="0" borderId="41" xfId="0" applyFont="1" applyBorder="1" applyAlignment="1">
      <alignment horizontal="center" wrapText="1"/>
    </xf>
    <xf numFmtId="0" fontId="20" fillId="16" borderId="41" xfId="0" applyFont="1" applyFill="1" applyBorder="1"/>
    <xf numFmtId="0" fontId="20" fillId="8" borderId="41" xfId="0" applyFont="1" applyFill="1" applyBorder="1"/>
    <xf numFmtId="0" fontId="20" fillId="0" borderId="41" xfId="0" applyFont="1" applyBorder="1"/>
    <xf numFmtId="0" fontId="5" fillId="17" borderId="41" xfId="0" applyFont="1" applyFill="1" applyBorder="1" applyAlignment="1">
      <alignment horizontal="right" wrapText="1"/>
    </xf>
    <xf numFmtId="0" fontId="5" fillId="17" borderId="41" xfId="0" applyFont="1" applyFill="1" applyBorder="1" applyAlignment="1">
      <alignment wrapText="1"/>
    </xf>
    <xf numFmtId="0" fontId="5" fillId="17" borderId="41" xfId="0" applyFont="1" applyFill="1" applyBorder="1" applyAlignment="1">
      <alignment horizontal="center" wrapText="1"/>
    </xf>
    <xf numFmtId="0" fontId="1" fillId="17" borderId="41" xfId="0" applyFont="1" applyFill="1" applyBorder="1"/>
    <xf numFmtId="0" fontId="3" fillId="17" borderId="0" xfId="0" applyFont="1" applyFill="1" applyAlignment="1">
      <alignment horizontal="center"/>
    </xf>
    <xf numFmtId="0" fontId="0" fillId="0" borderId="59" xfId="0" applyBorder="1"/>
    <xf numFmtId="0" fontId="0" fillId="0" borderId="60" xfId="0" applyBorder="1"/>
    <xf numFmtId="0" fontId="1" fillId="0" borderId="59" xfId="0" applyFont="1" applyBorder="1"/>
    <xf numFmtId="0" fontId="1" fillId="0" borderId="60" xfId="0" applyFont="1" applyBorder="1"/>
    <xf numFmtId="0" fontId="0" fillId="0" borderId="60" xfId="0" applyFont="1" applyBorder="1"/>
    <xf numFmtId="0" fontId="0" fillId="0" borderId="61" xfId="0" applyBorder="1"/>
    <xf numFmtId="0" fontId="0" fillId="0" borderId="62" xfId="0" applyBorder="1"/>
    <xf numFmtId="0" fontId="1" fillId="2" borderId="63" xfId="0" applyFont="1" applyFill="1" applyBorder="1" applyAlignment="1">
      <alignment vertical="center"/>
    </xf>
    <xf numFmtId="0" fontId="1" fillId="2" borderId="64" xfId="0" applyFont="1" applyFill="1" applyBorder="1" applyAlignment="1">
      <alignment vertical="center"/>
    </xf>
    <xf numFmtId="0" fontId="25" fillId="0" borderId="67" xfId="0" applyFont="1" applyBorder="1" applyAlignment="1">
      <alignment wrapText="1"/>
    </xf>
    <xf numFmtId="0" fontId="26" fillId="0" borderId="68" xfId="0" applyFont="1" applyBorder="1" applyAlignment="1">
      <alignment wrapText="1"/>
    </xf>
    <xf numFmtId="0" fontId="27" fillId="0" borderId="69" xfId="0" applyFont="1" applyBorder="1" applyAlignment="1">
      <alignment wrapText="1"/>
    </xf>
    <xf numFmtId="0" fontId="27" fillId="0" borderId="70" xfId="0" applyFont="1" applyBorder="1" applyAlignment="1">
      <alignment wrapText="1"/>
    </xf>
    <xf numFmtId="0" fontId="27" fillId="0" borderId="68" xfId="0" applyFont="1" applyBorder="1" applyAlignment="1">
      <alignment wrapText="1"/>
    </xf>
    <xf numFmtId="0" fontId="27" fillId="0" borderId="50" xfId="0" applyFont="1" applyBorder="1" applyAlignment="1">
      <alignment wrapText="1"/>
    </xf>
    <xf numFmtId="0" fontId="27" fillId="0" borderId="54" xfId="0" applyFont="1" applyBorder="1" applyAlignment="1">
      <alignment wrapText="1"/>
    </xf>
    <xf numFmtId="0" fontId="27" fillId="0" borderId="71" xfId="0" applyFont="1" applyBorder="1" applyAlignment="1">
      <alignment wrapText="1"/>
    </xf>
    <xf numFmtId="0" fontId="25" fillId="0" borderId="70" xfId="0" applyFont="1" applyBorder="1" applyAlignment="1">
      <alignment wrapText="1"/>
    </xf>
    <xf numFmtId="0" fontId="25" fillId="0" borderId="72" xfId="0" applyFont="1" applyBorder="1" applyAlignment="1">
      <alignment wrapText="1"/>
    </xf>
    <xf numFmtId="0" fontId="27" fillId="0" borderId="72" xfId="0" applyFont="1" applyBorder="1" applyAlignment="1">
      <alignment wrapText="1"/>
    </xf>
    <xf numFmtId="0" fontId="6" fillId="0" borderId="0" xfId="0" applyFont="1" applyAlignment="1">
      <alignment wrapText="1"/>
    </xf>
    <xf numFmtId="0" fontId="6" fillId="18" borderId="73" xfId="0" applyFont="1" applyFill="1" applyBorder="1" applyAlignment="1">
      <alignment wrapText="1"/>
    </xf>
    <xf numFmtId="0" fontId="6" fillId="18" borderId="0" xfId="0" applyFont="1" applyFill="1" applyAlignment="1">
      <alignment wrapText="1"/>
    </xf>
    <xf numFmtId="0" fontId="6" fillId="18" borderId="55" xfId="0" applyFont="1" applyFill="1" applyBorder="1" applyAlignment="1">
      <alignment wrapText="1"/>
    </xf>
    <xf numFmtId="0" fontId="6" fillId="18" borderId="56" xfId="0" applyFont="1" applyFill="1" applyBorder="1" applyAlignment="1">
      <alignment wrapText="1"/>
    </xf>
    <xf numFmtId="0" fontId="28" fillId="18" borderId="56" xfId="0" applyFont="1" applyFill="1" applyBorder="1" applyAlignment="1">
      <alignment wrapText="1"/>
    </xf>
    <xf numFmtId="0" fontId="28" fillId="18" borderId="0" xfId="0" applyFont="1" applyFill="1" applyAlignment="1">
      <alignment wrapText="1"/>
    </xf>
    <xf numFmtId="0" fontId="28" fillId="18" borderId="55" xfId="0" applyFont="1" applyFill="1" applyBorder="1" applyAlignment="1">
      <alignment wrapText="1"/>
    </xf>
    <xf numFmtId="0" fontId="6" fillId="18" borderId="74" xfId="0" applyFont="1" applyFill="1" applyBorder="1" applyAlignment="1">
      <alignment wrapText="1"/>
    </xf>
    <xf numFmtId="0" fontId="6" fillId="19" borderId="75" xfId="0" applyFont="1" applyFill="1" applyBorder="1" applyAlignment="1">
      <alignment wrapText="1"/>
    </xf>
    <xf numFmtId="0" fontId="6" fillId="20" borderId="76" xfId="0" applyFont="1" applyFill="1" applyBorder="1" applyAlignment="1">
      <alignment wrapText="1"/>
    </xf>
    <xf numFmtId="0" fontId="6" fillId="21" borderId="50" xfId="0" applyFont="1" applyFill="1" applyBorder="1" applyAlignment="1">
      <alignment wrapText="1"/>
    </xf>
    <xf numFmtId="0" fontId="6" fillId="21" borderId="54" xfId="0" applyFont="1" applyFill="1" applyBorder="1" applyAlignment="1">
      <alignment wrapText="1"/>
    </xf>
    <xf numFmtId="0" fontId="28" fillId="21" borderId="54" xfId="0" applyFont="1" applyFill="1" applyBorder="1" applyAlignment="1">
      <alignment wrapText="1"/>
    </xf>
    <xf numFmtId="0" fontId="28" fillId="21" borderId="76" xfId="0" applyFont="1" applyFill="1" applyBorder="1" applyAlignment="1">
      <alignment wrapText="1"/>
    </xf>
    <xf numFmtId="0" fontId="28" fillId="0" borderId="50" xfId="0" applyFont="1" applyBorder="1" applyAlignment="1">
      <alignment wrapText="1"/>
    </xf>
    <xf numFmtId="0" fontId="28" fillId="0" borderId="54" xfId="0" applyFont="1" applyBorder="1" applyAlignment="1">
      <alignment wrapText="1"/>
    </xf>
    <xf numFmtId="0" fontId="6" fillId="21" borderId="71" xfId="0" applyFont="1" applyFill="1" applyBorder="1" applyAlignment="1">
      <alignment wrapText="1"/>
    </xf>
    <xf numFmtId="0" fontId="6" fillId="22" borderId="54" xfId="0" applyFont="1" applyFill="1" applyBorder="1" applyAlignment="1">
      <alignment wrapText="1"/>
    </xf>
    <xf numFmtId="0" fontId="6" fillId="22" borderId="50" xfId="0" applyFont="1" applyFill="1" applyBorder="1" applyAlignment="1">
      <alignment wrapText="1"/>
    </xf>
    <xf numFmtId="0" fontId="6" fillId="22" borderId="71" xfId="0" applyFont="1" applyFill="1" applyBorder="1" applyAlignment="1">
      <alignment wrapText="1"/>
    </xf>
    <xf numFmtId="0" fontId="6" fillId="19" borderId="54" xfId="0" applyFont="1" applyFill="1" applyBorder="1" applyAlignment="1">
      <alignment wrapText="1"/>
    </xf>
    <xf numFmtId="0" fontId="6" fillId="19" borderId="71" xfId="0" applyFont="1" applyFill="1" applyBorder="1" applyAlignment="1">
      <alignment wrapText="1"/>
    </xf>
    <xf numFmtId="0" fontId="6" fillId="19" borderId="50" xfId="0" applyFont="1" applyFill="1" applyBorder="1" applyAlignment="1">
      <alignment wrapText="1"/>
    </xf>
    <xf numFmtId="0" fontId="6" fillId="19" borderId="77" xfId="0" applyFont="1" applyFill="1" applyBorder="1" applyAlignment="1">
      <alignment wrapText="1"/>
    </xf>
    <xf numFmtId="0" fontId="6" fillId="20" borderId="78" xfId="0" applyFont="1" applyFill="1" applyBorder="1" applyAlignment="1">
      <alignment wrapText="1"/>
    </xf>
    <xf numFmtId="0" fontId="6" fillId="21" borderId="79" xfId="0" applyFont="1" applyFill="1" applyBorder="1" applyAlignment="1">
      <alignment wrapText="1"/>
    </xf>
    <xf numFmtId="0" fontId="6" fillId="21" borderId="80" xfId="0" applyFont="1" applyFill="1" applyBorder="1" applyAlignment="1">
      <alignment wrapText="1"/>
    </xf>
    <xf numFmtId="0" fontId="28" fillId="21" borderId="80" xfId="0" applyFont="1" applyFill="1" applyBorder="1" applyAlignment="1">
      <alignment wrapText="1"/>
    </xf>
    <xf numFmtId="0" fontId="28" fillId="21" borderId="78" xfId="0" applyFont="1" applyFill="1" applyBorder="1" applyAlignment="1">
      <alignment wrapText="1"/>
    </xf>
    <xf numFmtId="0" fontId="28" fillId="0" borderId="79" xfId="0" applyFont="1" applyBorder="1" applyAlignment="1">
      <alignment wrapText="1"/>
    </xf>
    <xf numFmtId="0" fontId="28" fillId="0" borderId="80" xfId="0" applyFont="1" applyBorder="1" applyAlignment="1">
      <alignment wrapText="1"/>
    </xf>
    <xf numFmtId="0" fontId="6" fillId="21" borderId="81" xfId="0" applyFont="1" applyFill="1" applyBorder="1" applyAlignment="1">
      <alignment wrapText="1"/>
    </xf>
    <xf numFmtId="0" fontId="6" fillId="22" borderId="80" xfId="0" applyFont="1" applyFill="1" applyBorder="1" applyAlignment="1">
      <alignment wrapText="1"/>
    </xf>
    <xf numFmtId="0" fontId="6" fillId="22" borderId="79" xfId="0" applyFont="1" applyFill="1" applyBorder="1" applyAlignment="1">
      <alignment wrapText="1"/>
    </xf>
    <xf numFmtId="0" fontId="6" fillId="22" borderId="81" xfId="0" applyFont="1" applyFill="1" applyBorder="1" applyAlignment="1">
      <alignment wrapText="1"/>
    </xf>
    <xf numFmtId="0" fontId="6" fillId="19" borderId="80" xfId="0" applyFont="1" applyFill="1" applyBorder="1" applyAlignment="1">
      <alignment wrapText="1"/>
    </xf>
    <xf numFmtId="0" fontId="6" fillId="19" borderId="81" xfId="0" applyFont="1" applyFill="1" applyBorder="1" applyAlignment="1">
      <alignment wrapText="1"/>
    </xf>
    <xf numFmtId="0" fontId="6" fillId="19" borderId="79" xfId="0" applyFont="1" applyFill="1" applyBorder="1" applyAlignment="1">
      <alignment wrapText="1"/>
    </xf>
    <xf numFmtId="0" fontId="28" fillId="18" borderId="74" xfId="0" applyFont="1" applyFill="1" applyBorder="1" applyAlignment="1">
      <alignment wrapText="1"/>
    </xf>
    <xf numFmtId="0" fontId="6" fillId="19" borderId="82" xfId="0" applyFont="1" applyFill="1" applyBorder="1" applyAlignment="1">
      <alignment wrapText="1"/>
    </xf>
    <xf numFmtId="0" fontId="6" fillId="20" borderId="83" xfId="0" applyFont="1" applyFill="1" applyBorder="1" applyAlignment="1">
      <alignment wrapText="1"/>
    </xf>
    <xf numFmtId="0" fontId="6" fillId="21" borderId="52" xfId="0" applyFont="1" applyFill="1" applyBorder="1" applyAlignment="1">
      <alignment wrapText="1"/>
    </xf>
    <xf numFmtId="0" fontId="6" fillId="21" borderId="53" xfId="0" applyFont="1" applyFill="1" applyBorder="1" applyAlignment="1">
      <alignment wrapText="1"/>
    </xf>
    <xf numFmtId="0" fontId="28" fillId="21" borderId="53" xfId="0" applyFont="1" applyFill="1" applyBorder="1" applyAlignment="1">
      <alignment wrapText="1"/>
    </xf>
    <xf numFmtId="0" fontId="28" fillId="21" borderId="83" xfId="0" applyFont="1" applyFill="1" applyBorder="1" applyAlignment="1">
      <alignment wrapText="1"/>
    </xf>
    <xf numFmtId="0" fontId="28" fillId="0" borderId="52" xfId="0" applyFont="1" applyBorder="1" applyAlignment="1">
      <alignment wrapText="1"/>
    </xf>
    <xf numFmtId="0" fontId="28" fillId="0" borderId="53" xfId="0" applyFont="1" applyBorder="1" applyAlignment="1">
      <alignment wrapText="1"/>
    </xf>
    <xf numFmtId="0" fontId="6" fillId="21" borderId="84" xfId="0" applyFont="1" applyFill="1" applyBorder="1" applyAlignment="1">
      <alignment wrapText="1"/>
    </xf>
    <xf numFmtId="0" fontId="6" fillId="22" borderId="53" xfId="0" applyFont="1" applyFill="1" applyBorder="1" applyAlignment="1">
      <alignment wrapText="1"/>
    </xf>
    <xf numFmtId="0" fontId="6" fillId="22" borderId="52" xfId="0" applyFont="1" applyFill="1" applyBorder="1" applyAlignment="1">
      <alignment wrapText="1"/>
    </xf>
    <xf numFmtId="0" fontId="6" fillId="22" borderId="84" xfId="0" applyFont="1" applyFill="1" applyBorder="1" applyAlignment="1">
      <alignment wrapText="1"/>
    </xf>
    <xf numFmtId="0" fontId="6" fillId="19" borderId="53" xfId="0" applyFont="1" applyFill="1" applyBorder="1" applyAlignment="1">
      <alignment wrapText="1"/>
    </xf>
    <xf numFmtId="0" fontId="6" fillId="19" borderId="84" xfId="0" applyFont="1" applyFill="1" applyBorder="1" applyAlignment="1">
      <alignment wrapText="1"/>
    </xf>
    <xf numFmtId="0" fontId="6" fillId="19" borderId="52" xfId="0" applyFont="1" applyFill="1" applyBorder="1" applyAlignment="1">
      <alignment wrapText="1"/>
    </xf>
    <xf numFmtId="0" fontId="28" fillId="21" borderId="71" xfId="0" applyFont="1" applyFill="1" applyBorder="1" applyAlignment="1">
      <alignment wrapText="1"/>
    </xf>
    <xf numFmtId="0" fontId="28" fillId="21" borderId="84" xfId="0" applyFont="1" applyFill="1" applyBorder="1" applyAlignment="1">
      <alignment wrapText="1"/>
    </xf>
    <xf numFmtId="0" fontId="28" fillId="21" borderId="81" xfId="0" applyFont="1" applyFill="1" applyBorder="1" applyAlignment="1">
      <alignment wrapText="1"/>
    </xf>
    <xf numFmtId="0" fontId="6" fillId="18" borderId="51" xfId="0" applyFont="1" applyFill="1" applyBorder="1" applyAlignment="1">
      <alignment wrapText="1"/>
    </xf>
    <xf numFmtId="0" fontId="6" fillId="18" borderId="48" xfId="0" applyFont="1" applyFill="1" applyBorder="1" applyAlignment="1">
      <alignment wrapText="1"/>
    </xf>
    <xf numFmtId="0" fontId="6" fillId="18" borderId="53" xfId="0" applyFont="1" applyFill="1" applyBorder="1" applyAlignment="1">
      <alignment wrapText="1"/>
    </xf>
    <xf numFmtId="0" fontId="28" fillId="18" borderId="53" xfId="0" applyFont="1" applyFill="1" applyBorder="1" applyAlignment="1">
      <alignment wrapText="1"/>
    </xf>
    <xf numFmtId="0" fontId="6" fillId="18" borderId="52" xfId="0" applyFont="1" applyFill="1" applyBorder="1" applyAlignment="1">
      <alignment wrapText="1"/>
    </xf>
    <xf numFmtId="0" fontId="6" fillId="18" borderId="84" xfId="0" applyFont="1" applyFill="1" applyBorder="1" applyAlignment="1">
      <alignment wrapText="1"/>
    </xf>
    <xf numFmtId="0" fontId="35" fillId="0" borderId="0" xfId="0" applyFont="1" applyAlignment="1">
      <alignment wrapText="1"/>
    </xf>
    <xf numFmtId="0" fontId="6" fillId="24" borderId="86" xfId="0" applyFont="1" applyFill="1" applyBorder="1" applyAlignment="1">
      <alignment wrapText="1"/>
    </xf>
    <xf numFmtId="0" fontId="6" fillId="24" borderId="87" xfId="0" applyFont="1" applyFill="1" applyBorder="1" applyAlignment="1">
      <alignment wrapText="1"/>
    </xf>
    <xf numFmtId="0" fontId="36" fillId="0" borderId="87" xfId="0" applyFont="1" applyBorder="1" applyAlignment="1">
      <alignment wrapText="1"/>
    </xf>
    <xf numFmtId="0" fontId="37" fillId="25" borderId="87" xfId="0" applyFont="1" applyFill="1" applyBorder="1" applyAlignment="1">
      <alignment wrapText="1"/>
    </xf>
    <xf numFmtId="0" fontId="6" fillId="26" borderId="87" xfId="0" applyFont="1" applyFill="1" applyBorder="1" applyAlignment="1">
      <alignment wrapText="1"/>
    </xf>
    <xf numFmtId="0" fontId="6" fillId="0" borderId="87" xfId="0" applyFont="1" applyBorder="1" applyAlignment="1">
      <alignment wrapText="1"/>
    </xf>
    <xf numFmtId="0" fontId="6" fillId="24" borderId="88" xfId="0" applyFont="1" applyFill="1" applyBorder="1" applyAlignment="1">
      <alignment wrapText="1"/>
    </xf>
    <xf numFmtId="0" fontId="6" fillId="24" borderId="89" xfId="0" applyFont="1" applyFill="1" applyBorder="1" applyAlignment="1">
      <alignment wrapText="1"/>
    </xf>
    <xf numFmtId="0" fontId="36" fillId="0" borderId="89" xfId="0" applyFont="1" applyBorder="1" applyAlignment="1">
      <alignment wrapText="1"/>
    </xf>
    <xf numFmtId="0" fontId="37" fillId="25" borderId="89" xfId="0" applyFont="1" applyFill="1" applyBorder="1" applyAlignment="1">
      <alignment wrapText="1"/>
    </xf>
    <xf numFmtId="0" fontId="37" fillId="25" borderId="89" xfId="0" quotePrefix="1" applyFont="1" applyFill="1" applyBorder="1" applyAlignment="1">
      <alignment wrapText="1"/>
    </xf>
    <xf numFmtId="0" fontId="6" fillId="0" borderId="89" xfId="0" applyFont="1" applyBorder="1" applyAlignment="1">
      <alignment wrapText="1"/>
    </xf>
    <xf numFmtId="0" fontId="36" fillId="26" borderId="89" xfId="0" applyFont="1" applyFill="1" applyBorder="1" applyAlignment="1">
      <alignment wrapText="1"/>
    </xf>
    <xf numFmtId="0" fontId="6" fillId="26" borderId="89" xfId="0" applyFont="1" applyFill="1" applyBorder="1" applyAlignment="1">
      <alignment wrapText="1"/>
    </xf>
    <xf numFmtId="0" fontId="13" fillId="0" borderId="89" xfId="0" applyFont="1" applyBorder="1" applyAlignment="1">
      <alignment wrapText="1"/>
    </xf>
    <xf numFmtId="0" fontId="6" fillId="0" borderId="88" xfId="0" applyFont="1" applyBorder="1" applyAlignment="1">
      <alignment wrapText="1"/>
    </xf>
    <xf numFmtId="0" fontId="22" fillId="0" borderId="87" xfId="0" applyFont="1" applyBorder="1" applyAlignment="1">
      <alignment wrapText="1"/>
    </xf>
    <xf numFmtId="0" fontId="22" fillId="0" borderId="89" xfId="0" applyFont="1" applyBorder="1" applyAlignment="1">
      <alignment wrapText="1"/>
    </xf>
    <xf numFmtId="0" fontId="15" fillId="25" borderId="89" xfId="0" applyFont="1" applyFill="1" applyBorder="1" applyAlignment="1">
      <alignment wrapText="1"/>
    </xf>
    <xf numFmtId="0" fontId="38" fillId="0" borderId="89" xfId="0" applyFont="1" applyBorder="1" applyAlignment="1">
      <alignment wrapText="1"/>
    </xf>
    <xf numFmtId="0" fontId="39" fillId="27" borderId="89" xfId="0" applyFont="1" applyFill="1" applyBorder="1" applyAlignment="1">
      <alignment wrapText="1"/>
    </xf>
    <xf numFmtId="0" fontId="40" fillId="0" borderId="89" xfId="0" applyFont="1" applyBorder="1" applyAlignment="1">
      <alignment wrapText="1"/>
    </xf>
    <xf numFmtId="0" fontId="41" fillId="0" borderId="89" xfId="0" applyFont="1" applyBorder="1" applyAlignment="1">
      <alignment wrapText="1"/>
    </xf>
    <xf numFmtId="0" fontId="42" fillId="28" borderId="89" xfId="0" applyFont="1" applyFill="1" applyBorder="1" applyAlignment="1">
      <alignment wrapText="1"/>
    </xf>
    <xf numFmtId="0" fontId="43" fillId="0" borderId="89" xfId="0" applyFont="1" applyBorder="1" applyAlignment="1">
      <alignment wrapText="1"/>
    </xf>
    <xf numFmtId="0" fontId="7" fillId="0" borderId="89" xfId="0" applyFont="1" applyBorder="1" applyAlignment="1">
      <alignment wrapText="1"/>
    </xf>
    <xf numFmtId="0" fontId="44" fillId="0" borderId="87" xfId="0" applyFont="1" applyBorder="1" applyAlignment="1">
      <alignment wrapText="1"/>
    </xf>
    <xf numFmtId="0" fontId="13" fillId="0" borderId="87" xfId="0" applyFont="1" applyBorder="1" applyAlignment="1">
      <alignment wrapText="1"/>
    </xf>
    <xf numFmtId="0" fontId="44" fillId="0" borderId="89" xfId="0" applyFont="1" applyBorder="1" applyAlignment="1">
      <alignment wrapText="1"/>
    </xf>
    <xf numFmtId="0" fontId="15" fillId="25" borderId="87" xfId="0" applyFont="1" applyFill="1" applyBorder="1" applyAlignment="1">
      <alignment wrapText="1"/>
    </xf>
    <xf numFmtId="0" fontId="6" fillId="24" borderId="90" xfId="0" applyFont="1" applyFill="1" applyBorder="1" applyAlignment="1">
      <alignment wrapText="1"/>
    </xf>
    <xf numFmtId="0" fontId="6" fillId="0" borderId="1" xfId="0" applyFont="1" applyBorder="1" applyAlignment="1">
      <alignment wrapText="1"/>
    </xf>
    <xf numFmtId="0" fontId="6" fillId="0" borderId="91" xfId="0" applyFont="1" applyBorder="1" applyAlignment="1">
      <alignment wrapText="1"/>
    </xf>
    <xf numFmtId="0" fontId="6" fillId="0" borderId="92" xfId="0" applyFont="1" applyBorder="1" applyAlignment="1">
      <alignment wrapText="1"/>
    </xf>
    <xf numFmtId="0" fontId="6" fillId="0" borderId="93" xfId="0" applyFont="1" applyBorder="1" applyAlignment="1">
      <alignment wrapText="1"/>
    </xf>
    <xf numFmtId="0" fontId="6" fillId="0" borderId="94" xfId="0" applyFont="1" applyBorder="1" applyAlignment="1">
      <alignment wrapText="1"/>
    </xf>
    <xf numFmtId="0" fontId="6" fillId="0" borderId="95" xfId="0" applyFont="1" applyBorder="1" applyAlignment="1">
      <alignment wrapText="1"/>
    </xf>
    <xf numFmtId="0" fontId="37" fillId="25" borderId="94" xfId="0" applyFont="1" applyFill="1" applyBorder="1" applyAlignment="1">
      <alignment wrapText="1"/>
    </xf>
    <xf numFmtId="0" fontId="15" fillId="25" borderId="94" xfId="0" applyFont="1" applyFill="1" applyBorder="1" applyAlignment="1">
      <alignment wrapText="1"/>
    </xf>
    <xf numFmtId="0" fontId="39" fillId="27" borderId="94" xfId="0" applyFont="1" applyFill="1" applyBorder="1" applyAlignment="1">
      <alignment wrapText="1"/>
    </xf>
    <xf numFmtId="0" fontId="42" fillId="28" borderId="96" xfId="0" applyFont="1" applyFill="1" applyBorder="1" applyAlignment="1">
      <alignment wrapText="1"/>
    </xf>
    <xf numFmtId="0" fontId="6" fillId="0" borderId="97" xfId="0" applyFont="1" applyBorder="1" applyAlignment="1">
      <alignment wrapText="1"/>
    </xf>
    <xf numFmtId="0" fontId="6" fillId="0" borderId="98" xfId="0" applyFont="1" applyBorder="1" applyAlignment="1">
      <alignment wrapText="1"/>
    </xf>
    <xf numFmtId="0" fontId="6" fillId="29" borderId="86" xfId="0" applyFont="1" applyFill="1" applyBorder="1" applyAlignment="1">
      <alignment wrapText="1"/>
    </xf>
    <xf numFmtId="0" fontId="6" fillId="29" borderId="87" xfId="0" applyFont="1" applyFill="1" applyBorder="1" applyAlignment="1">
      <alignment wrapText="1"/>
    </xf>
    <xf numFmtId="0" fontId="6" fillId="29" borderId="88" xfId="0" applyFont="1" applyFill="1" applyBorder="1" applyAlignment="1">
      <alignment wrapText="1"/>
    </xf>
    <xf numFmtId="0" fontId="6" fillId="29" borderId="89" xfId="0" applyFont="1" applyFill="1" applyBorder="1" applyAlignment="1">
      <alignment wrapText="1"/>
    </xf>
    <xf numFmtId="0" fontId="46" fillId="0" borderId="86" xfId="0" applyFont="1" applyFill="1" applyBorder="1" applyAlignment="1">
      <alignment wrapText="1"/>
    </xf>
    <xf numFmtId="0" fontId="46" fillId="0" borderId="87" xfId="0" applyFont="1" applyFill="1" applyBorder="1" applyAlignment="1">
      <alignment wrapText="1"/>
    </xf>
    <xf numFmtId="0" fontId="6" fillId="30" borderId="87" xfId="0" applyFont="1" applyFill="1" applyBorder="1" applyAlignment="1">
      <alignment wrapText="1"/>
    </xf>
    <xf numFmtId="0" fontId="22" fillId="8" borderId="89" xfId="0" applyFont="1" applyFill="1" applyBorder="1" applyAlignment="1">
      <alignment wrapText="1"/>
    </xf>
    <xf numFmtId="0" fontId="6" fillId="8" borderId="89" xfId="0" applyFont="1" applyFill="1" applyBorder="1" applyAlignment="1">
      <alignment wrapText="1"/>
    </xf>
    <xf numFmtId="0" fontId="6" fillId="0" borderId="12" xfId="0" applyFont="1" applyBorder="1" applyAlignment="1">
      <alignment wrapText="1"/>
    </xf>
    <xf numFmtId="0" fontId="6" fillId="0" borderId="100" xfId="0" applyFont="1" applyBorder="1" applyAlignment="1">
      <alignment wrapText="1"/>
    </xf>
    <xf numFmtId="0" fontId="6" fillId="0" borderId="101" xfId="0" applyFont="1" applyBorder="1" applyAlignment="1">
      <alignment wrapText="1"/>
    </xf>
    <xf numFmtId="0" fontId="0" fillId="30" borderId="0" xfId="0" applyFill="1"/>
    <xf numFmtId="0" fontId="0" fillId="30" borderId="0" xfId="0" applyFill="1" applyAlignment="1">
      <alignment horizontal="left"/>
    </xf>
    <xf numFmtId="0" fontId="0" fillId="8" borderId="0" xfId="0" applyFill="1"/>
    <xf numFmtId="0" fontId="0" fillId="8" borderId="0" xfId="0" applyFill="1" applyAlignment="1">
      <alignment horizontal="left"/>
    </xf>
    <xf numFmtId="0" fontId="0" fillId="14" borderId="0" xfId="0" applyFont="1" applyFill="1" applyBorder="1"/>
    <xf numFmtId="49" fontId="0" fillId="0" borderId="0" xfId="0" applyNumberFormat="1" applyFont="1" applyAlignment="1">
      <alignment wrapText="1"/>
    </xf>
    <xf numFmtId="0" fontId="0" fillId="0" borderId="27" xfId="0" applyBorder="1" applyAlignment="1">
      <alignment horizontal="center"/>
    </xf>
    <xf numFmtId="0" fontId="1" fillId="2" borderId="41" xfId="0" applyFont="1" applyFill="1" applyBorder="1" applyAlignment="1">
      <alignment horizontal="center" vertical="center"/>
    </xf>
    <xf numFmtId="0" fontId="45" fillId="0" borderId="0" xfId="0" applyFont="1" applyAlignment="1">
      <alignment horizontal="center"/>
    </xf>
    <xf numFmtId="0" fontId="45" fillId="0" borderId="99" xfId="0" applyFont="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0" fillId="0" borderId="18"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 fillId="4" borderId="15" xfId="0" applyFont="1" applyFill="1" applyBorder="1" applyAlignment="1">
      <alignment horizontal="center"/>
    </xf>
    <xf numFmtId="0" fontId="3" fillId="5" borderId="35" xfId="0" applyFont="1" applyFill="1" applyBorder="1" applyAlignment="1">
      <alignment horizontal="center"/>
    </xf>
    <xf numFmtId="0" fontId="3" fillId="5" borderId="36" xfId="0" applyFont="1" applyFill="1" applyBorder="1" applyAlignment="1">
      <alignment horizontal="center"/>
    </xf>
    <xf numFmtId="0" fontId="1" fillId="0" borderId="39" xfId="0" applyFont="1" applyBorder="1" applyAlignment="1">
      <alignment horizontal="center" vertical="center"/>
    </xf>
    <xf numFmtId="0" fontId="1" fillId="0" borderId="32" xfId="0" applyFont="1" applyBorder="1" applyAlignment="1">
      <alignment horizontal="center" vertical="center"/>
    </xf>
    <xf numFmtId="0" fontId="1" fillId="0" borderId="18" xfId="0" applyFont="1" applyBorder="1" applyAlignment="1">
      <alignment horizontal="center" vertical="center"/>
    </xf>
    <xf numFmtId="0" fontId="1" fillId="0" borderId="34" xfId="0" applyFont="1" applyBorder="1" applyAlignment="1">
      <alignment horizontal="center" vertical="center"/>
    </xf>
    <xf numFmtId="0" fontId="1" fillId="0" borderId="31" xfId="0" applyFont="1" applyBorder="1" applyAlignment="1">
      <alignment horizontal="center" vertical="center"/>
    </xf>
    <xf numFmtId="0" fontId="1" fillId="0" borderId="33" xfId="0" applyFont="1" applyBorder="1" applyAlignment="1">
      <alignment horizontal="center" vertical="center"/>
    </xf>
    <xf numFmtId="0" fontId="0" fillId="0" borderId="27" xfId="0"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38" xfId="0" applyBorder="1" applyAlignment="1">
      <alignment horizontal="center"/>
    </xf>
    <xf numFmtId="0" fontId="0" fillId="0" borderId="36" xfId="0" applyBorder="1" applyAlignment="1">
      <alignment horizontal="center"/>
    </xf>
    <xf numFmtId="0" fontId="0" fillId="0" borderId="35" xfId="0" applyBorder="1" applyAlignment="1">
      <alignment horizontal="center"/>
    </xf>
    <xf numFmtId="0" fontId="1" fillId="0" borderId="25" xfId="0" applyFont="1" applyBorder="1" applyAlignment="1">
      <alignment horizontal="center" vertical="center"/>
    </xf>
    <xf numFmtId="0" fontId="1" fillId="0" borderId="16"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0" fillId="0" borderId="17"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1" fillId="2" borderId="41" xfId="0" applyFont="1" applyFill="1" applyBorder="1" applyAlignment="1">
      <alignment horizontal="center" vertical="center"/>
    </xf>
    <xf numFmtId="0" fontId="0" fillId="0" borderId="41" xfId="0" applyBorder="1" applyAlignment="1">
      <alignment horizontal="center" vertical="center"/>
    </xf>
    <xf numFmtId="0" fontId="6" fillId="23" borderId="0" xfId="0" applyFont="1" applyFill="1" applyAlignment="1">
      <alignment wrapText="1"/>
    </xf>
    <xf numFmtId="0" fontId="29" fillId="0" borderId="0" xfId="0" applyFont="1" applyAlignment="1">
      <alignment wrapText="1"/>
    </xf>
    <xf numFmtId="0" fontId="35" fillId="0" borderId="45" xfId="0" applyFont="1" applyBorder="1" applyAlignment="1">
      <alignment wrapText="1"/>
    </xf>
    <xf numFmtId="0" fontId="35" fillId="0" borderId="85" xfId="0" applyFont="1" applyBorder="1" applyAlignment="1">
      <alignment wrapText="1"/>
    </xf>
    <xf numFmtId="0" fontId="35" fillId="0" borderId="47" xfId="0" applyFont="1" applyBorder="1" applyAlignment="1">
      <alignment wrapText="1"/>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1" xfId="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hyperlink" Target="https://172.19.2.8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ssh%20junos@172.18.190.103%20%20%20pss:%20$SatCom$%09%09Physical%20%0acd%20vmx2%0asudo%20./vmx.sh%20--start%0asudo%20./vmx.sh%20--bind-dev%0a%0a172.18.190.200%20%20%20VMX%20VM" TargetMode="External"/><Relationship Id="rId2" Type="http://schemas.openxmlformats.org/officeDocument/2006/relationships/hyperlink" Target="http://travel.gilat.com/Tas_System/Main_Pages/Tasks.aspx" TargetMode="External"/><Relationship Id="rId1" Type="http://schemas.openxmlformats.org/officeDocument/2006/relationships/hyperlink" Target="https://www.howtoforge.com/tutorial/strongswan-based-ipsec-vpn-using-certificates-and-pre-shared-key-on-ubuntu-16-04/" TargetMode="Externa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hyperlink" Target="mailto:root@192.168.141.60" TargetMode="External"/><Relationship Id="rId1" Type="http://schemas.openxmlformats.org/officeDocument/2006/relationships/hyperlink" Target="https://www.42u.com/pdf/cyclades-ts140_manu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898CF-E5F3-4287-BC71-4064B844DC57}">
  <dimension ref="A1:J25"/>
  <sheetViews>
    <sheetView workbookViewId="0">
      <pane ySplit="1" topLeftCell="A2" activePane="bottomLeft" state="frozen"/>
      <selection pane="bottomLeft" activeCell="G3" sqref="G3"/>
    </sheetView>
  </sheetViews>
  <sheetFormatPr defaultColWidth="22.5703125" defaultRowHeight="15"/>
  <cols>
    <col min="1" max="1" width="8" style="66" customWidth="1"/>
    <col min="2" max="2" width="11.42578125" style="66" customWidth="1"/>
    <col min="3" max="3" width="13.7109375" style="66" bestFit="1" customWidth="1"/>
    <col min="4" max="4" width="7.7109375" style="66" bestFit="1" customWidth="1"/>
    <col min="5" max="5" width="24.28515625" style="66" bestFit="1" customWidth="1"/>
    <col min="6" max="6" width="51.42578125" style="81" customWidth="1"/>
    <col min="7" max="7" width="45.28515625" style="81" customWidth="1"/>
    <col min="8" max="8" width="58.85546875" style="66" customWidth="1"/>
    <col min="9" max="9" width="29.140625" style="66" bestFit="1" customWidth="1"/>
    <col min="10" max="10" width="0" style="85" hidden="1" customWidth="1"/>
    <col min="11" max="16384" width="22.5703125" style="66"/>
  </cols>
  <sheetData>
    <row r="1" spans="1:10">
      <c r="A1" s="78" t="s">
        <v>0</v>
      </c>
      <c r="B1" s="78" t="s">
        <v>1</v>
      </c>
      <c r="C1" s="78" t="s">
        <v>2</v>
      </c>
      <c r="D1" s="78" t="s">
        <v>3</v>
      </c>
      <c r="E1" s="78" t="s">
        <v>4</v>
      </c>
      <c r="F1" s="80" t="s">
        <v>5</v>
      </c>
      <c r="G1" s="80" t="s">
        <v>6</v>
      </c>
      <c r="H1" s="78" t="s">
        <v>7</v>
      </c>
      <c r="I1" s="78" t="s">
        <v>8</v>
      </c>
      <c r="J1" s="84" t="s">
        <v>9</v>
      </c>
    </row>
    <row r="2" spans="1:10">
      <c r="A2" s="67" t="s">
        <v>10</v>
      </c>
      <c r="B2" s="67" t="s">
        <v>11</v>
      </c>
      <c r="C2" s="67" t="s">
        <v>12</v>
      </c>
      <c r="D2" s="67" t="s">
        <v>13</v>
      </c>
      <c r="E2" s="67"/>
      <c r="F2" s="113" t="s">
        <v>14</v>
      </c>
      <c r="G2" s="116" t="s">
        <v>15</v>
      </c>
      <c r="H2" s="115" t="s">
        <v>16</v>
      </c>
      <c r="I2" s="67"/>
    </row>
    <row r="3" spans="1:10">
      <c r="A3" s="67" t="s">
        <v>10</v>
      </c>
      <c r="B3" s="67" t="s">
        <v>11</v>
      </c>
      <c r="C3" s="67" t="s">
        <v>17</v>
      </c>
      <c r="D3" s="67" t="s">
        <v>13</v>
      </c>
      <c r="E3" s="67"/>
      <c r="F3" s="114" t="s">
        <v>18</v>
      </c>
      <c r="G3" s="116" t="s">
        <v>19</v>
      </c>
      <c r="H3" s="115" t="s">
        <v>20</v>
      </c>
      <c r="I3" s="126"/>
      <c r="J3" s="85" t="str">
        <f t="shared" ref="J3:J18" si="0">B3</f>
        <v>EugeniuM</v>
      </c>
    </row>
    <row r="4" spans="1:10">
      <c r="A4" s="72" t="s">
        <v>10</v>
      </c>
      <c r="B4" s="72"/>
      <c r="C4" s="72"/>
      <c r="D4" s="72"/>
      <c r="E4" s="72"/>
      <c r="F4" s="118"/>
      <c r="G4" s="118"/>
      <c r="H4" s="117"/>
      <c r="I4" s="127"/>
      <c r="J4" s="156">
        <f>B4</f>
        <v>0</v>
      </c>
    </row>
    <row r="5" spans="1:10">
      <c r="A5" s="67" t="s">
        <v>10</v>
      </c>
      <c r="B5" s="67"/>
      <c r="C5" s="67"/>
      <c r="D5" s="67"/>
      <c r="E5" s="67"/>
      <c r="F5" s="114"/>
      <c r="G5" s="114"/>
      <c r="H5" s="117"/>
      <c r="I5" s="127"/>
      <c r="J5" s="85">
        <f t="shared" si="0"/>
        <v>0</v>
      </c>
    </row>
    <row r="6" spans="1:10" ht="30">
      <c r="A6" s="67" t="s">
        <v>10</v>
      </c>
      <c r="B6" s="67" t="s">
        <v>21</v>
      </c>
      <c r="C6" s="67" t="s">
        <v>22</v>
      </c>
      <c r="D6" s="67" t="s">
        <v>23</v>
      </c>
      <c r="E6" s="67"/>
      <c r="F6" s="114" t="s">
        <v>24</v>
      </c>
      <c r="G6" s="116" t="s">
        <v>25</v>
      </c>
      <c r="H6" s="115" t="s">
        <v>26</v>
      </c>
      <c r="I6" s="126"/>
      <c r="J6" s="85" t="str">
        <f t="shared" si="0"/>
        <v>ValeriuL</v>
      </c>
    </row>
    <row r="7" spans="1:10">
      <c r="A7" s="67" t="s">
        <v>10</v>
      </c>
      <c r="B7" s="67"/>
      <c r="C7" s="67"/>
      <c r="D7" s="67" t="s">
        <v>13</v>
      </c>
      <c r="E7" s="67"/>
      <c r="F7" s="114"/>
      <c r="G7" s="118" t="s">
        <v>27</v>
      </c>
      <c r="H7" s="115" t="s">
        <v>28</v>
      </c>
      <c r="I7" s="126">
        <v>2</v>
      </c>
      <c r="J7" s="85">
        <f t="shared" si="0"/>
        <v>0</v>
      </c>
    </row>
    <row r="8" spans="1:10">
      <c r="A8" s="67" t="s">
        <v>10</v>
      </c>
      <c r="B8" s="67" t="s">
        <v>29</v>
      </c>
      <c r="C8" s="67" t="s">
        <v>30</v>
      </c>
      <c r="D8" s="67" t="s">
        <v>31</v>
      </c>
      <c r="E8" s="67"/>
      <c r="F8" s="114" t="s">
        <v>32</v>
      </c>
      <c r="G8" s="114" t="s">
        <v>33</v>
      </c>
      <c r="H8" s="115" t="s">
        <v>34</v>
      </c>
      <c r="I8" s="126"/>
    </row>
    <row r="9" spans="1:10">
      <c r="A9" s="67" t="s">
        <v>10</v>
      </c>
      <c r="B9" s="67" t="s">
        <v>29</v>
      </c>
      <c r="C9" s="67"/>
      <c r="D9" s="67" t="s">
        <v>31</v>
      </c>
      <c r="E9" s="67"/>
      <c r="F9" s="114"/>
      <c r="G9" s="114"/>
      <c r="H9" s="115" t="s">
        <v>35</v>
      </c>
      <c r="I9" s="126"/>
      <c r="J9" s="85" t="str">
        <f t="shared" si="0"/>
        <v>IonB</v>
      </c>
    </row>
    <row r="10" spans="1:10">
      <c r="A10" s="67" t="s">
        <v>10</v>
      </c>
      <c r="B10" s="67" t="s">
        <v>29</v>
      </c>
      <c r="C10" s="67"/>
      <c r="D10" s="67" t="s">
        <v>36</v>
      </c>
      <c r="E10" s="67"/>
      <c r="F10" s="114"/>
      <c r="G10" s="114" t="s">
        <v>37</v>
      </c>
      <c r="H10" s="115"/>
      <c r="I10" s="126"/>
      <c r="J10" s="85" t="str">
        <f t="shared" si="0"/>
        <v>IonB</v>
      </c>
    </row>
    <row r="11" spans="1:10">
      <c r="A11" s="67" t="s">
        <v>10</v>
      </c>
      <c r="B11" s="67" t="s">
        <v>38</v>
      </c>
      <c r="C11" s="67"/>
      <c r="D11" s="67"/>
      <c r="E11" s="67" t="s">
        <v>39</v>
      </c>
      <c r="F11" s="114"/>
      <c r="G11" s="114"/>
      <c r="H11" s="115"/>
      <c r="I11" s="67"/>
      <c r="J11" s="85" t="str">
        <f t="shared" si="0"/>
        <v>ViorelR</v>
      </c>
    </row>
    <row r="12" spans="1:10">
      <c r="A12" s="68" t="s">
        <v>10</v>
      </c>
      <c r="B12" s="68" t="s">
        <v>11</v>
      </c>
      <c r="C12" s="68" t="s">
        <v>40</v>
      </c>
      <c r="D12" s="68" t="s">
        <v>13</v>
      </c>
      <c r="E12" s="68"/>
      <c r="F12" s="119" t="s">
        <v>41</v>
      </c>
      <c r="G12" s="119" t="s">
        <v>42</v>
      </c>
      <c r="H12" s="120" t="s">
        <v>43</v>
      </c>
      <c r="I12" s="67"/>
      <c r="J12" s="85" t="str">
        <f t="shared" si="0"/>
        <v>EugeniuM</v>
      </c>
    </row>
    <row r="13" spans="1:10">
      <c r="A13" s="68" t="s">
        <v>10</v>
      </c>
      <c r="B13" s="68" t="s">
        <v>44</v>
      </c>
      <c r="C13" s="68" t="s">
        <v>12</v>
      </c>
      <c r="D13" s="68" t="s">
        <v>45</v>
      </c>
      <c r="E13" s="68" t="s">
        <v>46</v>
      </c>
      <c r="F13" s="119" t="s">
        <v>47</v>
      </c>
      <c r="G13" s="119"/>
      <c r="H13" s="120" t="s">
        <v>48</v>
      </c>
      <c r="I13" s="68"/>
      <c r="J13" s="85" t="str">
        <f t="shared" si="0"/>
        <v>NicolaeB</v>
      </c>
    </row>
    <row r="14" spans="1:10">
      <c r="A14" s="68"/>
      <c r="B14" s="68" t="s">
        <v>44</v>
      </c>
      <c r="C14" s="68"/>
      <c r="D14" s="68" t="s">
        <v>31</v>
      </c>
      <c r="E14" s="68"/>
      <c r="F14" s="119" t="s">
        <v>49</v>
      </c>
      <c r="G14" s="119"/>
      <c r="H14" s="120" t="s">
        <v>50</v>
      </c>
      <c r="I14" s="68"/>
    </row>
    <row r="15" spans="1:10">
      <c r="A15" s="68" t="s">
        <v>10</v>
      </c>
      <c r="B15" s="68" t="s">
        <v>51</v>
      </c>
      <c r="C15" s="68" t="s">
        <v>52</v>
      </c>
      <c r="D15" s="68" t="s">
        <v>23</v>
      </c>
      <c r="E15" s="68" t="s">
        <v>53</v>
      </c>
      <c r="F15" s="119" t="s">
        <v>54</v>
      </c>
      <c r="G15" s="119" t="s">
        <v>55</v>
      </c>
      <c r="H15" s="167" t="s">
        <v>56</v>
      </c>
      <c r="I15" s="68"/>
      <c r="J15" s="85" t="str">
        <f t="shared" si="0"/>
        <v>DianaS</v>
      </c>
    </row>
    <row r="16" spans="1:10">
      <c r="A16" s="68"/>
      <c r="B16" s="68" t="s">
        <v>57</v>
      </c>
      <c r="C16" s="68" t="s">
        <v>30</v>
      </c>
      <c r="D16" s="68" t="s">
        <v>31</v>
      </c>
      <c r="E16" s="68" t="s">
        <v>58</v>
      </c>
      <c r="F16" s="119" t="s">
        <v>59</v>
      </c>
      <c r="G16" s="119" t="s">
        <v>60</v>
      </c>
      <c r="H16" s="120" t="s">
        <v>61</v>
      </c>
      <c r="I16" s="68"/>
      <c r="J16" s="85" t="str">
        <f t="shared" si="0"/>
        <v>AdrianS</v>
      </c>
    </row>
    <row r="17" spans="1:10">
      <c r="A17" s="68" t="s">
        <v>10</v>
      </c>
      <c r="B17" s="68" t="s">
        <v>62</v>
      </c>
      <c r="C17" s="68" t="s">
        <v>63</v>
      </c>
      <c r="D17" s="68" t="s">
        <v>31</v>
      </c>
      <c r="E17" s="68"/>
      <c r="F17" s="119"/>
      <c r="G17" s="119"/>
      <c r="H17" s="323"/>
      <c r="I17" s="68"/>
    </row>
    <row r="18" spans="1:10">
      <c r="A18" s="68" t="s">
        <v>10</v>
      </c>
      <c r="B18" s="68" t="s">
        <v>62</v>
      </c>
      <c r="C18" s="68" t="s">
        <v>12</v>
      </c>
      <c r="D18" s="68" t="s">
        <v>31</v>
      </c>
      <c r="E18" s="68"/>
      <c r="F18" s="119" t="s">
        <v>64</v>
      </c>
      <c r="G18" s="119" t="s">
        <v>65</v>
      </c>
      <c r="I18" s="68"/>
      <c r="J18" s="85" t="str">
        <f t="shared" si="0"/>
        <v>LeonB</v>
      </c>
    </row>
    <row r="19" spans="1:10">
      <c r="A19" s="70" t="s">
        <v>10</v>
      </c>
      <c r="B19" s="70" t="s">
        <v>66</v>
      </c>
      <c r="C19" s="70" t="s">
        <v>40</v>
      </c>
      <c r="D19" s="70" t="s">
        <v>45</v>
      </c>
      <c r="E19" s="70" t="s">
        <v>67</v>
      </c>
      <c r="F19" s="166"/>
      <c r="G19" s="121" t="s">
        <v>68</v>
      </c>
      <c r="H19" s="122" t="s">
        <v>69</v>
      </c>
      <c r="I19" s="70"/>
    </row>
    <row r="20" spans="1:10" ht="30">
      <c r="A20" s="66" t="s">
        <v>10</v>
      </c>
      <c r="B20" s="66" t="s">
        <v>66</v>
      </c>
      <c r="C20" s="66" t="s">
        <v>40</v>
      </c>
      <c r="D20" s="66" t="s">
        <v>13</v>
      </c>
      <c r="E20" s="70"/>
      <c r="F20" s="324" t="s">
        <v>70</v>
      </c>
      <c r="G20" s="81" t="s">
        <v>71</v>
      </c>
      <c r="H20" s="66" t="s">
        <v>26</v>
      </c>
    </row>
    <row r="21" spans="1:10">
      <c r="A21" s="66" t="s">
        <v>72</v>
      </c>
      <c r="B21" s="66" t="s">
        <v>73</v>
      </c>
      <c r="C21" s="70" t="s">
        <v>74</v>
      </c>
      <c r="D21" s="66" t="s">
        <v>75</v>
      </c>
      <c r="E21" s="66" t="s">
        <v>76</v>
      </c>
      <c r="F21" s="81" t="s">
        <v>77</v>
      </c>
      <c r="H21" s="66" t="s">
        <v>78</v>
      </c>
    </row>
    <row r="25" spans="1:10">
      <c r="A25" s="66" t="s">
        <v>10</v>
      </c>
      <c r="B25" s="66" t="s">
        <v>79</v>
      </c>
      <c r="C25" s="66" t="s">
        <v>17</v>
      </c>
      <c r="D25" s="66" t="s">
        <v>13</v>
      </c>
      <c r="F25" s="81" t="s">
        <v>80</v>
      </c>
      <c r="G25" s="81" t="s">
        <v>81</v>
      </c>
      <c r="H25" s="66" t="s">
        <v>82</v>
      </c>
    </row>
  </sheetData>
  <dataValidations count="1">
    <dataValidation errorStyle="warning" allowBlank="1" showInputMessage="1" sqref="F20:F1048576 F1:F18" xr:uid="{55F19310-61A2-4FB7-9ACF-7370BE3FE371}"/>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errorStyle="warning" allowBlank="1" showInputMessage="1" showErrorMessage="1" xr:uid="{76DC1F7E-A46B-4FF3-ADC7-11A5CD89AE5D}">
          <x14:formula1>
            <xm:f>INFO!$B$3:$B$6</xm:f>
          </x14:formula1>
          <xm:sqref>A1:A1048576</xm:sqref>
        </x14:dataValidation>
        <x14:dataValidation type="list" errorStyle="warning" allowBlank="1" showInputMessage="1" showErrorMessage="1" xr:uid="{EA449CDA-86A1-49C3-8121-4F2F9C50DC85}">
          <x14:formula1>
            <xm:f>INFO!$C$3:$C$21</xm:f>
          </x14:formula1>
          <xm:sqref>B1:B1048576</xm:sqref>
        </x14:dataValidation>
        <x14:dataValidation type="list" errorStyle="warning" allowBlank="1" showInputMessage="1" showErrorMessage="1" xr:uid="{ECC0B864-8AE8-4983-9DA6-562628DD924F}">
          <x14:formula1>
            <xm:f>INFO!$D$3:$D$28</xm:f>
          </x14:formula1>
          <xm:sqref>C1:C1048576</xm:sqref>
        </x14:dataValidation>
        <x14:dataValidation type="list" errorStyle="warning" allowBlank="1" showInputMessage="1" showErrorMessage="1" xr:uid="{182274DB-1683-46F7-9DF0-2C0EE39C77D0}">
          <x14:formula1>
            <xm:f>INFO!$F$3:$F$16</xm:f>
          </x14:formula1>
          <xm:sqref>D1:D1048576</xm:sqref>
        </x14:dataValidation>
        <x14:dataValidation type="list" errorStyle="warning" allowBlank="1" showInputMessage="1" showErrorMessage="1" xr:uid="{9B7312EB-E90D-470C-B3C9-97B315FCE732}">
          <x14:formula1>
            <xm:f>INFO!$I$3:$I$15</xm:f>
          </x14:formula1>
          <xm:sqref>E1:E1048576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DEA6-9409-44D4-BCEB-0B303312575E}">
  <dimension ref="A1:AD25"/>
  <sheetViews>
    <sheetView topLeftCell="O1" workbookViewId="0">
      <selection activeCell="AK1" sqref="AK1"/>
    </sheetView>
  </sheetViews>
  <sheetFormatPr defaultRowHeight="15"/>
  <cols>
    <col min="1" max="1" width="17.42578125" customWidth="1"/>
    <col min="2" max="2" width="12.7109375" customWidth="1"/>
  </cols>
  <sheetData>
    <row r="1" spans="1:30" ht="90">
      <c r="A1" s="199"/>
      <c r="B1" s="188" t="s">
        <v>1461</v>
      </c>
      <c r="C1" s="189" t="s">
        <v>1462</v>
      </c>
      <c r="D1" s="190" t="s">
        <v>1463</v>
      </c>
      <c r="E1" s="191" t="s">
        <v>1464</v>
      </c>
      <c r="F1" s="191" t="s">
        <v>1465</v>
      </c>
      <c r="G1" s="192" t="s">
        <v>1466</v>
      </c>
      <c r="H1" s="193" t="s">
        <v>1467</v>
      </c>
      <c r="I1" s="194" t="s">
        <v>1468</v>
      </c>
      <c r="J1" s="195" t="s">
        <v>1469</v>
      </c>
      <c r="K1" s="196" t="s">
        <v>1470</v>
      </c>
      <c r="L1" s="196" t="s">
        <v>1471</v>
      </c>
      <c r="M1" s="197" t="s">
        <v>1472</v>
      </c>
      <c r="N1" s="196" t="s">
        <v>1473</v>
      </c>
      <c r="O1" s="190" t="s">
        <v>1474</v>
      </c>
      <c r="P1" s="191" t="s">
        <v>1475</v>
      </c>
      <c r="Q1" s="198" t="s">
        <v>1476</v>
      </c>
      <c r="R1" s="196" t="s">
        <v>1477</v>
      </c>
      <c r="S1" s="196" t="s">
        <v>1478</v>
      </c>
      <c r="T1" s="197" t="s">
        <v>1479</v>
      </c>
      <c r="U1" s="191" t="s">
        <v>1480</v>
      </c>
      <c r="V1" s="191" t="s">
        <v>1481</v>
      </c>
      <c r="W1" s="191" t="s">
        <v>1482</v>
      </c>
      <c r="X1" s="191" t="s">
        <v>1483</v>
      </c>
      <c r="Y1" s="191" t="s">
        <v>1484</v>
      </c>
      <c r="Z1" s="191" t="s">
        <v>1485</v>
      </c>
      <c r="AA1" s="190" t="s">
        <v>1486</v>
      </c>
      <c r="AB1" s="198" t="s">
        <v>1487</v>
      </c>
      <c r="AC1" s="191" t="s">
        <v>1488</v>
      </c>
      <c r="AD1" s="198" t="s">
        <v>1489</v>
      </c>
    </row>
    <row r="2" spans="1:30">
      <c r="A2" s="199"/>
      <c r="B2" s="200" t="s">
        <v>117</v>
      </c>
      <c r="C2" s="201" t="s">
        <v>117</v>
      </c>
      <c r="D2" s="202" t="s">
        <v>117</v>
      </c>
      <c r="E2" s="203" t="s">
        <v>117</v>
      </c>
      <c r="F2" s="204" t="s">
        <v>117</v>
      </c>
      <c r="G2" s="205" t="s">
        <v>117</v>
      </c>
      <c r="H2" s="206" t="s">
        <v>117</v>
      </c>
      <c r="I2" s="204" t="s">
        <v>117</v>
      </c>
      <c r="J2" s="207" t="s">
        <v>117</v>
      </c>
      <c r="K2" s="203" t="s">
        <v>117</v>
      </c>
      <c r="L2" s="203" t="s">
        <v>117</v>
      </c>
      <c r="M2" s="207" t="s">
        <v>117</v>
      </c>
      <c r="N2" s="203" t="s">
        <v>117</v>
      </c>
      <c r="O2" s="202" t="s">
        <v>117</v>
      </c>
      <c r="P2" s="203" t="s">
        <v>117</v>
      </c>
      <c r="Q2" s="207" t="s">
        <v>117</v>
      </c>
      <c r="R2" s="203" t="s">
        <v>117</v>
      </c>
      <c r="S2" s="203" t="s">
        <v>117</v>
      </c>
      <c r="T2" s="207" t="s">
        <v>117</v>
      </c>
      <c r="U2" s="203" t="s">
        <v>117</v>
      </c>
      <c r="V2" s="203" t="s">
        <v>117</v>
      </c>
      <c r="W2" s="203" t="s">
        <v>117</v>
      </c>
      <c r="X2" s="203" t="s">
        <v>117</v>
      </c>
      <c r="Y2" s="203" t="s">
        <v>117</v>
      </c>
      <c r="Z2" s="203" t="s">
        <v>117</v>
      </c>
      <c r="AA2" s="202" t="s">
        <v>117</v>
      </c>
      <c r="AB2" s="207" t="s">
        <v>117</v>
      </c>
      <c r="AC2" s="203" t="s">
        <v>117</v>
      </c>
      <c r="AD2" s="207" t="s">
        <v>117</v>
      </c>
    </row>
    <row r="3" spans="1:30">
      <c r="A3" s="199"/>
      <c r="B3" s="208" t="s">
        <v>1490</v>
      </c>
      <c r="C3" s="209" t="s">
        <v>1491</v>
      </c>
      <c r="D3" s="210">
        <v>19000</v>
      </c>
      <c r="E3" s="211">
        <v>29000</v>
      </c>
      <c r="F3" s="212">
        <v>10000</v>
      </c>
      <c r="G3" s="213">
        <v>10000</v>
      </c>
      <c r="H3" s="214">
        <v>30000</v>
      </c>
      <c r="I3" s="215">
        <v>30080.400000000001</v>
      </c>
      <c r="J3" s="216">
        <v>30040.2</v>
      </c>
      <c r="K3" s="211">
        <v>0.2</v>
      </c>
      <c r="L3" s="211">
        <v>60</v>
      </c>
      <c r="M3" s="216">
        <v>29000</v>
      </c>
      <c r="N3" s="217">
        <v>80.400000000000006</v>
      </c>
      <c r="O3" s="218">
        <v>1000</v>
      </c>
      <c r="P3" s="217">
        <v>1080.4000000000001</v>
      </c>
      <c r="Q3" s="219">
        <v>1040.2</v>
      </c>
      <c r="R3" s="220">
        <v>1000</v>
      </c>
      <c r="S3" s="220">
        <v>1080.4000000000001</v>
      </c>
      <c r="T3" s="221">
        <v>1040.2</v>
      </c>
      <c r="U3" s="211">
        <v>30081</v>
      </c>
      <c r="V3" s="211">
        <v>30118</v>
      </c>
      <c r="W3" s="211">
        <v>0.2</v>
      </c>
      <c r="X3" s="211">
        <v>19000</v>
      </c>
      <c r="Y3" s="217">
        <v>30.83</v>
      </c>
      <c r="Z3" s="217">
        <v>37</v>
      </c>
      <c r="AA3" s="222">
        <v>1081</v>
      </c>
      <c r="AB3" s="221">
        <v>1118</v>
      </c>
      <c r="AC3" s="217">
        <v>1081</v>
      </c>
      <c r="AD3" s="219">
        <v>1118</v>
      </c>
    </row>
    <row r="4" spans="1:30">
      <c r="A4" s="199"/>
      <c r="B4" s="223" t="s">
        <v>1490</v>
      </c>
      <c r="C4" s="224" t="s">
        <v>1492</v>
      </c>
      <c r="D4" s="225">
        <v>11000</v>
      </c>
      <c r="E4" s="226">
        <v>13000</v>
      </c>
      <c r="F4" s="227">
        <v>2000</v>
      </c>
      <c r="G4" s="228">
        <v>2000</v>
      </c>
      <c r="H4" s="229">
        <v>14123</v>
      </c>
      <c r="I4" s="230">
        <v>14203.4</v>
      </c>
      <c r="J4" s="231">
        <v>14163.2</v>
      </c>
      <c r="K4" s="226">
        <v>0.2</v>
      </c>
      <c r="L4" s="226">
        <v>60</v>
      </c>
      <c r="M4" s="231">
        <v>13000</v>
      </c>
      <c r="N4" s="232">
        <v>80.400000000000006</v>
      </c>
      <c r="O4" s="233">
        <v>1123</v>
      </c>
      <c r="P4" s="232">
        <v>1203.4000000000001</v>
      </c>
      <c r="Q4" s="234">
        <v>1163.2</v>
      </c>
      <c r="R4" s="235">
        <v>1123</v>
      </c>
      <c r="S4" s="235">
        <v>1203.4000000000001</v>
      </c>
      <c r="T4" s="236">
        <v>1163.2</v>
      </c>
      <c r="U4" s="226">
        <v>14205</v>
      </c>
      <c r="V4" s="226">
        <v>14242</v>
      </c>
      <c r="W4" s="226">
        <v>0.2</v>
      </c>
      <c r="X4" s="226">
        <v>11000</v>
      </c>
      <c r="Y4" s="232">
        <v>30.83</v>
      </c>
      <c r="Z4" s="232">
        <v>37</v>
      </c>
      <c r="AA4" s="237">
        <v>1205</v>
      </c>
      <c r="AB4" s="236">
        <v>1242</v>
      </c>
      <c r="AC4" s="232">
        <v>1205</v>
      </c>
      <c r="AD4" s="234">
        <v>1242</v>
      </c>
    </row>
    <row r="5" spans="1:30">
      <c r="A5" s="199"/>
      <c r="B5" s="200" t="s">
        <v>117</v>
      </c>
      <c r="C5" s="201" t="s">
        <v>117</v>
      </c>
      <c r="D5" s="202" t="s">
        <v>117</v>
      </c>
      <c r="E5" s="203" t="s">
        <v>117</v>
      </c>
      <c r="F5" s="204" t="s">
        <v>117</v>
      </c>
      <c r="G5" s="205" t="s">
        <v>117</v>
      </c>
      <c r="H5" s="206" t="s">
        <v>117</v>
      </c>
      <c r="I5" s="204" t="s">
        <v>117</v>
      </c>
      <c r="J5" s="238" t="s">
        <v>117</v>
      </c>
      <c r="K5" s="203" t="s">
        <v>117</v>
      </c>
      <c r="L5" s="203" t="s">
        <v>117</v>
      </c>
      <c r="M5" s="207" t="s">
        <v>117</v>
      </c>
      <c r="N5" s="203" t="s">
        <v>117</v>
      </c>
      <c r="O5" s="202" t="s">
        <v>117</v>
      </c>
      <c r="P5" s="203" t="s">
        <v>117</v>
      </c>
      <c r="Q5" s="207" t="s">
        <v>117</v>
      </c>
      <c r="R5" s="203" t="s">
        <v>117</v>
      </c>
      <c r="S5" s="203" t="s">
        <v>117</v>
      </c>
      <c r="T5" s="207" t="s">
        <v>117</v>
      </c>
      <c r="U5" s="203" t="s">
        <v>117</v>
      </c>
      <c r="V5" s="203" t="s">
        <v>117</v>
      </c>
      <c r="W5" s="203" t="s">
        <v>117</v>
      </c>
      <c r="X5" s="203" t="s">
        <v>117</v>
      </c>
      <c r="Y5" s="203" t="s">
        <v>117</v>
      </c>
      <c r="Z5" s="203" t="s">
        <v>117</v>
      </c>
      <c r="AA5" s="202" t="s">
        <v>117</v>
      </c>
      <c r="AB5" s="207" t="s">
        <v>117</v>
      </c>
      <c r="AC5" s="203" t="s">
        <v>117</v>
      </c>
      <c r="AD5" s="207" t="s">
        <v>117</v>
      </c>
    </row>
    <row r="6" spans="1:30">
      <c r="A6" s="199" t="s">
        <v>1493</v>
      </c>
      <c r="B6" s="208" t="s">
        <v>1494</v>
      </c>
      <c r="C6" s="209" t="s">
        <v>1495</v>
      </c>
      <c r="D6" s="210">
        <v>19000</v>
      </c>
      <c r="E6" s="211">
        <v>29000</v>
      </c>
      <c r="F6" s="212">
        <v>10000</v>
      </c>
      <c r="G6" s="213">
        <v>10000</v>
      </c>
      <c r="H6" s="214">
        <v>29950</v>
      </c>
      <c r="I6" s="215">
        <v>30030.400000000001</v>
      </c>
      <c r="J6" s="216">
        <v>29990.2</v>
      </c>
      <c r="K6" s="211">
        <v>0.2</v>
      </c>
      <c r="L6" s="211">
        <v>60</v>
      </c>
      <c r="M6" s="216">
        <v>29000</v>
      </c>
      <c r="N6" s="217">
        <v>80.400000000000006</v>
      </c>
      <c r="O6" s="218">
        <v>950</v>
      </c>
      <c r="P6" s="217">
        <v>1030.4000000000001</v>
      </c>
      <c r="Q6" s="219">
        <v>990.2</v>
      </c>
      <c r="R6" s="220">
        <v>950</v>
      </c>
      <c r="S6" s="220">
        <v>1030.4000000000001</v>
      </c>
      <c r="T6" s="221">
        <v>990.2</v>
      </c>
      <c r="U6" s="211">
        <v>29990.799999999999</v>
      </c>
      <c r="V6" s="211">
        <v>30062.799999999999</v>
      </c>
      <c r="W6" s="211">
        <v>0.2</v>
      </c>
      <c r="X6" s="211">
        <v>19000</v>
      </c>
      <c r="Y6" s="217">
        <v>60</v>
      </c>
      <c r="Z6" s="217">
        <v>72</v>
      </c>
      <c r="AA6" s="222">
        <v>990.8</v>
      </c>
      <c r="AB6" s="221">
        <v>1062.8</v>
      </c>
      <c r="AC6" s="217">
        <v>990.8</v>
      </c>
      <c r="AD6" s="219">
        <v>1062.8</v>
      </c>
    </row>
    <row r="7" spans="1:30" ht="30">
      <c r="A7" s="199"/>
      <c r="B7" s="239" t="s">
        <v>1494</v>
      </c>
      <c r="C7" s="240" t="s">
        <v>1496</v>
      </c>
      <c r="D7" s="241">
        <v>19000</v>
      </c>
      <c r="E7" s="242">
        <v>29000</v>
      </c>
      <c r="F7" s="243">
        <v>10000</v>
      </c>
      <c r="G7" s="244">
        <v>10000</v>
      </c>
      <c r="H7" s="245">
        <v>30063.5</v>
      </c>
      <c r="I7" s="246">
        <v>30143.9</v>
      </c>
      <c r="J7" s="247">
        <v>30103.7</v>
      </c>
      <c r="K7" s="242">
        <v>0.2</v>
      </c>
      <c r="L7" s="242">
        <v>67</v>
      </c>
      <c r="M7" s="247">
        <v>29000</v>
      </c>
      <c r="N7" s="248">
        <v>80.400000000000006</v>
      </c>
      <c r="O7" s="249">
        <v>1063.5</v>
      </c>
      <c r="P7" s="248">
        <v>1143.9000000000001</v>
      </c>
      <c r="Q7" s="250">
        <v>1103.7</v>
      </c>
      <c r="R7" s="251">
        <v>1063.5</v>
      </c>
      <c r="S7" s="251">
        <v>1143.9000000000001</v>
      </c>
      <c r="T7" s="252">
        <v>1103.7</v>
      </c>
      <c r="U7" s="242">
        <v>30144.5</v>
      </c>
      <c r="V7" s="242">
        <v>30216.5</v>
      </c>
      <c r="W7" s="242">
        <v>0.2</v>
      </c>
      <c r="X7" s="242">
        <v>19000</v>
      </c>
      <c r="Y7" s="248">
        <v>60</v>
      </c>
      <c r="Z7" s="248">
        <v>72</v>
      </c>
      <c r="AA7" s="253">
        <v>1144.5</v>
      </c>
      <c r="AB7" s="252">
        <v>1216.5</v>
      </c>
      <c r="AC7" s="248">
        <v>1144.5</v>
      </c>
      <c r="AD7" s="250">
        <v>1216.5</v>
      </c>
    </row>
    <row r="8" spans="1:30" ht="30">
      <c r="A8" s="199"/>
      <c r="B8" s="239" t="s">
        <v>1494</v>
      </c>
      <c r="C8" s="240" t="s">
        <v>1497</v>
      </c>
      <c r="D8" s="241">
        <v>19000</v>
      </c>
      <c r="E8" s="242">
        <v>29000</v>
      </c>
      <c r="F8" s="243">
        <v>10000</v>
      </c>
      <c r="G8" s="244">
        <v>10000</v>
      </c>
      <c r="H8" s="245">
        <v>30217</v>
      </c>
      <c r="I8" s="246">
        <v>30297.4</v>
      </c>
      <c r="J8" s="247">
        <v>30257.200000000001</v>
      </c>
      <c r="K8" s="242">
        <v>0.2</v>
      </c>
      <c r="L8" s="242">
        <v>67</v>
      </c>
      <c r="M8" s="247">
        <v>29000</v>
      </c>
      <c r="N8" s="248">
        <v>80.400000000000006</v>
      </c>
      <c r="O8" s="249">
        <v>1217</v>
      </c>
      <c r="P8" s="248">
        <v>1297.4000000000001</v>
      </c>
      <c r="Q8" s="250">
        <v>1257.2</v>
      </c>
      <c r="R8" s="251">
        <v>1217</v>
      </c>
      <c r="S8" s="251">
        <v>1297.4000000000001</v>
      </c>
      <c r="T8" s="252">
        <v>1257.2</v>
      </c>
      <c r="U8" s="242">
        <v>30298</v>
      </c>
      <c r="V8" s="242">
        <v>30370</v>
      </c>
      <c r="W8" s="242">
        <v>0.2</v>
      </c>
      <c r="X8" s="242">
        <v>19000</v>
      </c>
      <c r="Y8" s="248">
        <v>60</v>
      </c>
      <c r="Z8" s="248">
        <v>72</v>
      </c>
      <c r="AA8" s="253">
        <v>1298</v>
      </c>
      <c r="AB8" s="252">
        <v>1370</v>
      </c>
      <c r="AC8" s="248">
        <v>1298</v>
      </c>
      <c r="AD8" s="250">
        <v>1370</v>
      </c>
    </row>
    <row r="9" spans="1:30" ht="30">
      <c r="A9" s="199"/>
      <c r="B9" s="223" t="s">
        <v>1494</v>
      </c>
      <c r="C9" s="224" t="s">
        <v>1498</v>
      </c>
      <c r="D9" s="225">
        <v>19000</v>
      </c>
      <c r="E9" s="226">
        <v>29000</v>
      </c>
      <c r="F9" s="227">
        <v>10000</v>
      </c>
      <c r="G9" s="228">
        <v>10000</v>
      </c>
      <c r="H9" s="229">
        <v>30371</v>
      </c>
      <c r="I9" s="230">
        <v>30451.4</v>
      </c>
      <c r="J9" s="231">
        <v>30411.200000000001</v>
      </c>
      <c r="K9" s="226">
        <v>0.2</v>
      </c>
      <c r="L9" s="226">
        <v>67</v>
      </c>
      <c r="M9" s="231">
        <v>29000</v>
      </c>
      <c r="N9" s="232">
        <v>80.400000000000006</v>
      </c>
      <c r="O9" s="233">
        <v>1371</v>
      </c>
      <c r="P9" s="232">
        <v>1451.4</v>
      </c>
      <c r="Q9" s="234">
        <v>1411.2</v>
      </c>
      <c r="R9" s="235">
        <v>1371</v>
      </c>
      <c r="S9" s="235">
        <v>1451.4</v>
      </c>
      <c r="T9" s="236">
        <v>1411.2</v>
      </c>
      <c r="U9" s="226">
        <v>30452</v>
      </c>
      <c r="V9" s="226">
        <v>30524</v>
      </c>
      <c r="W9" s="226">
        <v>0.2</v>
      </c>
      <c r="X9" s="226">
        <v>19000</v>
      </c>
      <c r="Y9" s="232">
        <v>60</v>
      </c>
      <c r="Z9" s="232">
        <v>72</v>
      </c>
      <c r="AA9" s="237">
        <v>1452</v>
      </c>
      <c r="AB9" s="236">
        <v>1524</v>
      </c>
      <c r="AC9" s="232">
        <v>1452</v>
      </c>
      <c r="AD9" s="234">
        <v>1524</v>
      </c>
    </row>
    <row r="10" spans="1:30">
      <c r="A10" s="199"/>
      <c r="B10" s="200" t="s">
        <v>117</v>
      </c>
      <c r="C10" s="201" t="s">
        <v>117</v>
      </c>
      <c r="D10" s="202" t="s">
        <v>117</v>
      </c>
      <c r="E10" s="203" t="s">
        <v>117</v>
      </c>
      <c r="F10" s="204" t="s">
        <v>117</v>
      </c>
      <c r="G10" s="205" t="s">
        <v>117</v>
      </c>
      <c r="H10" s="206" t="s">
        <v>117</v>
      </c>
      <c r="I10" s="204" t="s">
        <v>117</v>
      </c>
      <c r="J10" s="207" t="s">
        <v>117</v>
      </c>
      <c r="K10" s="203" t="s">
        <v>117</v>
      </c>
      <c r="L10" s="203" t="s">
        <v>117</v>
      </c>
      <c r="M10" s="207" t="s">
        <v>117</v>
      </c>
      <c r="N10" s="203" t="s">
        <v>117</v>
      </c>
      <c r="O10" s="202" t="s">
        <v>117</v>
      </c>
      <c r="P10" s="203" t="s">
        <v>117</v>
      </c>
      <c r="Q10" s="207" t="s">
        <v>117</v>
      </c>
      <c r="R10" s="203" t="s">
        <v>117</v>
      </c>
      <c r="S10" s="203" t="s">
        <v>117</v>
      </c>
      <c r="T10" s="207" t="s">
        <v>117</v>
      </c>
      <c r="U10" s="203" t="s">
        <v>117</v>
      </c>
      <c r="V10" s="203" t="s">
        <v>117</v>
      </c>
      <c r="W10" s="203" t="s">
        <v>117</v>
      </c>
      <c r="X10" s="203" t="s">
        <v>117</v>
      </c>
      <c r="Y10" s="203" t="s">
        <v>117</v>
      </c>
      <c r="Z10" s="203" t="s">
        <v>117</v>
      </c>
      <c r="AA10" s="202" t="s">
        <v>117</v>
      </c>
      <c r="AB10" s="207" t="s">
        <v>117</v>
      </c>
      <c r="AC10" s="203" t="s">
        <v>117</v>
      </c>
      <c r="AD10" s="207" t="s">
        <v>117</v>
      </c>
    </row>
    <row r="11" spans="1:30" ht="30">
      <c r="A11" s="366" t="s">
        <v>1499</v>
      </c>
      <c r="B11" s="208" t="s">
        <v>1500</v>
      </c>
      <c r="C11" s="209" t="s">
        <v>1501</v>
      </c>
      <c r="D11" s="210">
        <v>19000</v>
      </c>
      <c r="E11" s="211">
        <v>29000</v>
      </c>
      <c r="F11" s="212">
        <v>10000</v>
      </c>
      <c r="G11" s="213">
        <v>10000</v>
      </c>
      <c r="H11" s="214">
        <v>30525</v>
      </c>
      <c r="I11" s="215">
        <v>31125</v>
      </c>
      <c r="J11" s="254">
        <v>30825</v>
      </c>
      <c r="K11" s="211">
        <v>0.2</v>
      </c>
      <c r="L11" s="211">
        <v>500</v>
      </c>
      <c r="M11" s="216">
        <v>29000</v>
      </c>
      <c r="N11" s="217">
        <v>600</v>
      </c>
      <c r="O11" s="218">
        <v>1525</v>
      </c>
      <c r="P11" s="217">
        <v>2125</v>
      </c>
      <c r="Q11" s="219">
        <v>1825</v>
      </c>
      <c r="R11" s="220">
        <v>1525</v>
      </c>
      <c r="S11" s="220">
        <v>2125</v>
      </c>
      <c r="T11" s="221">
        <v>1825</v>
      </c>
      <c r="U11" s="211">
        <v>31125.5</v>
      </c>
      <c r="V11" s="211">
        <v>31197.5</v>
      </c>
      <c r="W11" s="211">
        <v>0.2</v>
      </c>
      <c r="X11" s="211">
        <v>19000</v>
      </c>
      <c r="Y11" s="217">
        <v>60</v>
      </c>
      <c r="Z11" s="217">
        <v>72</v>
      </c>
      <c r="AA11" s="222">
        <v>2125.5</v>
      </c>
      <c r="AB11" s="221">
        <v>2197.5</v>
      </c>
      <c r="AC11" s="217">
        <v>2125.5</v>
      </c>
      <c r="AD11" s="219">
        <v>2197.5</v>
      </c>
    </row>
    <row r="12" spans="1:30" ht="30">
      <c r="A12" s="366"/>
      <c r="B12" s="239" t="s">
        <v>1500</v>
      </c>
      <c r="C12" s="240" t="s">
        <v>1502</v>
      </c>
      <c r="D12" s="241" t="s">
        <v>117</v>
      </c>
      <c r="E12" s="242">
        <v>29000</v>
      </c>
      <c r="F12" s="243" t="s">
        <v>117</v>
      </c>
      <c r="G12" s="244">
        <v>10000</v>
      </c>
      <c r="H12" s="245">
        <v>0</v>
      </c>
      <c r="I12" s="246">
        <v>0</v>
      </c>
      <c r="J12" s="255" t="s">
        <v>117</v>
      </c>
      <c r="K12" s="242" t="s">
        <v>117</v>
      </c>
      <c r="L12" s="242" t="s">
        <v>117</v>
      </c>
      <c r="M12" s="247" t="s">
        <v>117</v>
      </c>
      <c r="N12" s="248">
        <v>0</v>
      </c>
      <c r="O12" s="249">
        <v>0</v>
      </c>
      <c r="P12" s="248">
        <v>0</v>
      </c>
      <c r="Q12" s="250">
        <v>0</v>
      </c>
      <c r="R12" s="251">
        <v>0</v>
      </c>
      <c r="S12" s="251">
        <v>0</v>
      </c>
      <c r="T12" s="252">
        <v>0</v>
      </c>
      <c r="U12" s="242">
        <v>31198</v>
      </c>
      <c r="V12" s="242">
        <v>31270</v>
      </c>
      <c r="W12" s="242">
        <v>0.2</v>
      </c>
      <c r="X12" s="242">
        <v>19000</v>
      </c>
      <c r="Y12" s="248">
        <v>60</v>
      </c>
      <c r="Z12" s="248">
        <v>72</v>
      </c>
      <c r="AA12" s="253">
        <v>2198</v>
      </c>
      <c r="AB12" s="252">
        <v>2270</v>
      </c>
      <c r="AC12" s="248">
        <v>2198</v>
      </c>
      <c r="AD12" s="250">
        <v>2270</v>
      </c>
    </row>
    <row r="13" spans="1:30" ht="30">
      <c r="A13" s="366"/>
      <c r="B13" s="239" t="s">
        <v>1500</v>
      </c>
      <c r="C13" s="240" t="s">
        <v>1503</v>
      </c>
      <c r="D13" s="241" t="s">
        <v>117</v>
      </c>
      <c r="E13" s="242">
        <v>29000</v>
      </c>
      <c r="F13" s="243" t="s">
        <v>117</v>
      </c>
      <c r="G13" s="244">
        <v>10000</v>
      </c>
      <c r="H13" s="245">
        <v>0</v>
      </c>
      <c r="I13" s="246">
        <v>0</v>
      </c>
      <c r="J13" s="255" t="s">
        <v>117</v>
      </c>
      <c r="K13" s="242" t="s">
        <v>117</v>
      </c>
      <c r="L13" s="242" t="s">
        <v>117</v>
      </c>
      <c r="M13" s="247" t="s">
        <v>117</v>
      </c>
      <c r="N13" s="248">
        <v>0</v>
      </c>
      <c r="O13" s="249">
        <v>0</v>
      </c>
      <c r="P13" s="248">
        <v>0</v>
      </c>
      <c r="Q13" s="250">
        <v>0</v>
      </c>
      <c r="R13" s="251">
        <v>0</v>
      </c>
      <c r="S13" s="251">
        <v>0</v>
      </c>
      <c r="T13" s="252">
        <v>0</v>
      </c>
      <c r="U13" s="242">
        <v>31270.5</v>
      </c>
      <c r="V13" s="242">
        <v>31342.5</v>
      </c>
      <c r="W13" s="242">
        <v>0.2</v>
      </c>
      <c r="X13" s="242">
        <v>19000</v>
      </c>
      <c r="Y13" s="248">
        <v>60</v>
      </c>
      <c r="Z13" s="248">
        <v>72</v>
      </c>
      <c r="AA13" s="253">
        <v>2270.5</v>
      </c>
      <c r="AB13" s="252">
        <v>2342.5</v>
      </c>
      <c r="AC13" s="248">
        <v>2270.5</v>
      </c>
      <c r="AD13" s="250">
        <v>2342.5</v>
      </c>
    </row>
    <row r="14" spans="1:30" ht="30">
      <c r="A14" s="366"/>
      <c r="B14" s="223" t="s">
        <v>1500</v>
      </c>
      <c r="C14" s="224" t="s">
        <v>1504</v>
      </c>
      <c r="D14" s="225" t="s">
        <v>117</v>
      </c>
      <c r="E14" s="226">
        <v>29000</v>
      </c>
      <c r="F14" s="227" t="s">
        <v>117</v>
      </c>
      <c r="G14" s="228">
        <v>10000</v>
      </c>
      <c r="H14" s="229">
        <v>0</v>
      </c>
      <c r="I14" s="230">
        <v>0</v>
      </c>
      <c r="J14" s="256" t="s">
        <v>117</v>
      </c>
      <c r="K14" s="226" t="s">
        <v>117</v>
      </c>
      <c r="L14" s="226" t="s">
        <v>117</v>
      </c>
      <c r="M14" s="231" t="s">
        <v>117</v>
      </c>
      <c r="N14" s="232">
        <v>0</v>
      </c>
      <c r="O14" s="233">
        <v>0</v>
      </c>
      <c r="P14" s="232">
        <v>0</v>
      </c>
      <c r="Q14" s="234">
        <v>0</v>
      </c>
      <c r="R14" s="235">
        <v>0</v>
      </c>
      <c r="S14" s="235">
        <v>0</v>
      </c>
      <c r="T14" s="236">
        <v>0</v>
      </c>
      <c r="U14" s="226">
        <v>31343</v>
      </c>
      <c r="V14" s="226">
        <v>31415</v>
      </c>
      <c r="W14" s="226">
        <v>0.2</v>
      </c>
      <c r="X14" s="226">
        <v>19000</v>
      </c>
      <c r="Y14" s="232">
        <v>60</v>
      </c>
      <c r="Z14" s="232">
        <v>72</v>
      </c>
      <c r="AA14" s="237">
        <v>2343</v>
      </c>
      <c r="AB14" s="236">
        <v>2415</v>
      </c>
      <c r="AC14" s="232">
        <v>2343</v>
      </c>
      <c r="AD14" s="234">
        <v>2415</v>
      </c>
    </row>
    <row r="15" spans="1:30">
      <c r="A15" s="366"/>
      <c r="B15" s="200" t="s">
        <v>117</v>
      </c>
      <c r="C15" s="201" t="s">
        <v>117</v>
      </c>
      <c r="D15" s="202" t="s">
        <v>117</v>
      </c>
      <c r="E15" s="203" t="s">
        <v>117</v>
      </c>
      <c r="F15" s="204" t="s">
        <v>117</v>
      </c>
      <c r="G15" s="205" t="s">
        <v>117</v>
      </c>
      <c r="H15" s="206" t="s">
        <v>117</v>
      </c>
      <c r="I15" s="204" t="s">
        <v>117</v>
      </c>
      <c r="J15" s="207" t="s">
        <v>117</v>
      </c>
      <c r="K15" s="203" t="s">
        <v>117</v>
      </c>
      <c r="L15" s="203" t="s">
        <v>117</v>
      </c>
      <c r="M15" s="207" t="s">
        <v>117</v>
      </c>
      <c r="N15" s="203" t="s">
        <v>117</v>
      </c>
      <c r="O15" s="202" t="s">
        <v>117</v>
      </c>
      <c r="P15" s="203" t="s">
        <v>117</v>
      </c>
      <c r="Q15" s="207" t="s">
        <v>117</v>
      </c>
      <c r="R15" s="203" t="s">
        <v>117</v>
      </c>
      <c r="S15" s="203" t="s">
        <v>117</v>
      </c>
      <c r="T15" s="207" t="s">
        <v>117</v>
      </c>
      <c r="U15" s="203" t="s">
        <v>117</v>
      </c>
      <c r="V15" s="203" t="s">
        <v>117</v>
      </c>
      <c r="W15" s="203" t="s">
        <v>117</v>
      </c>
      <c r="X15" s="203" t="s">
        <v>117</v>
      </c>
      <c r="Y15" s="203" t="s">
        <v>117</v>
      </c>
      <c r="Z15" s="203" t="s">
        <v>117</v>
      </c>
      <c r="AA15" s="202" t="s">
        <v>117</v>
      </c>
      <c r="AB15" s="207" t="s">
        <v>117</v>
      </c>
      <c r="AC15" s="203" t="s">
        <v>117</v>
      </c>
      <c r="AD15" s="207" t="s">
        <v>117</v>
      </c>
    </row>
    <row r="16" spans="1:30" ht="30">
      <c r="A16" s="366"/>
      <c r="B16" s="208" t="s">
        <v>1505</v>
      </c>
      <c r="C16" s="209" t="s">
        <v>1501</v>
      </c>
      <c r="D16" s="210">
        <v>19000</v>
      </c>
      <c r="E16" s="211">
        <v>29000</v>
      </c>
      <c r="F16" s="212">
        <v>10000</v>
      </c>
      <c r="G16" s="213">
        <v>10000</v>
      </c>
      <c r="H16" s="214">
        <v>30525</v>
      </c>
      <c r="I16" s="215">
        <v>30813</v>
      </c>
      <c r="J16" s="216">
        <v>30669</v>
      </c>
      <c r="K16" s="211">
        <v>0.2</v>
      </c>
      <c r="L16" s="211">
        <v>240</v>
      </c>
      <c r="M16" s="216">
        <v>29000</v>
      </c>
      <c r="N16" s="217">
        <v>288</v>
      </c>
      <c r="O16" s="218">
        <v>1525</v>
      </c>
      <c r="P16" s="217">
        <v>1813</v>
      </c>
      <c r="Q16" s="219">
        <v>1669</v>
      </c>
      <c r="R16" s="220">
        <v>1525</v>
      </c>
      <c r="S16" s="220">
        <v>1813</v>
      </c>
      <c r="T16" s="221">
        <v>1669</v>
      </c>
      <c r="U16" s="211">
        <v>31125.5</v>
      </c>
      <c r="V16" s="211">
        <v>31197.5</v>
      </c>
      <c r="W16" s="211">
        <v>0.2</v>
      </c>
      <c r="X16" s="211">
        <v>19000</v>
      </c>
      <c r="Y16" s="217">
        <v>60</v>
      </c>
      <c r="Z16" s="217">
        <v>72</v>
      </c>
      <c r="AA16" s="222">
        <v>2125.5</v>
      </c>
      <c r="AB16" s="221">
        <v>2197.5</v>
      </c>
      <c r="AC16" s="217">
        <v>2125.5</v>
      </c>
      <c r="AD16" s="219">
        <v>2197.5</v>
      </c>
    </row>
    <row r="17" spans="1:30" ht="30">
      <c r="A17" s="366"/>
      <c r="B17" s="239" t="s">
        <v>1505</v>
      </c>
      <c r="C17" s="240" t="s">
        <v>1502</v>
      </c>
      <c r="D17" s="241" t="s">
        <v>117</v>
      </c>
      <c r="E17" s="242">
        <v>29000</v>
      </c>
      <c r="F17" s="243" t="s">
        <v>117</v>
      </c>
      <c r="G17" s="244">
        <v>10000</v>
      </c>
      <c r="H17" s="245">
        <v>0</v>
      </c>
      <c r="I17" s="246">
        <v>0</v>
      </c>
      <c r="J17" s="247" t="s">
        <v>117</v>
      </c>
      <c r="K17" s="242" t="s">
        <v>117</v>
      </c>
      <c r="L17" s="242" t="s">
        <v>117</v>
      </c>
      <c r="M17" s="247" t="s">
        <v>117</v>
      </c>
      <c r="N17" s="248">
        <v>0</v>
      </c>
      <c r="O17" s="249">
        <v>0</v>
      </c>
      <c r="P17" s="248">
        <v>0</v>
      </c>
      <c r="Q17" s="250">
        <v>0</v>
      </c>
      <c r="R17" s="251">
        <v>0</v>
      </c>
      <c r="S17" s="251">
        <v>0</v>
      </c>
      <c r="T17" s="252">
        <v>0</v>
      </c>
      <c r="U17" s="242">
        <v>31198</v>
      </c>
      <c r="V17" s="242">
        <v>31270</v>
      </c>
      <c r="W17" s="242">
        <v>0.2</v>
      </c>
      <c r="X17" s="242">
        <v>19000</v>
      </c>
      <c r="Y17" s="248">
        <v>60</v>
      </c>
      <c r="Z17" s="248">
        <v>72</v>
      </c>
      <c r="AA17" s="253">
        <v>2198</v>
      </c>
      <c r="AB17" s="252">
        <v>2270</v>
      </c>
      <c r="AC17" s="248">
        <v>2198</v>
      </c>
      <c r="AD17" s="250">
        <v>2270</v>
      </c>
    </row>
    <row r="18" spans="1:30" ht="30">
      <c r="A18" s="366"/>
      <c r="B18" s="239" t="s">
        <v>1505</v>
      </c>
      <c r="C18" s="240" t="s">
        <v>1503</v>
      </c>
      <c r="D18" s="241">
        <v>19000</v>
      </c>
      <c r="E18" s="242">
        <v>29000</v>
      </c>
      <c r="F18" s="243">
        <v>10000</v>
      </c>
      <c r="G18" s="244">
        <v>10000</v>
      </c>
      <c r="H18" s="245">
        <v>30813.8</v>
      </c>
      <c r="I18" s="246">
        <v>30966.2</v>
      </c>
      <c r="J18" s="247">
        <v>30890</v>
      </c>
      <c r="K18" s="242">
        <v>0.2</v>
      </c>
      <c r="L18" s="242">
        <v>127</v>
      </c>
      <c r="M18" s="247">
        <v>29000</v>
      </c>
      <c r="N18" s="248">
        <v>152.4</v>
      </c>
      <c r="O18" s="249">
        <v>1813.8</v>
      </c>
      <c r="P18" s="248">
        <v>1966.2</v>
      </c>
      <c r="Q18" s="250">
        <v>1890</v>
      </c>
      <c r="R18" s="251">
        <v>1813.8</v>
      </c>
      <c r="S18" s="251">
        <v>1966.2</v>
      </c>
      <c r="T18" s="252">
        <v>1890</v>
      </c>
      <c r="U18" s="242">
        <v>31270.5</v>
      </c>
      <c r="V18" s="242">
        <v>31342.5</v>
      </c>
      <c r="W18" s="242">
        <v>0.2</v>
      </c>
      <c r="X18" s="242">
        <v>19000</v>
      </c>
      <c r="Y18" s="248">
        <v>60</v>
      </c>
      <c r="Z18" s="248">
        <v>72</v>
      </c>
      <c r="AA18" s="253">
        <v>2270.5</v>
      </c>
      <c r="AB18" s="252">
        <v>2342.5</v>
      </c>
      <c r="AC18" s="248">
        <v>2270.5</v>
      </c>
      <c r="AD18" s="250">
        <v>2342.5</v>
      </c>
    </row>
    <row r="19" spans="1:30" ht="30">
      <c r="A19" s="366"/>
      <c r="B19" s="223" t="s">
        <v>1505</v>
      </c>
      <c r="C19" s="224" t="s">
        <v>1504</v>
      </c>
      <c r="D19" s="225">
        <v>19000</v>
      </c>
      <c r="E19" s="226">
        <v>29000</v>
      </c>
      <c r="F19" s="227">
        <v>10000</v>
      </c>
      <c r="G19" s="228">
        <v>10000</v>
      </c>
      <c r="H19" s="229">
        <v>30967.8</v>
      </c>
      <c r="I19" s="230">
        <v>31120.2</v>
      </c>
      <c r="J19" s="231">
        <v>31044</v>
      </c>
      <c r="K19" s="226">
        <v>0.2</v>
      </c>
      <c r="L19" s="226">
        <v>127</v>
      </c>
      <c r="M19" s="231">
        <v>29000</v>
      </c>
      <c r="N19" s="232">
        <v>152.4</v>
      </c>
      <c r="O19" s="233">
        <v>1967.8</v>
      </c>
      <c r="P19" s="232">
        <v>2120.1999999999998</v>
      </c>
      <c r="Q19" s="234">
        <v>2044</v>
      </c>
      <c r="R19" s="235">
        <v>1967.8</v>
      </c>
      <c r="S19" s="235">
        <v>2120.1999999999998</v>
      </c>
      <c r="T19" s="236">
        <v>2044</v>
      </c>
      <c r="U19" s="226">
        <v>31343</v>
      </c>
      <c r="V19" s="226">
        <v>31415</v>
      </c>
      <c r="W19" s="226">
        <v>0.2</v>
      </c>
      <c r="X19" s="226">
        <v>19000</v>
      </c>
      <c r="Y19" s="232">
        <v>60</v>
      </c>
      <c r="Z19" s="232">
        <v>72</v>
      </c>
      <c r="AA19" s="237">
        <v>2343</v>
      </c>
      <c r="AB19" s="236">
        <v>2415</v>
      </c>
      <c r="AC19" s="232">
        <v>2343</v>
      </c>
      <c r="AD19" s="234">
        <v>2415</v>
      </c>
    </row>
    <row r="20" spans="1:30">
      <c r="A20" s="199"/>
      <c r="B20" s="257" t="s">
        <v>117</v>
      </c>
      <c r="C20" s="258" t="s">
        <v>117</v>
      </c>
      <c r="D20" s="259" t="s">
        <v>117</v>
      </c>
      <c r="E20" s="259" t="s">
        <v>117</v>
      </c>
      <c r="F20" s="260" t="s">
        <v>117</v>
      </c>
      <c r="G20" s="260" t="s">
        <v>117</v>
      </c>
      <c r="H20" s="260" t="s">
        <v>117</v>
      </c>
      <c r="I20" s="260" t="s">
        <v>117</v>
      </c>
      <c r="J20" s="259" t="s">
        <v>117</v>
      </c>
      <c r="K20" s="259" t="s">
        <v>117</v>
      </c>
      <c r="L20" s="259" t="s">
        <v>117</v>
      </c>
      <c r="M20" s="259" t="s">
        <v>117</v>
      </c>
      <c r="N20" s="259" t="s">
        <v>117</v>
      </c>
      <c r="O20" s="261" t="s">
        <v>117</v>
      </c>
      <c r="P20" s="259" t="s">
        <v>117</v>
      </c>
      <c r="Q20" s="262" t="s">
        <v>117</v>
      </c>
      <c r="R20" s="259" t="s">
        <v>117</v>
      </c>
      <c r="S20" s="259" t="s">
        <v>117</v>
      </c>
      <c r="T20" s="262" t="s">
        <v>117</v>
      </c>
      <c r="U20" s="259" t="s">
        <v>117</v>
      </c>
      <c r="V20" s="259" t="s">
        <v>117</v>
      </c>
      <c r="W20" s="259" t="s">
        <v>117</v>
      </c>
      <c r="X20" s="259" t="s">
        <v>117</v>
      </c>
      <c r="Y20" s="259" t="s">
        <v>117</v>
      </c>
      <c r="Z20" s="259" t="s">
        <v>117</v>
      </c>
      <c r="AA20" s="261" t="s">
        <v>117</v>
      </c>
      <c r="AB20" s="262" t="s">
        <v>117</v>
      </c>
      <c r="AC20" s="259" t="s">
        <v>117</v>
      </c>
      <c r="AD20" s="262" t="s">
        <v>117</v>
      </c>
    </row>
    <row r="21" spans="1:30">
      <c r="A21" s="199"/>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row>
    <row r="22" spans="1:30">
      <c r="A22" s="199"/>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row>
    <row r="23" spans="1:30">
      <c r="A23" s="199"/>
      <c r="B23" s="199"/>
      <c r="C23" s="367" t="s">
        <v>1506</v>
      </c>
      <c r="D23" s="367"/>
      <c r="E23" s="367"/>
      <c r="F23" s="367"/>
      <c r="G23" s="367"/>
      <c r="H23" s="367"/>
      <c r="I23" s="367"/>
      <c r="J23" s="367"/>
      <c r="K23" s="367"/>
      <c r="L23" s="199"/>
      <c r="M23" s="199"/>
      <c r="N23" s="199"/>
      <c r="O23" s="199"/>
      <c r="P23" s="199"/>
      <c r="Q23" s="199"/>
      <c r="R23" s="199"/>
      <c r="S23" s="199"/>
      <c r="T23" s="199"/>
      <c r="U23" s="199"/>
      <c r="V23" s="199"/>
      <c r="W23" s="199"/>
      <c r="X23" s="199"/>
      <c r="Y23" s="199"/>
      <c r="Z23" s="199"/>
      <c r="AA23" s="199"/>
      <c r="AB23" s="199"/>
      <c r="AC23" s="199"/>
      <c r="AD23" s="199"/>
    </row>
    <row r="24" spans="1:30">
      <c r="A24" s="199"/>
      <c r="B24" s="199"/>
      <c r="C24" s="367"/>
      <c r="D24" s="367"/>
      <c r="E24" s="367"/>
      <c r="F24" s="367"/>
      <c r="G24" s="367"/>
      <c r="H24" s="367"/>
      <c r="I24" s="367"/>
      <c r="J24" s="367"/>
      <c r="K24" s="367"/>
      <c r="L24" s="199"/>
      <c r="M24" s="199"/>
      <c r="N24" s="199"/>
      <c r="O24" s="199"/>
      <c r="P24" s="199"/>
      <c r="Q24" s="199"/>
      <c r="R24" s="199"/>
      <c r="S24" s="199"/>
      <c r="T24" s="199"/>
      <c r="U24" s="199"/>
      <c r="V24" s="199"/>
      <c r="W24" s="199"/>
      <c r="X24" s="199"/>
      <c r="Y24" s="199"/>
      <c r="Z24" s="199"/>
      <c r="AA24" s="199"/>
      <c r="AB24" s="199"/>
      <c r="AC24" s="199"/>
      <c r="AD24" s="199"/>
    </row>
    <row r="25" spans="1:30">
      <c r="A25" s="199"/>
      <c r="B25" s="199"/>
      <c r="C25" s="368" t="s">
        <v>1507</v>
      </c>
      <c r="D25" s="369"/>
      <c r="E25" s="370"/>
      <c r="F25" s="263"/>
      <c r="G25" s="263"/>
      <c r="H25" s="263"/>
      <c r="I25" s="263"/>
      <c r="J25" s="199"/>
      <c r="K25" s="199"/>
      <c r="L25" s="199"/>
      <c r="M25" s="199"/>
      <c r="N25" s="199"/>
      <c r="O25" s="199"/>
      <c r="P25" s="199"/>
      <c r="Q25" s="199"/>
      <c r="R25" s="199"/>
      <c r="S25" s="199"/>
      <c r="T25" s="199"/>
      <c r="U25" s="199"/>
      <c r="V25" s="199"/>
      <c r="W25" s="199"/>
      <c r="X25" s="199"/>
      <c r="Y25" s="199"/>
      <c r="Z25" s="199"/>
      <c r="AA25" s="199"/>
      <c r="AB25" s="199"/>
      <c r="AC25" s="199"/>
      <c r="AD25" s="199"/>
    </row>
  </sheetData>
  <mergeCells count="3">
    <mergeCell ref="A11:A19"/>
    <mergeCell ref="C23:K24"/>
    <mergeCell ref="C25:E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419A-A66B-43A9-A840-B3EAC24B3599}">
  <dimension ref="A1:BI200"/>
  <sheetViews>
    <sheetView workbookViewId="0">
      <pane ySplit="1" topLeftCell="C21" activePane="bottomLeft" state="frozen"/>
      <selection pane="bottomLeft" activeCell="C21" sqref="C21"/>
    </sheetView>
  </sheetViews>
  <sheetFormatPr defaultRowHeight="15"/>
  <cols>
    <col min="1" max="1" width="13.5703125" style="5" customWidth="1"/>
    <col min="2" max="2" width="25.28515625" style="5" customWidth="1"/>
    <col min="3" max="3" width="13.5703125" style="5" customWidth="1"/>
    <col min="4" max="4" width="11.7109375" style="5" bestFit="1" customWidth="1"/>
    <col min="5" max="5" width="17.5703125" style="112" customWidth="1"/>
    <col min="6" max="6" width="13.42578125" hidden="1" customWidth="1"/>
    <col min="7" max="9" width="9.140625" hidden="1" customWidth="1"/>
    <col min="10" max="10" width="14.28515625" hidden="1" customWidth="1"/>
    <col min="11" max="11" width="88.28515625" hidden="1" customWidth="1"/>
    <col min="12" max="12" width="10.28515625" hidden="1" customWidth="1"/>
    <col min="13" max="13" width="4.7109375" hidden="1" customWidth="1"/>
    <col min="14" max="53" width="9.140625" hidden="1" customWidth="1"/>
    <col min="54" max="54" width="27.42578125" hidden="1" customWidth="1"/>
    <col min="55" max="55" width="18.7109375" hidden="1" customWidth="1"/>
    <col min="56" max="56" width="10.28515625" hidden="1" customWidth="1"/>
    <col min="57" max="57" width="0" hidden="1" customWidth="1"/>
    <col min="58" max="58" width="11.140625" customWidth="1"/>
  </cols>
  <sheetData>
    <row r="1" spans="1:58" ht="22.5" customHeight="1">
      <c r="A1" s="99" t="s">
        <v>3</v>
      </c>
      <c r="B1" s="99" t="s">
        <v>1508</v>
      </c>
      <c r="C1" s="99" t="s">
        <v>108</v>
      </c>
      <c r="D1" s="99" t="s">
        <v>1415</v>
      </c>
      <c r="E1" s="111"/>
      <c r="F1" s="108" t="s">
        <v>1509</v>
      </c>
    </row>
    <row r="2" spans="1:58">
      <c r="A2" s="109" t="s">
        <v>75</v>
      </c>
      <c r="B2" s="109" t="s">
        <v>639</v>
      </c>
      <c r="C2" s="95" t="str">
        <f>IFERROR(VLOOKUP(F2,$BC$3:$BD$150,2,FALSE),"")</f>
        <v/>
      </c>
      <c r="D2" s="97" t="str">
        <f>IF(COUNTIF($BC$3:$BC$150,F2)&gt;1,_xlfn.CONCAT("VM ORGY: ",COUNTIF($BC$3:$BC$150,F2)),"")</f>
        <v/>
      </c>
      <c r="F2" t="str">
        <f>_xlfn.CONCAT(A2," ",B2," ")</f>
        <v xml:space="preserve">ESXi_79 IP_1 </v>
      </c>
      <c r="J2" s="99" t="s">
        <v>1510</v>
      </c>
      <c r="K2" s="99" t="s">
        <v>1511</v>
      </c>
      <c r="L2" s="99" t="s">
        <v>1512</v>
      </c>
      <c r="M2" s="99"/>
      <c r="N2" s="103" t="s">
        <v>1513</v>
      </c>
      <c r="O2" s="103" t="s">
        <v>1514</v>
      </c>
      <c r="P2" s="103" t="s">
        <v>1515</v>
      </c>
      <c r="Q2" s="103" t="s">
        <v>1516</v>
      </c>
      <c r="R2" s="103" t="s">
        <v>1517</v>
      </c>
      <c r="S2" s="103" t="s">
        <v>1518</v>
      </c>
      <c r="T2" s="103" t="s">
        <v>1519</v>
      </c>
      <c r="U2" s="103" t="s">
        <v>1520</v>
      </c>
      <c r="V2" s="103" t="s">
        <v>1521</v>
      </c>
      <c r="W2" s="103" t="s">
        <v>1522</v>
      </c>
      <c r="X2" s="103" t="s">
        <v>1523</v>
      </c>
      <c r="Y2" s="103" t="s">
        <v>1524</v>
      </c>
      <c r="Z2" s="103" t="s">
        <v>1525</v>
      </c>
      <c r="AA2" s="103" t="s">
        <v>1526</v>
      </c>
      <c r="AB2" s="103" t="s">
        <v>1527</v>
      </c>
      <c r="AC2" s="103" t="s">
        <v>1528</v>
      </c>
      <c r="AD2" s="103" t="s">
        <v>1529</v>
      </c>
      <c r="AE2" s="103" t="s">
        <v>1530</v>
      </c>
      <c r="AF2" s="103" t="s">
        <v>1531</v>
      </c>
      <c r="AG2" s="103" t="s">
        <v>1532</v>
      </c>
      <c r="AH2" s="106" t="s">
        <v>1533</v>
      </c>
      <c r="AI2" s="106" t="s">
        <v>1534</v>
      </c>
      <c r="AJ2" s="106" t="s">
        <v>1535</v>
      </c>
      <c r="AK2" s="106" t="s">
        <v>1536</v>
      </c>
      <c r="AL2" s="106" t="s">
        <v>1537</v>
      </c>
      <c r="AM2" s="106" t="s">
        <v>1538</v>
      </c>
      <c r="AN2" s="106" t="s">
        <v>1539</v>
      </c>
      <c r="AO2" s="106" t="s">
        <v>1540</v>
      </c>
      <c r="AP2" s="106" t="s">
        <v>1541</v>
      </c>
      <c r="AQ2" s="106" t="s">
        <v>1542</v>
      </c>
      <c r="AR2" s="106" t="s">
        <v>1543</v>
      </c>
      <c r="AS2" s="106" t="s">
        <v>1544</v>
      </c>
      <c r="AT2" s="106" t="s">
        <v>1545</v>
      </c>
      <c r="AU2" s="106" t="s">
        <v>1546</v>
      </c>
      <c r="AV2" s="106" t="s">
        <v>1547</v>
      </c>
      <c r="AW2" s="106" t="s">
        <v>1548</v>
      </c>
      <c r="AX2" s="106" t="s">
        <v>1549</v>
      </c>
      <c r="AY2" s="106" t="s">
        <v>1550</v>
      </c>
      <c r="AZ2" s="106" t="s">
        <v>1551</v>
      </c>
      <c r="BA2" s="106" t="s">
        <v>1552</v>
      </c>
      <c r="BB2" s="101" t="e">
        <f>_xlfn.CONCAT(_xlfn.TEXTJOIN(",",TRUE,$AH$3:$BA$38),",")</f>
        <v>#REF!</v>
      </c>
      <c r="BC2" s="101"/>
      <c r="BD2" s="101"/>
    </row>
    <row r="3" spans="1:58">
      <c r="A3" s="109" t="s">
        <v>75</v>
      </c>
      <c r="B3" s="109" t="s">
        <v>642</v>
      </c>
      <c r="C3" s="95" t="str">
        <f t="shared" ref="C3:C48" si="0">IFERROR(VLOOKUP(F3,$BC$3:$BD$150,2,FALSE),"")</f>
        <v/>
      </c>
      <c r="D3" s="97" t="str">
        <f t="shared" ref="D3:D66" si="1">IF(COUNTIF($BC$3:$BC$150,F3)&gt;1,_xlfn.CONCAT("VM ORGY: ",COUNTIF($BC$3:$BC$150,F3)),"")</f>
        <v/>
      </c>
      <c r="F3" t="str">
        <f t="shared" ref="F3:F66" si="2">_xlfn.CONCAT(A3," ",B3," ")</f>
        <v xml:space="preserve">ESXi_79 IP_2 </v>
      </c>
      <c r="J3" s="101" t="e">
        <f>IF(AND(Actual!#REF!&lt;&gt;"",Actual!#REF!&lt;&gt;""),Actual!#REF!,"")</f>
        <v>#REF!</v>
      </c>
      <c r="K3" s="101" t="e">
        <f>IF(AND(Actual!#REF!&lt;&gt;"",Actual!#REF!&lt;&gt;""),Actual!#REF!,"")</f>
        <v>#REF!</v>
      </c>
      <c r="L3" s="101" t="e">
        <f>IF(AND(J3&lt;&gt;"",K3&lt;&gt;""),Actual!#REF!,"")</f>
        <v>#REF!</v>
      </c>
      <c r="M3" s="101" t="e">
        <f>_xlfn.CONCAT(J3,L3)</f>
        <v>#REF!</v>
      </c>
      <c r="N3" s="104" t="e">
        <f>IF(L3&lt;&gt;"",IFERROR(LEFT($K3,FIND(",",$K3,1)-1),""),"")</f>
        <v>#REF!</v>
      </c>
      <c r="O3" s="105" t="str">
        <f>IFERROR(MID($K$3,LEN(_xlfn.CONCAT($N$3:N3,REPT("!",COUNTA($N$3:N3)+1))),FIND(",",$K$3,LEN(_xlfn.CONCAT($N$3:N3,REPT("!",COUNTA($N$3:N3)+1))))-LEN(_xlfn.CONCAT($N$3:N3,REPT("!",COUNTA($N$3:N3)+1)))),"")</f>
        <v/>
      </c>
      <c r="P3" s="105" t="str">
        <f>IFERROR(MID($K$3,LEN(_xlfn.CONCAT($N$3:O3,REPT("!",COUNTA($N$3:O3)+1))),FIND(",",$K$3,LEN(_xlfn.CONCAT($N$3:O3,REPT("!",COUNTA($N$3:O3)+1))))-LEN(_xlfn.CONCAT($N$3:O3,REPT("!",COUNTA($N$3:O3)+1)))),"")</f>
        <v/>
      </c>
      <c r="Q3" s="105" t="str">
        <f>IFERROR(MID($K$3,LEN(_xlfn.CONCAT($N$3:P3,REPT("!",COUNTA($N$3:P3)+1))),FIND(",",$K$3,LEN(_xlfn.CONCAT($N$3:P3,REPT("!",COUNTA($N$3:P3)+1))))-LEN(_xlfn.CONCAT($N$3:P3,REPT("!",COUNTA($N$3:P3)+1)))),"")</f>
        <v/>
      </c>
      <c r="R3" s="105" t="str">
        <f>IFERROR(MID($K$3,LEN(_xlfn.CONCAT($N$3:Q3,REPT("!",COUNTA($N$3:Q3)+1))),FIND(",",$K$3,LEN(_xlfn.CONCAT($N$3:Q3,REPT("!",COUNTA($N$3:Q3)+1))))-LEN(_xlfn.CONCAT($N$3:Q3,REPT("!",COUNTA($N$3:Q3)+1)))),"")</f>
        <v/>
      </c>
      <c r="S3" s="105" t="str">
        <f>IFERROR(MID($K$3,LEN(_xlfn.CONCAT($N$3:R3,REPT("!",COUNTA($N$3:R3)+1))),FIND(",",$K$3,LEN(_xlfn.CONCAT($N$3:R3,REPT("!",COUNTA($N$3:R3)+1))))-LEN(_xlfn.CONCAT($N$3:R3,REPT("!",COUNTA($N$3:R3)+1)))),"")</f>
        <v/>
      </c>
      <c r="T3" s="105" t="str">
        <f>IFERROR(MID($K$3,LEN(_xlfn.CONCAT($N$3:S3,REPT("!",COUNTA($N$3:S3)+1))),FIND(",",$K$3,LEN(_xlfn.CONCAT($N$3:S3,REPT("!",COUNTA($N$3:S3)+1))))-LEN(_xlfn.CONCAT($N$3:S3,REPT("!",COUNTA($N$3:S3)+1)))),"")</f>
        <v/>
      </c>
      <c r="U3" s="105" t="str">
        <f>IFERROR(MID($K$3,LEN(_xlfn.CONCAT($N$3:T3,REPT("!",COUNTA($N$3:T3)+1))),FIND(",",$K$3,LEN(_xlfn.CONCAT($N$3:T3,REPT("!",COUNTA($N$3:T3)+1))))-LEN(_xlfn.CONCAT($N$3:T3,REPT("!",COUNTA($N$3:T3)+1)))),"")</f>
        <v/>
      </c>
      <c r="V3" s="105" t="str">
        <f>IFERROR(MID($K$3,LEN(_xlfn.CONCAT($N$3:U3,REPT("!",COUNTA($N$3:U3)+1))),FIND(",",$K$3,LEN(_xlfn.CONCAT($N$3:U3,REPT("!",COUNTA($N$3:U3)+1))))-LEN(_xlfn.CONCAT($N$3:U3,REPT("!",COUNTA($N$3:U3)+1)))),"")</f>
        <v/>
      </c>
      <c r="W3" s="105" t="str">
        <f>IFERROR(MID($K$3,LEN(_xlfn.CONCAT($N$3:V3,REPT("!",COUNTA($N$3:V3)+1))),FIND(",",$K$3,LEN(_xlfn.CONCAT($N$3:V3,REPT("!",COUNTA($N$3:V3)+1))))-LEN(_xlfn.CONCAT($N$3:V3,REPT("!",COUNTA($N$3:V3)+1)))),"")</f>
        <v/>
      </c>
      <c r="X3" s="105" t="str">
        <f>IFERROR(MID($K$3,LEN(_xlfn.CONCAT($N$3:W3,REPT("!",COUNTA($N$3:W3)+1))),FIND(",",$K$3,LEN(_xlfn.CONCAT($N$3:W3,REPT("!",COUNTA($N$3:W3)+1))))-LEN(_xlfn.CONCAT($N$3:W3,REPT("!",COUNTA($N$3:W3)+1)))),"")</f>
        <v/>
      </c>
      <c r="Y3" s="105" t="str">
        <f>IFERROR(MID($K$3,LEN(_xlfn.CONCAT($N$3:X3,REPT("!",COUNTA($N$3:X3)+1))),FIND(",",$K$3,LEN(_xlfn.CONCAT($N$3:X3,REPT("!",COUNTA($N$3:X3)+1))))-LEN(_xlfn.CONCAT($N$3:X3,REPT("!",COUNTA($N$3:X3)+1)))),"")</f>
        <v/>
      </c>
      <c r="Z3" s="105" t="str">
        <f>IFERROR(MID($K$3,LEN(_xlfn.CONCAT($N$3:Y3,REPT("!",COUNTA($N$3:Y3)+1))),FIND(",",$K$3,LEN(_xlfn.CONCAT($N$3:Y3,REPT("!",COUNTA($N$3:Y3)+1))))-LEN(_xlfn.CONCAT($N$3:Y3,REPT("!",COUNTA($N$3:Y3)+1)))),"")</f>
        <v/>
      </c>
      <c r="AA3" s="105" t="str">
        <f>IFERROR(MID($K$3,LEN(_xlfn.CONCAT($N$3:Z3,REPT("!",COUNTA($N$3:Z3)+1))),FIND(",",$K$3,LEN(_xlfn.CONCAT($N$3:Z3,REPT("!",COUNTA($N$3:Z3)+1))))-LEN(_xlfn.CONCAT($N$3:Z3,REPT("!",COUNTA($N$3:Z3)+1)))),"")</f>
        <v/>
      </c>
      <c r="AB3" s="105" t="str">
        <f>IFERROR(MID($K$3,LEN(_xlfn.CONCAT($N$3:AA3,REPT("!",COUNTA($N$3:AA3)+1))),FIND(",",$K$3,LEN(_xlfn.CONCAT($N$3:AA3,REPT("!",COUNTA($N$3:AA3)+1))))-LEN(_xlfn.CONCAT($N$3:AA3,REPT("!",COUNTA($N$3:AA3)+1)))),"")</f>
        <v/>
      </c>
      <c r="AC3" s="105" t="str">
        <f>IFERROR(MID($K$3,LEN(_xlfn.CONCAT($N$3:AB3,REPT("!",COUNTA($N$3:AB3)+1))),FIND(",",$K$3,LEN(_xlfn.CONCAT($N$3:AB3,REPT("!",COUNTA($N$3:AB3)+1))))-LEN(_xlfn.CONCAT($N$3:AB3,REPT("!",COUNTA($N$3:AB3)+1)))),"")</f>
        <v/>
      </c>
      <c r="AD3" s="105" t="str">
        <f>IFERROR(MID($K$3,LEN(_xlfn.CONCAT($N$3:AC3,REPT("!",COUNTA($N$3:AC3)+1))),FIND(",",$K$3,LEN(_xlfn.CONCAT($N$3:AC3,REPT("!",COUNTA($N$3:AC3)+1))))-LEN(_xlfn.CONCAT($N$3:AC3,REPT("!",COUNTA($N$3:AC3)+1)))),"")</f>
        <v/>
      </c>
      <c r="AE3" s="105" t="str">
        <f>IFERROR(MID($K$3,LEN(_xlfn.CONCAT($N$3:AD3,REPT("!",COUNTA($N$3:AD3)+1))),FIND(",",$K$3,LEN(_xlfn.CONCAT($N$3:AD3,REPT("!",COUNTA($N$3:AD3)+1))))-LEN(_xlfn.CONCAT($N$3:AD3,REPT("!",COUNTA($N$3:AD3)+1)))),"")</f>
        <v/>
      </c>
      <c r="AF3" s="105" t="str">
        <f>IFERROR(MID($K$3,LEN(_xlfn.CONCAT($N$3:AE3,REPT("!",COUNTA($N$3:AE3)+1))),FIND(",",$K$3,LEN(_xlfn.CONCAT($N$3:AE3,REPT("!",COUNTA($N$3:AE3)+1))))-LEN(_xlfn.CONCAT($N$3:AE3,REPT("!",COUNTA($N$3:AE3)+1)))),"")</f>
        <v/>
      </c>
      <c r="AG3" s="105" t="str">
        <f>IFERROR(MID($K$3,LEN(_xlfn.CONCAT($N$3:AF3,REPT("!",COUNTA($N$3:AF3)+1))),FIND(",",$K$3,LEN(_xlfn.CONCAT($N$3:AF3,REPT("!",COUNTA($N$3:AF3)+1))))-LEN(_xlfn.CONCAT($N$3:AF3,REPT("!",COUNTA($N$3:AF3)+1)))),"")</f>
        <v/>
      </c>
      <c r="AH3" s="107" t="e">
        <f>IF(N3&lt;&gt;"",_xlfn.CONCAT($L$3,"!",$J$3,N3),"")</f>
        <v>#REF!</v>
      </c>
      <c r="AI3" s="107" t="str">
        <f t="shared" ref="AI3:BA3" si="3">IF(O3&lt;&gt;"",_xlfn.CONCAT($L$3,"!",$J$3,O3),"")</f>
        <v/>
      </c>
      <c r="AJ3" s="107" t="str">
        <f t="shared" si="3"/>
        <v/>
      </c>
      <c r="AK3" s="107" t="str">
        <f t="shared" si="3"/>
        <v/>
      </c>
      <c r="AL3" s="107" t="str">
        <f t="shared" si="3"/>
        <v/>
      </c>
      <c r="AM3" s="107" t="str">
        <f t="shared" si="3"/>
        <v/>
      </c>
      <c r="AN3" s="107" t="str">
        <f t="shared" si="3"/>
        <v/>
      </c>
      <c r="AO3" s="107" t="str">
        <f t="shared" si="3"/>
        <v/>
      </c>
      <c r="AP3" s="107" t="str">
        <f t="shared" si="3"/>
        <v/>
      </c>
      <c r="AQ3" s="107" t="str">
        <f t="shared" si="3"/>
        <v/>
      </c>
      <c r="AR3" s="107" t="str">
        <f t="shared" si="3"/>
        <v/>
      </c>
      <c r="AS3" s="107" t="str">
        <f t="shared" si="3"/>
        <v/>
      </c>
      <c r="AT3" s="107" t="str">
        <f t="shared" si="3"/>
        <v/>
      </c>
      <c r="AU3" s="107" t="str">
        <f t="shared" si="3"/>
        <v/>
      </c>
      <c r="AV3" s="107" t="str">
        <f t="shared" si="3"/>
        <v/>
      </c>
      <c r="AW3" s="107" t="str">
        <f t="shared" si="3"/>
        <v/>
      </c>
      <c r="AX3" s="107" t="str">
        <f t="shared" si="3"/>
        <v/>
      </c>
      <c r="AY3" s="107" t="str">
        <f t="shared" si="3"/>
        <v/>
      </c>
      <c r="AZ3" s="107" t="str">
        <f t="shared" si="3"/>
        <v/>
      </c>
      <c r="BA3" s="107" t="str">
        <f t="shared" si="3"/>
        <v/>
      </c>
      <c r="BB3" s="101" t="str">
        <f>IFERROR(LEFT($BB$2,(FIND(",",$BB$2,1)-1)),"")</f>
        <v/>
      </c>
      <c r="BC3" s="101" t="str">
        <f>IFERROR(RIGHT(BB3,LEN(BB3)-LEN(BD3)-1),"")</f>
        <v/>
      </c>
      <c r="BD3" s="101" t="str">
        <f>IFERROR(LEFT(BB3,FIND("!",BB3,1)-1),"")</f>
        <v/>
      </c>
    </row>
    <row r="4" spans="1:58">
      <c r="A4" s="109" t="s">
        <v>75</v>
      </c>
      <c r="B4" s="109" t="s">
        <v>645</v>
      </c>
      <c r="C4" s="95" t="str">
        <f t="shared" si="0"/>
        <v/>
      </c>
      <c r="D4" s="97" t="str">
        <f t="shared" si="1"/>
        <v/>
      </c>
      <c r="F4" t="str">
        <f t="shared" si="2"/>
        <v xml:space="preserve">ESXi_79 IP_3 </v>
      </c>
      <c r="J4" s="101" t="str">
        <f>IF(AND(Actual!D3&lt;&gt;"",Actual!H3&lt;&gt;""),Actual!D3,"")</f>
        <v>ESXi_84</v>
      </c>
      <c r="K4" s="101" t="str">
        <f>IF(AND(Actual!D3&lt;&gt;"",Actual!H3&lt;&gt;""),Actual!H3,"")</f>
        <v xml:space="preserve">IP_2 , </v>
      </c>
      <c r="L4" s="101" t="str">
        <f>IF(AND(J4&lt;&gt;"",K4&lt;&gt;""),Actual!B3,"")</f>
        <v>EugeniuM</v>
      </c>
      <c r="M4" s="101"/>
      <c r="N4" s="104" t="str">
        <f t="shared" ref="N4:N38" si="4">IF(L4&lt;&gt;"",IFERROR(LEFT($K4,FIND(",",$K4,1)-1),""),"")</f>
        <v xml:space="preserve">IP_2 </v>
      </c>
      <c r="O4" s="105" t="str">
        <f>IFERROR(MID($K$4,LEN(_xlfn.CONCAT($N$4:N4,REPT("!",COUNTA($N$4:N4)+1))),FIND(",",$K$4,LEN(_xlfn.CONCAT($N$4:N4,REPT("!",COUNTA($N$4:N4)+1))))-LEN(_xlfn.CONCAT($N$4:N4,REPT("!",COUNTA($N$4:N4)+1)))),"")</f>
        <v/>
      </c>
      <c r="P4" s="105" t="str">
        <f>IFERROR(MID($K$4,LEN(_xlfn.CONCAT($N$4:O4,REPT("!",COUNTA($N$4:O4)+1))),FIND(",",$K$4,LEN(_xlfn.CONCAT($N$4:O4,REPT("!",COUNTA($N$4:O4)+1))))-LEN(_xlfn.CONCAT($N$4:O4,REPT("!",COUNTA($N$4:O4)+1)))),"")</f>
        <v/>
      </c>
      <c r="Q4" s="105" t="str">
        <f>IFERROR(MID($K$4,LEN(_xlfn.CONCAT($N$4:P4,REPT("!",COUNTA($N$4:P4)+1))),FIND(",",$K$4,LEN(_xlfn.CONCAT($N$4:P4,REPT("!",COUNTA($N$4:P4)+1))))-LEN(_xlfn.CONCAT($N$4:P4,REPT("!",COUNTA($N$4:P4)+1)))),"")</f>
        <v/>
      </c>
      <c r="R4" s="105" t="str">
        <f>IFERROR(MID($K$4,LEN(_xlfn.CONCAT($N$4:Q4,REPT("!",COUNTA($N$4:Q4)+1))),FIND(",",$K$4,LEN(_xlfn.CONCAT($N$4:Q4,REPT("!",COUNTA($N$4:Q4)+1))))-LEN(_xlfn.CONCAT($N$4:Q4,REPT("!",COUNTA($N$4:Q4)+1)))),"")</f>
        <v/>
      </c>
      <c r="S4" s="105" t="str">
        <f>IFERROR(MID($K$4,LEN(_xlfn.CONCAT($N$4:R4,REPT("!",COUNTA($N$4:R4)+1))),FIND(",",$K$4,LEN(_xlfn.CONCAT($N$4:R4,REPT("!",COUNTA($N$4:R4)+1))))-LEN(_xlfn.CONCAT($N$4:R4,REPT("!",COUNTA($N$4:R4)+1)))),"")</f>
        <v/>
      </c>
      <c r="T4" s="105" t="str">
        <f>IFERROR(MID($K$4,LEN(_xlfn.CONCAT($N$4:S4,REPT("!",COUNTA($N$4:S4)+1))),FIND(",",$K$4,LEN(_xlfn.CONCAT($N$4:S4,REPT("!",COUNTA($N$4:S4)+1))))-LEN(_xlfn.CONCAT($N$4:S4,REPT("!",COUNTA($N$4:S4)+1)))),"")</f>
        <v/>
      </c>
      <c r="U4" s="105" t="str">
        <f>IFERROR(MID($K$4,LEN(_xlfn.CONCAT($N$4:T4,REPT("!",COUNTA($N$4:T4)+1))),FIND(",",$K$4,LEN(_xlfn.CONCAT($N$4:T4,REPT("!",COUNTA($N$4:T4)+1))))-LEN(_xlfn.CONCAT($N$4:T4,REPT("!",COUNTA($N$4:T4)+1)))),"")</f>
        <v/>
      </c>
      <c r="V4" s="105" t="str">
        <f>IFERROR(MID($K$4,LEN(_xlfn.CONCAT($N$4:U4,REPT("!",COUNTA($N$4:U4)+1))),FIND(",",$K$4,LEN(_xlfn.CONCAT($N$4:U4,REPT("!",COUNTA($N$4:U4)+1))))-LEN(_xlfn.CONCAT($N$4:U4,REPT("!",COUNTA($N$4:U4)+1)))),"")</f>
        <v/>
      </c>
      <c r="W4" s="105" t="str">
        <f>IFERROR(MID($K$4,LEN(_xlfn.CONCAT($N$4:V4,REPT("!",COUNTA($N$4:V4)+1))),FIND(",",$K$4,LEN(_xlfn.CONCAT($N$4:V4,REPT("!",COUNTA($N$4:V4)+1))))-LEN(_xlfn.CONCAT($N$4:V4,REPT("!",COUNTA($N$4:V4)+1)))),"")</f>
        <v/>
      </c>
      <c r="X4" s="105" t="str">
        <f>IFERROR(MID($K$4,LEN(_xlfn.CONCAT($N$4:W4,REPT("!",COUNTA($N$4:W4)+1))),FIND(",",$K$4,LEN(_xlfn.CONCAT($N$4:W4,REPT("!",COUNTA($N$4:W4)+1))))-LEN(_xlfn.CONCAT($N$4:W4,REPT("!",COUNTA($N$4:W4)+1)))),"")</f>
        <v/>
      </c>
      <c r="Y4" s="105" t="str">
        <f>IFERROR(MID($K$4,LEN(_xlfn.CONCAT($N$4:X4,REPT("!",COUNTA($N$4:X4)+1))),FIND(",",$K$4,LEN(_xlfn.CONCAT($N$4:X4,REPT("!",COUNTA($N$4:X4)+1))))-LEN(_xlfn.CONCAT($N$4:X4,REPT("!",COUNTA($N$4:X4)+1)))),"")</f>
        <v/>
      </c>
      <c r="Z4" s="105" t="str">
        <f>IFERROR(MID($K$4,LEN(_xlfn.CONCAT($N$4:Y4,REPT("!",COUNTA($N$4:Y4)+1))),FIND(",",$K$4,LEN(_xlfn.CONCAT($N$4:Y4,REPT("!",COUNTA($N$4:Y4)+1))))-LEN(_xlfn.CONCAT($N$4:Y4,REPT("!",COUNTA($N$4:Y4)+1)))),"")</f>
        <v/>
      </c>
      <c r="AA4" s="105" t="str">
        <f>IFERROR(MID($K$4,LEN(_xlfn.CONCAT($N$4:Z4,REPT("!",COUNTA($N$4:Z4)+1))),FIND(",",$K$4,LEN(_xlfn.CONCAT($N$4:Z4,REPT("!",COUNTA($N$4:Z4)+1))))-LEN(_xlfn.CONCAT($N$4:Z4,REPT("!",COUNTA($N$4:Z4)+1)))),"")</f>
        <v/>
      </c>
      <c r="AB4" s="105" t="str">
        <f>IFERROR(MID($K$4,LEN(_xlfn.CONCAT($N$4:AA4,REPT("!",COUNTA($N$4:AA4)+1))),FIND(",",$K$4,LEN(_xlfn.CONCAT($N$4:AA4,REPT("!",COUNTA($N$4:AA4)+1))))-LEN(_xlfn.CONCAT($N$4:AA4,REPT("!",COUNTA($N$4:AA4)+1)))),"")</f>
        <v/>
      </c>
      <c r="AC4" s="105" t="str">
        <f>IFERROR(MID($K$4,LEN(_xlfn.CONCAT($N$4:AB4,REPT("!",COUNTA($N$4:AB4)+1))),FIND(",",$K$4,LEN(_xlfn.CONCAT($N$4:AB4,REPT("!",COUNTA($N$4:AB4)+1))))-LEN(_xlfn.CONCAT($N$4:AB4,REPT("!",COUNTA($N$4:AB4)+1)))),"")</f>
        <v/>
      </c>
      <c r="AD4" s="105" t="str">
        <f>IFERROR(MID($K$4,LEN(_xlfn.CONCAT($N$4:AC4,REPT("!",COUNTA($N$4:AC4)+1))),FIND(",",$K$4,LEN(_xlfn.CONCAT($N$4:AC4,REPT("!",COUNTA($N$4:AC4)+1))))-LEN(_xlfn.CONCAT($N$4:AC4,REPT("!",COUNTA($N$4:AC4)+1)))),"")</f>
        <v/>
      </c>
      <c r="AE4" s="105" t="str">
        <f>IFERROR(MID($K$4,LEN(_xlfn.CONCAT($N$4:AD4,REPT("!",COUNTA($N$4:AD4)+1))),FIND(",",$K$4,LEN(_xlfn.CONCAT($N$4:AD4,REPT("!",COUNTA($N$4:AD4)+1))))-LEN(_xlfn.CONCAT($N$4:AD4,REPT("!",COUNTA($N$4:AD4)+1)))),"")</f>
        <v/>
      </c>
      <c r="AF4" s="105" t="str">
        <f>IFERROR(MID($K$4,LEN(_xlfn.CONCAT($N$4:AE4,REPT("!",COUNTA($N$4:AE4)+1))),FIND(",",$K$4,LEN(_xlfn.CONCAT($N$4:AE4,REPT("!",COUNTA($N$4:AE4)+1))))-LEN(_xlfn.CONCAT($N$4:AE4,REPT("!",COUNTA($N$4:AE4)+1)))),"")</f>
        <v/>
      </c>
      <c r="AG4" s="105" t="str">
        <f>IFERROR(MID($K$4,LEN(_xlfn.CONCAT($N$4:AF4,REPT("!",COUNTA($N$4:AF4)+1))),FIND(",",$K$4,LEN(_xlfn.CONCAT($N$4:AF4,REPT("!",COUNTA($N$4:AF4)+1))))-LEN(_xlfn.CONCAT($N$4:AF4,REPT("!",COUNTA($N$4:AF4)+1)))),"")</f>
        <v/>
      </c>
      <c r="AH4" s="107" t="str">
        <f>IF(N4&lt;&gt;"",_xlfn.CONCAT($L$4,"!",$J$4,N4),"")</f>
        <v xml:space="preserve">EugeniuM!ESXi_84IP_2 </v>
      </c>
      <c r="AI4" s="107" t="str">
        <f t="shared" ref="AI4:BA4" si="5">IF(O4&lt;&gt;"",_xlfn.CONCAT($L$4,"!",$J$4,O4),"")</f>
        <v/>
      </c>
      <c r="AJ4" s="107" t="str">
        <f t="shared" si="5"/>
        <v/>
      </c>
      <c r="AK4" s="107" t="str">
        <f t="shared" si="5"/>
        <v/>
      </c>
      <c r="AL4" s="107" t="str">
        <f t="shared" si="5"/>
        <v/>
      </c>
      <c r="AM4" s="107" t="str">
        <f t="shared" si="5"/>
        <v/>
      </c>
      <c r="AN4" s="107" t="str">
        <f t="shared" si="5"/>
        <v/>
      </c>
      <c r="AO4" s="107" t="str">
        <f t="shared" si="5"/>
        <v/>
      </c>
      <c r="AP4" s="107" t="str">
        <f t="shared" si="5"/>
        <v/>
      </c>
      <c r="AQ4" s="107" t="str">
        <f t="shared" si="5"/>
        <v/>
      </c>
      <c r="AR4" s="107" t="str">
        <f t="shared" si="5"/>
        <v/>
      </c>
      <c r="AS4" s="107" t="str">
        <f t="shared" si="5"/>
        <v/>
      </c>
      <c r="AT4" s="107" t="str">
        <f t="shared" si="5"/>
        <v/>
      </c>
      <c r="AU4" s="107" t="str">
        <f t="shared" si="5"/>
        <v/>
      </c>
      <c r="AV4" s="107" t="str">
        <f t="shared" si="5"/>
        <v/>
      </c>
      <c r="AW4" s="107" t="str">
        <f t="shared" si="5"/>
        <v/>
      </c>
      <c r="AX4" s="107" t="str">
        <f t="shared" si="5"/>
        <v/>
      </c>
      <c r="AY4" s="107" t="str">
        <f t="shared" si="5"/>
        <v/>
      </c>
      <c r="AZ4" s="107" t="str">
        <f t="shared" si="5"/>
        <v/>
      </c>
      <c r="BA4" s="107" t="str">
        <f t="shared" si="5"/>
        <v/>
      </c>
      <c r="BB4" s="101" t="str">
        <f>IFERROR(MID($BB$2,LEN(_xlfn.CONCAT($BB$3:BB3,REPT("!",COUNTA($BB$3:BB3)+1))),FIND(",",$BB$2,LEN(_xlfn.CONCAT($BB$3:BB3,REPT("!",COUNTA($BB$3:BB3)+1))))-LEN(_xlfn.CONCAT($BB$3:BB3,REPT("!",COUNTA($BB$3:BB3)+1)))),"")</f>
        <v/>
      </c>
      <c r="BC4" s="101" t="str">
        <f t="shared" ref="BC4:BC67" si="6">IFERROR(RIGHT(BB4,LEN(BB4)-LEN(BD4)-1),"")</f>
        <v/>
      </c>
      <c r="BD4" s="101" t="str">
        <f t="shared" ref="BD4:BD67" si="7">IFERROR(LEFT(BB4,FIND("!",BB4,1)-1),"")</f>
        <v/>
      </c>
    </row>
    <row r="5" spans="1:58">
      <c r="A5" s="109" t="s">
        <v>75</v>
      </c>
      <c r="B5" s="109" t="s">
        <v>648</v>
      </c>
      <c r="C5" s="95" t="str">
        <f t="shared" si="0"/>
        <v/>
      </c>
      <c r="D5" s="97" t="str">
        <f t="shared" si="1"/>
        <v/>
      </c>
      <c r="F5" t="str">
        <f t="shared" si="2"/>
        <v xml:space="preserve">ESXi_79 IP_4 </v>
      </c>
      <c r="J5" s="101" t="str">
        <f>IF(AND(Actual!D5&lt;&gt;"",Actual!H5&lt;&gt;""),Actual!D5,"")</f>
        <v/>
      </c>
      <c r="K5" s="101" t="str">
        <f>IF(AND(Actual!D5&lt;&gt;"",Actual!H5&lt;&gt;""),Actual!H5,"")</f>
        <v/>
      </c>
      <c r="L5" s="101" t="str">
        <f>IF(AND(J5&lt;&gt;"",K5&lt;&gt;""),Actual!B5,"")</f>
        <v/>
      </c>
      <c r="M5" s="101"/>
      <c r="N5" s="104" t="str">
        <f t="shared" si="4"/>
        <v/>
      </c>
      <c r="O5" s="105" t="str">
        <f>IFERROR(MID($K$5,LEN(_xlfn.CONCAT($N$5:N5,REPT("!",COUNTA($N$5:N5)+1))),FIND(",",$K$5,LEN(_xlfn.CONCAT($N$5:N5,REPT("!",COUNTA($N$5:N5)+1))))-LEN(_xlfn.CONCAT($N$5:N5,REPT("!",COUNTA($N$5:N5)+1)))),"")</f>
        <v/>
      </c>
      <c r="P5" s="105" t="str">
        <f>IFERROR(MID($K$5,LEN(_xlfn.CONCAT($N$5:O5,REPT("!",COUNTA($N$5:O5)+1))),FIND(",",$K$5,LEN(_xlfn.CONCAT($N$5:O5,REPT("!",COUNTA($N$5:O5)+1))))-LEN(_xlfn.CONCAT($N$5:O5,REPT("!",COUNTA($N$5:O5)+1)))),"")</f>
        <v/>
      </c>
      <c r="Q5" s="105" t="str">
        <f>IFERROR(MID($K$5,LEN(_xlfn.CONCAT($N$5:P5,REPT("!",COUNTA($N$5:P5)+1))),FIND(",",$K$5,LEN(_xlfn.CONCAT($N$5:P5,REPT("!",COUNTA($N$5:P5)+1))))-LEN(_xlfn.CONCAT($N$5:P5,REPT("!",COUNTA($N$5:P5)+1)))),"")</f>
        <v/>
      </c>
      <c r="R5" s="105" t="str">
        <f>IFERROR(MID($K$5,LEN(_xlfn.CONCAT($N$5:Q5,REPT("!",COUNTA($N$5:Q5)+1))),FIND(",",$K$5,LEN(_xlfn.CONCAT($N$5:Q5,REPT("!",COUNTA($N$5:Q5)+1))))-LEN(_xlfn.CONCAT($N$5:Q5,REPT("!",COUNTA($N$5:Q5)+1)))),"")</f>
        <v/>
      </c>
      <c r="S5" s="105" t="str">
        <f>IFERROR(MID($K$5,LEN(_xlfn.CONCAT($N$5:R5,REPT("!",COUNTA($N$5:R5)+1))),FIND(",",$K$5,LEN(_xlfn.CONCAT($N$5:R5,REPT("!",COUNTA($N$5:R5)+1))))-LEN(_xlfn.CONCAT($N$5:R5,REPT("!",COUNTA($N$5:R5)+1)))),"")</f>
        <v/>
      </c>
      <c r="T5" s="105" t="str">
        <f>IFERROR(MID($K$5,LEN(_xlfn.CONCAT($N$5:S5,REPT("!",COUNTA($N$5:S5)+1))),FIND(",",$K$5,LEN(_xlfn.CONCAT($N$5:S5,REPT("!",COUNTA($N$5:S5)+1))))-LEN(_xlfn.CONCAT($N$5:S5,REPT("!",COUNTA($N$5:S5)+1)))),"")</f>
        <v/>
      </c>
      <c r="U5" s="105" t="str">
        <f>IFERROR(MID($K$5,LEN(_xlfn.CONCAT($N$5:T5,REPT("!",COUNTA($N$5:T5)+1))),FIND(",",$K$5,LEN(_xlfn.CONCAT($N$5:T5,REPT("!",COUNTA($N$5:T5)+1))))-LEN(_xlfn.CONCAT($N$5:T5,REPT("!",COUNTA($N$5:T5)+1)))),"")</f>
        <v/>
      </c>
      <c r="V5" s="105" t="str">
        <f>IFERROR(MID($K$5,LEN(_xlfn.CONCAT($N$5:U5,REPT("!",COUNTA($N$5:U5)+1))),FIND(",",$K$5,LEN(_xlfn.CONCAT($N$5:U5,REPT("!",COUNTA($N$5:U5)+1))))-LEN(_xlfn.CONCAT($N$5:U5,REPT("!",COUNTA($N$5:U5)+1)))),"")</f>
        <v/>
      </c>
      <c r="W5" s="105" t="str">
        <f>IFERROR(MID($K$5,LEN(_xlfn.CONCAT($N$5:V5,REPT("!",COUNTA($N$5:V5)+1))),FIND(",",$K$5,LEN(_xlfn.CONCAT($N$5:V5,REPT("!",COUNTA($N$5:V5)+1))))-LEN(_xlfn.CONCAT($N$5:V5,REPT("!",COUNTA($N$5:V5)+1)))),"")</f>
        <v/>
      </c>
      <c r="X5" s="105" t="str">
        <f>IFERROR(MID($K$5,LEN(_xlfn.CONCAT($N$5:W5,REPT("!",COUNTA($N$5:W5)+1))),FIND(",",$K$5,LEN(_xlfn.CONCAT($N$5:W5,REPT("!",COUNTA($N$5:W5)+1))))-LEN(_xlfn.CONCAT($N$5:W5,REPT("!",COUNTA($N$5:W5)+1)))),"")</f>
        <v/>
      </c>
      <c r="Y5" s="105" t="str">
        <f>IFERROR(MID($K$5,LEN(_xlfn.CONCAT($N$5:X5,REPT("!",COUNTA($N$5:X5)+1))),FIND(",",$K$5,LEN(_xlfn.CONCAT($N$5:X5,REPT("!",COUNTA($N$5:X5)+1))))-LEN(_xlfn.CONCAT($N$5:X5,REPT("!",COUNTA($N$5:X5)+1)))),"")</f>
        <v/>
      </c>
      <c r="Z5" s="105" t="str">
        <f>IFERROR(MID($K$5,LEN(_xlfn.CONCAT($N$5:Y5,REPT("!",COUNTA($N$5:Y5)+1))),FIND(",",$K$5,LEN(_xlfn.CONCAT($N$5:Y5,REPT("!",COUNTA($N$5:Y5)+1))))-LEN(_xlfn.CONCAT($N$5:Y5,REPT("!",COUNTA($N$5:Y5)+1)))),"")</f>
        <v/>
      </c>
      <c r="AA5" s="105" t="str">
        <f>IFERROR(MID($K$5,LEN(_xlfn.CONCAT($N$5:Z5,REPT("!",COUNTA($N$5:Z5)+1))),FIND(",",$K$5,LEN(_xlfn.CONCAT($N$5:Z5,REPT("!",COUNTA($N$5:Z5)+1))))-LEN(_xlfn.CONCAT($N$5:Z5,REPT("!",COUNTA($N$5:Z5)+1)))),"")</f>
        <v/>
      </c>
      <c r="AB5" s="105" t="str">
        <f>IFERROR(MID($K$5,LEN(_xlfn.CONCAT($N$5:AA5,REPT("!",COUNTA($N$5:AA5)+1))),FIND(",",$K$5,LEN(_xlfn.CONCAT($N$5:AA5,REPT("!",COUNTA($N$5:AA5)+1))))-LEN(_xlfn.CONCAT($N$5:AA5,REPT("!",COUNTA($N$5:AA5)+1)))),"")</f>
        <v/>
      </c>
      <c r="AC5" s="105" t="str">
        <f>IFERROR(MID($K$5,LEN(_xlfn.CONCAT($N$5:AB5,REPT("!",COUNTA($N$5:AB5)+1))),FIND(",",$K$5,LEN(_xlfn.CONCAT($N$5:AB5,REPT("!",COUNTA($N$5:AB5)+1))))-LEN(_xlfn.CONCAT($N$5:AB5,REPT("!",COUNTA($N$5:AB5)+1)))),"")</f>
        <v/>
      </c>
      <c r="AD5" s="105" t="str">
        <f>IFERROR(MID($K$5,LEN(_xlfn.CONCAT($N$5:AC5,REPT("!",COUNTA($N$5:AC5)+1))),FIND(",",$K$5,LEN(_xlfn.CONCAT($N$5:AC5,REPT("!",COUNTA($N$5:AC5)+1))))-LEN(_xlfn.CONCAT($N$5:AC5,REPT("!",COUNTA($N$5:AC5)+1)))),"")</f>
        <v/>
      </c>
      <c r="AE5" s="105" t="str">
        <f>IFERROR(MID($K$5,LEN(_xlfn.CONCAT($N$5:AD5,REPT("!",COUNTA($N$5:AD5)+1))),FIND(",",$K$5,LEN(_xlfn.CONCAT($N$5:AD5,REPT("!",COUNTA($N$5:AD5)+1))))-LEN(_xlfn.CONCAT($N$5:AD5,REPT("!",COUNTA($N$5:AD5)+1)))),"")</f>
        <v/>
      </c>
      <c r="AF5" s="105" t="str">
        <f>IFERROR(MID($K$5,LEN(_xlfn.CONCAT($N$5:AE5,REPT("!",COUNTA($N$5:AE5)+1))),FIND(",",$K$5,LEN(_xlfn.CONCAT($N$5:AE5,REPT("!",COUNTA($N$5:AE5)+1))))-LEN(_xlfn.CONCAT($N$5:AE5,REPT("!",COUNTA($N$5:AE5)+1)))),"")</f>
        <v/>
      </c>
      <c r="AG5" s="105" t="str">
        <f>IFERROR(MID($K$5,LEN(_xlfn.CONCAT($N$5:AF5,REPT("!",COUNTA($N$5:AF5)+1))),FIND(",",$K$5,LEN(_xlfn.CONCAT($N$5:AF5,REPT("!",COUNTA($N$5:AF5)+1))))-LEN(_xlfn.CONCAT($N$5:AF5,REPT("!",COUNTA($N$5:AF5)+1)))),"")</f>
        <v/>
      </c>
      <c r="AH5" s="107" t="str">
        <f>IF(N5&lt;&gt;"",_xlfn.CONCAT($L$5,"!",$J$5,N5),"")</f>
        <v/>
      </c>
      <c r="AI5" s="107" t="str">
        <f t="shared" ref="AI5:BA5" si="8">IF(O5&lt;&gt;"",_xlfn.CONCAT($L$5,"!",$J$5,O5),"")</f>
        <v/>
      </c>
      <c r="AJ5" s="107" t="str">
        <f t="shared" si="8"/>
        <v/>
      </c>
      <c r="AK5" s="107" t="str">
        <f t="shared" si="8"/>
        <v/>
      </c>
      <c r="AL5" s="107" t="str">
        <f t="shared" si="8"/>
        <v/>
      </c>
      <c r="AM5" s="107" t="str">
        <f t="shared" si="8"/>
        <v/>
      </c>
      <c r="AN5" s="107" t="str">
        <f t="shared" si="8"/>
        <v/>
      </c>
      <c r="AO5" s="107" t="str">
        <f t="shared" si="8"/>
        <v/>
      </c>
      <c r="AP5" s="107" t="str">
        <f t="shared" si="8"/>
        <v/>
      </c>
      <c r="AQ5" s="107" t="str">
        <f t="shared" si="8"/>
        <v/>
      </c>
      <c r="AR5" s="107" t="str">
        <f t="shared" si="8"/>
        <v/>
      </c>
      <c r="AS5" s="107" t="str">
        <f t="shared" si="8"/>
        <v/>
      </c>
      <c r="AT5" s="107" t="str">
        <f t="shared" si="8"/>
        <v/>
      </c>
      <c r="AU5" s="107" t="str">
        <f t="shared" si="8"/>
        <v/>
      </c>
      <c r="AV5" s="107" t="str">
        <f t="shared" si="8"/>
        <v/>
      </c>
      <c r="AW5" s="107" t="str">
        <f t="shared" si="8"/>
        <v/>
      </c>
      <c r="AX5" s="107" t="str">
        <f t="shared" si="8"/>
        <v/>
      </c>
      <c r="AY5" s="107" t="str">
        <f t="shared" si="8"/>
        <v/>
      </c>
      <c r="AZ5" s="107" t="str">
        <f t="shared" si="8"/>
        <v/>
      </c>
      <c r="BA5" s="107" t="str">
        <f t="shared" si="8"/>
        <v/>
      </c>
      <c r="BB5" s="101" t="str">
        <f>IFERROR(MID($BB$2,LEN(_xlfn.CONCAT($BB$3:BB4,REPT("!",COUNTA($BB$3:BB4)+1))),FIND(",",$BB$2,LEN(_xlfn.CONCAT($BB$3:BB4,REPT("!",COUNTA($BB$3:BB4)+1))))-LEN(_xlfn.CONCAT($BB$3:BB4,REPT("!",COUNTA($BB$3:BB4)+1)))),"")</f>
        <v/>
      </c>
      <c r="BC5" s="101" t="str">
        <f t="shared" si="6"/>
        <v/>
      </c>
      <c r="BD5" s="101" t="str">
        <f t="shared" si="7"/>
        <v/>
      </c>
    </row>
    <row r="6" spans="1:58">
      <c r="A6" s="152" t="s">
        <v>75</v>
      </c>
      <c r="B6" s="152" t="s">
        <v>651</v>
      </c>
      <c r="C6" s="152" t="str">
        <f t="shared" si="0"/>
        <v/>
      </c>
      <c r="D6" s="154" t="str">
        <f t="shared" si="1"/>
        <v/>
      </c>
      <c r="E6" s="155"/>
      <c r="F6" t="str">
        <f t="shared" si="2"/>
        <v xml:space="preserve">ESXi_79 IP_5 </v>
      </c>
      <c r="J6" s="101" t="e">
        <f>IF(AND(Actual!#REF!&lt;&gt;"",Actual!#REF!&lt;&gt;""),Actual!#REF!,"")</f>
        <v>#REF!</v>
      </c>
      <c r="K6" s="101" t="e">
        <f>IF(AND(Actual!#REF!&lt;&gt;"",Actual!#REF!&lt;&gt;""),Actual!#REF!,"")</f>
        <v>#REF!</v>
      </c>
      <c r="L6" s="101" t="e">
        <f>IF(AND(J6&lt;&gt;"",K6&lt;&gt;""),Actual!#REF!,"")</f>
        <v>#REF!</v>
      </c>
      <c r="M6" s="101"/>
      <c r="N6" s="104" t="e">
        <f t="shared" si="4"/>
        <v>#REF!</v>
      </c>
      <c r="O6" s="105" t="str">
        <f>IFERROR(MID($K$6,LEN(_xlfn.CONCAT($N$6:N6,REPT("!",COUNTA($N$6:N6)+1))),FIND(",",$K$6,LEN(_xlfn.CONCAT($N$6:N6,REPT("!",COUNTA($N$6:N6)+1))))-LEN(_xlfn.CONCAT($N$6:N6,REPT("!",COUNTA($N$6:N6)+1)))),"")</f>
        <v/>
      </c>
      <c r="P6" s="105" t="str">
        <f>IFERROR(MID($K$6,LEN(_xlfn.CONCAT($N$6:O6,REPT("!",COUNTA($N$6:O6)+1))),FIND(",",$K$6,LEN(_xlfn.CONCAT($N$6:O6,REPT("!",COUNTA($N$6:O6)+1))))-LEN(_xlfn.CONCAT($N$6:O6,REPT("!",COUNTA($N$6:O6)+1)))),"")</f>
        <v/>
      </c>
      <c r="Q6" s="105" t="str">
        <f>IFERROR(MID($K$6,LEN(_xlfn.CONCAT($N$6:P6,REPT("!",COUNTA($N$6:P6)+1))),FIND(",",$K$6,LEN(_xlfn.CONCAT($N$6:P6,REPT("!",COUNTA($N$6:P6)+1))))-LEN(_xlfn.CONCAT($N$6:P6,REPT("!",COUNTA($N$6:P6)+1)))),"")</f>
        <v/>
      </c>
      <c r="R6" s="105" t="str">
        <f>IFERROR(MID($K$6,LEN(_xlfn.CONCAT($N$6:Q6,REPT("!",COUNTA($N$6:Q6)+1))),FIND(",",$K$6,LEN(_xlfn.CONCAT($N$6:Q6,REPT("!",COUNTA($N$6:Q6)+1))))-LEN(_xlfn.CONCAT($N$6:Q6,REPT("!",COUNTA($N$6:Q6)+1)))),"")</f>
        <v/>
      </c>
      <c r="S6" s="105" t="str">
        <f>IFERROR(MID($K$6,LEN(_xlfn.CONCAT($N$6:R6,REPT("!",COUNTA($N$6:R6)+1))),FIND(",",$K$6,LEN(_xlfn.CONCAT($N$6:R6,REPT("!",COUNTA($N$6:R6)+1))))-LEN(_xlfn.CONCAT($N$6:R6,REPT("!",COUNTA($N$6:R6)+1)))),"")</f>
        <v/>
      </c>
      <c r="T6" s="105" t="str">
        <f>IFERROR(MID($K$6,LEN(_xlfn.CONCAT($N$6:S6,REPT("!",COUNTA($N$6:S6)+1))),FIND(",",$K$6,LEN(_xlfn.CONCAT($N$6:S6,REPT("!",COUNTA($N$6:S6)+1))))-LEN(_xlfn.CONCAT($N$6:S6,REPT("!",COUNTA($N$6:S6)+1)))),"")</f>
        <v/>
      </c>
      <c r="U6" s="105" t="str">
        <f>IFERROR(MID($K$6,LEN(_xlfn.CONCAT($N$6:T6,REPT("!",COUNTA($N$6:T6)+1))),FIND(",",$K$6,LEN(_xlfn.CONCAT($N$6:T6,REPT("!",COUNTA($N$6:T6)+1))))-LEN(_xlfn.CONCAT($N$6:T6,REPT("!",COUNTA($N$6:T6)+1)))),"")</f>
        <v/>
      </c>
      <c r="V6" s="105" t="str">
        <f>IFERROR(MID($K$6,LEN(_xlfn.CONCAT($N$6:U6,REPT("!",COUNTA($N$6:U6)+1))),FIND(",",$K$6,LEN(_xlfn.CONCAT($N$6:U6,REPT("!",COUNTA($N$6:U6)+1))))-LEN(_xlfn.CONCAT($N$6:U6,REPT("!",COUNTA($N$6:U6)+1)))),"")</f>
        <v/>
      </c>
      <c r="W6" s="105" t="str">
        <f>IFERROR(MID($K$6,LEN(_xlfn.CONCAT($N$6:V6,REPT("!",COUNTA($N$6:V6)+1))),FIND(",",$K$6,LEN(_xlfn.CONCAT($N$6:V6,REPT("!",COUNTA($N$6:V6)+1))))-LEN(_xlfn.CONCAT($N$6:V6,REPT("!",COUNTA($N$6:V6)+1)))),"")</f>
        <v/>
      </c>
      <c r="X6" s="105" t="str">
        <f>IFERROR(MID($K$6,LEN(_xlfn.CONCAT($N$6:W6,REPT("!",COUNTA($N$6:W6)+1))),FIND(",",$K$6,LEN(_xlfn.CONCAT($N$6:W6,REPT("!",COUNTA($N$6:W6)+1))))-LEN(_xlfn.CONCAT($N$6:W6,REPT("!",COUNTA($N$6:W6)+1)))),"")</f>
        <v/>
      </c>
      <c r="Y6" s="105" t="str">
        <f>IFERROR(MID($K$6,LEN(_xlfn.CONCAT($N$6:X6,REPT("!",COUNTA($N$6:X6)+1))),FIND(",",$K$6,LEN(_xlfn.CONCAT($N$6:X6,REPT("!",COUNTA($N$6:X6)+1))))-LEN(_xlfn.CONCAT($N$6:X6,REPT("!",COUNTA($N$6:X6)+1)))),"")</f>
        <v/>
      </c>
      <c r="Z6" s="105" t="str">
        <f>IFERROR(MID($K$6,LEN(_xlfn.CONCAT($N$6:Y6,REPT("!",COUNTA($N$6:Y6)+1))),FIND(",",$K$6,LEN(_xlfn.CONCAT($N$6:Y6,REPT("!",COUNTA($N$6:Y6)+1))))-LEN(_xlfn.CONCAT($N$6:Y6,REPT("!",COUNTA($N$6:Y6)+1)))),"")</f>
        <v/>
      </c>
      <c r="AA6" s="105" t="str">
        <f>IFERROR(MID($K$6,LEN(_xlfn.CONCAT($N$6:Z6,REPT("!",COUNTA($N$6:Z6)+1))),FIND(",",$K$6,LEN(_xlfn.CONCAT($N$6:Z6,REPT("!",COUNTA($N$6:Z6)+1))))-LEN(_xlfn.CONCAT($N$6:Z6,REPT("!",COUNTA($N$6:Z6)+1)))),"")</f>
        <v/>
      </c>
      <c r="AB6" s="105" t="str">
        <f>IFERROR(MID($K$6,LEN(_xlfn.CONCAT($N$6:AA6,REPT("!",COUNTA($N$6:AA6)+1))),FIND(",",$K$6,LEN(_xlfn.CONCAT($N$6:AA6,REPT("!",COUNTA($N$6:AA6)+1))))-LEN(_xlfn.CONCAT($N$6:AA6,REPT("!",COUNTA($N$6:AA6)+1)))),"")</f>
        <v/>
      </c>
      <c r="AC6" s="105" t="str">
        <f>IFERROR(MID($K$6,LEN(_xlfn.CONCAT($N$6:AB6,REPT("!",COUNTA($N$6:AB6)+1))),FIND(",",$K$6,LEN(_xlfn.CONCAT($N$6:AB6,REPT("!",COUNTA($N$6:AB6)+1))))-LEN(_xlfn.CONCAT($N$6:AB6,REPT("!",COUNTA($N$6:AB6)+1)))),"")</f>
        <v/>
      </c>
      <c r="AD6" s="105" t="str">
        <f>IFERROR(MID($K$6,LEN(_xlfn.CONCAT($N$6:AC6,REPT("!",COUNTA($N$6:AC6)+1))),FIND(",",$K$6,LEN(_xlfn.CONCAT($N$6:AC6,REPT("!",COUNTA($N$6:AC6)+1))))-LEN(_xlfn.CONCAT($N$6:AC6,REPT("!",COUNTA($N$6:AC6)+1)))),"")</f>
        <v/>
      </c>
      <c r="AE6" s="105" t="str">
        <f>IFERROR(MID($K$6,LEN(_xlfn.CONCAT($N$6:AD6,REPT("!",COUNTA($N$6:AD6)+1))),FIND(",",$K$6,LEN(_xlfn.CONCAT($N$6:AD6,REPT("!",COUNTA($N$6:AD6)+1))))-LEN(_xlfn.CONCAT($N$6:AD6,REPT("!",COUNTA($N$6:AD6)+1)))),"")</f>
        <v/>
      </c>
      <c r="AF6" s="105" t="str">
        <f>IFERROR(MID($K$6,LEN(_xlfn.CONCAT($N$6:AE6,REPT("!",COUNTA($N$6:AE6)+1))),FIND(",",$K$6,LEN(_xlfn.CONCAT($N$6:AE6,REPT("!",COUNTA($N$6:AE6)+1))))-LEN(_xlfn.CONCAT($N$6:AE6,REPT("!",COUNTA($N$6:AE6)+1)))),"")</f>
        <v/>
      </c>
      <c r="AG6" s="105" t="str">
        <f>IFERROR(MID($K$6,LEN(_xlfn.CONCAT($N$6:AF6,REPT("!",COUNTA($N$6:AF6)+1))),FIND(",",$K$6,LEN(_xlfn.CONCAT($N$6:AF6,REPT("!",COUNTA($N$6:AF6)+1))))-LEN(_xlfn.CONCAT($N$6:AF6,REPT("!",COUNTA($N$6:AF6)+1)))),"")</f>
        <v/>
      </c>
      <c r="AH6" s="107" t="e">
        <f>IF(N6&lt;&gt;"",_xlfn.CONCAT($L$6,"!",$J$6,N6),"")</f>
        <v>#REF!</v>
      </c>
      <c r="AI6" s="107" t="str">
        <f t="shared" ref="AI6:BA6" si="9">IF(O6&lt;&gt;"",_xlfn.CONCAT($L$6,"!",$J$6,O6),"")</f>
        <v/>
      </c>
      <c r="AJ6" s="107" t="str">
        <f t="shared" si="9"/>
        <v/>
      </c>
      <c r="AK6" s="107" t="str">
        <f t="shared" si="9"/>
        <v/>
      </c>
      <c r="AL6" s="107" t="str">
        <f t="shared" si="9"/>
        <v/>
      </c>
      <c r="AM6" s="107" t="str">
        <f t="shared" si="9"/>
        <v/>
      </c>
      <c r="AN6" s="107" t="str">
        <f t="shared" si="9"/>
        <v/>
      </c>
      <c r="AO6" s="107" t="str">
        <f t="shared" si="9"/>
        <v/>
      </c>
      <c r="AP6" s="107" t="str">
        <f t="shared" si="9"/>
        <v/>
      </c>
      <c r="AQ6" s="107" t="str">
        <f t="shared" si="9"/>
        <v/>
      </c>
      <c r="AR6" s="107" t="str">
        <f t="shared" si="9"/>
        <v/>
      </c>
      <c r="AS6" s="107" t="str">
        <f t="shared" si="9"/>
        <v/>
      </c>
      <c r="AT6" s="107" t="str">
        <f t="shared" si="9"/>
        <v/>
      </c>
      <c r="AU6" s="107" t="str">
        <f t="shared" si="9"/>
        <v/>
      </c>
      <c r="AV6" s="107" t="str">
        <f t="shared" si="9"/>
        <v/>
      </c>
      <c r="AW6" s="107" t="str">
        <f t="shared" si="9"/>
        <v/>
      </c>
      <c r="AX6" s="107" t="str">
        <f t="shared" si="9"/>
        <v/>
      </c>
      <c r="AY6" s="107" t="str">
        <f t="shared" si="9"/>
        <v/>
      </c>
      <c r="AZ6" s="107" t="str">
        <f t="shared" si="9"/>
        <v/>
      </c>
      <c r="BA6" s="107" t="str">
        <f t="shared" si="9"/>
        <v/>
      </c>
      <c r="BB6" s="101" t="str">
        <f>IFERROR(MID($BB$2,LEN(_xlfn.CONCAT($BB$3:BB5,REPT("!",COUNTA($BB$3:BB5)+1))),FIND(",",$BB$2,LEN(_xlfn.CONCAT($BB$3:BB5,REPT("!",COUNTA($BB$3:BB5)+1))))-LEN(_xlfn.CONCAT($BB$3:BB5,REPT("!",COUNTA($BB$3:BB5)+1)))),"")</f>
        <v/>
      </c>
      <c r="BC6" s="101" t="str">
        <f t="shared" si="6"/>
        <v/>
      </c>
      <c r="BD6" s="101" t="str">
        <f t="shared" si="7"/>
        <v/>
      </c>
      <c r="BF6" t="s">
        <v>1421</v>
      </c>
    </row>
    <row r="7" spans="1:58">
      <c r="A7" s="109" t="s">
        <v>75</v>
      </c>
      <c r="B7" s="109" t="s">
        <v>654</v>
      </c>
      <c r="C7" s="95" t="str">
        <f t="shared" si="0"/>
        <v/>
      </c>
      <c r="D7" s="97" t="str">
        <f t="shared" si="1"/>
        <v/>
      </c>
      <c r="F7" t="str">
        <f t="shared" si="2"/>
        <v xml:space="preserve">ESXi_79 IP_6 </v>
      </c>
      <c r="J7" s="101" t="str">
        <f>IF(AND(Actual!D6&lt;&gt;"",Actual!H6&lt;&gt;""),Actual!D6,"")</f>
        <v>ESXi_81</v>
      </c>
      <c r="K7" s="101" t="str">
        <f>IF(AND(Actual!D6&lt;&gt;"",Actual!H6&lt;&gt;""),Actual!H6,"")</f>
        <v>IP_1 , IP_2 , IP_5, IP_6, IP_7, IP_8,  IP_9, Win7N_C</v>
      </c>
      <c r="L7" s="101" t="str">
        <f>IF(AND(J7&lt;&gt;"",K7&lt;&gt;""),Actual!B6,"")</f>
        <v>ValeriuL</v>
      </c>
      <c r="M7" s="101"/>
      <c r="N7" s="104" t="str">
        <f t="shared" si="4"/>
        <v xml:space="preserve">IP_1 </v>
      </c>
      <c r="O7" s="105" t="str">
        <f>IFERROR(MID($K$7,LEN(_xlfn.CONCAT($N$7:N7,REPT("!",COUNTA($N$7:N7)+1))),FIND(",",$K$7,LEN(_xlfn.CONCAT($N$7:N7,REPT("!",COUNTA($N$7:N7)+1))))-LEN(_xlfn.CONCAT($N$7:N7,REPT("!",COUNTA($N$7:N7)+1)))),"")</f>
        <v xml:space="preserve"> IP_2 </v>
      </c>
      <c r="P7" s="105" t="str">
        <f>IFERROR(MID($K$7,LEN(_xlfn.CONCAT($N$7:O7,REPT("!",COUNTA($N$7:O7)+1))),FIND(",",$K$7,LEN(_xlfn.CONCAT($N$7:O7,REPT("!",COUNTA($N$7:O7)+1))))-LEN(_xlfn.CONCAT($N$7:O7,REPT("!",COUNTA($N$7:O7)+1)))),"")</f>
        <v xml:space="preserve"> IP_5</v>
      </c>
      <c r="Q7" s="105" t="str">
        <f>IFERROR(MID($K$7,LEN(_xlfn.CONCAT($N$7:P7,REPT("!",COUNTA($N$7:P7)+1))),FIND(",",$K$7,LEN(_xlfn.CONCAT($N$7:P7,REPT("!",COUNTA($N$7:P7)+1))))-LEN(_xlfn.CONCAT($N$7:P7,REPT("!",COUNTA($N$7:P7)+1)))),"")</f>
        <v xml:space="preserve"> IP_6</v>
      </c>
      <c r="R7" s="105" t="str">
        <f>IFERROR(MID($K$7,LEN(_xlfn.CONCAT($N$7:Q7,REPT("!",COUNTA($N$7:Q7)+1))),FIND(",",$K$7,LEN(_xlfn.CONCAT($N$7:Q7,REPT("!",COUNTA($N$7:Q7)+1))))-LEN(_xlfn.CONCAT($N$7:Q7,REPT("!",COUNTA($N$7:Q7)+1)))),"")</f>
        <v xml:space="preserve"> IP_7</v>
      </c>
      <c r="S7" s="105" t="str">
        <f>IFERROR(MID($K$7,LEN(_xlfn.CONCAT($N$7:R7,REPT("!",COUNTA($N$7:R7)+1))),FIND(",",$K$7,LEN(_xlfn.CONCAT($N$7:R7,REPT("!",COUNTA($N$7:R7)+1))))-LEN(_xlfn.CONCAT($N$7:R7,REPT("!",COUNTA($N$7:R7)+1)))),"")</f>
        <v xml:space="preserve"> IP_8</v>
      </c>
      <c r="T7" s="105" t="str">
        <f>IFERROR(MID($K$7,LEN(_xlfn.CONCAT($N$7:S7,REPT("!",COUNTA($N$7:S7)+1))),FIND(",",$K$7,LEN(_xlfn.CONCAT($N$7:S7,REPT("!",COUNTA($N$7:S7)+1))))-LEN(_xlfn.CONCAT($N$7:S7,REPT("!",COUNTA($N$7:S7)+1)))),"")</f>
        <v xml:space="preserve">  IP_9</v>
      </c>
      <c r="U7" s="105" t="str">
        <f>IFERROR(MID($K$7,LEN(_xlfn.CONCAT($N$7:T7,REPT("!",COUNTA($N$7:T7)+1))),FIND(",",$K$7,LEN(_xlfn.CONCAT($N$7:T7,REPT("!",COUNTA($N$7:T7)+1))))-LEN(_xlfn.CONCAT($N$7:T7,REPT("!",COUNTA($N$7:T7)+1)))),"")</f>
        <v/>
      </c>
      <c r="V7" s="105" t="str">
        <f>IFERROR(MID($K$7,LEN(_xlfn.CONCAT($N$7:U7,REPT("!",COUNTA($N$7:U7)+1))),FIND(",",$K$7,LEN(_xlfn.CONCAT($N$7:U7,REPT("!",COUNTA($N$7:U7)+1))))-LEN(_xlfn.CONCAT($N$7:U7,REPT("!",COUNTA($N$7:U7)+1)))),"")</f>
        <v/>
      </c>
      <c r="W7" s="105" t="str">
        <f>IFERROR(MID($K$7,LEN(_xlfn.CONCAT($N$7:V7,REPT("!",COUNTA($N$7:V7)+1))),FIND(",",$K$7,LEN(_xlfn.CONCAT($N$7:V7,REPT("!",COUNTA($N$7:V7)+1))))-LEN(_xlfn.CONCAT($N$7:V7,REPT("!",COUNTA($N$7:V7)+1)))),"")</f>
        <v/>
      </c>
      <c r="X7" s="105" t="str">
        <f>IFERROR(MID($K$7,LEN(_xlfn.CONCAT($N$7:W7,REPT("!",COUNTA($N$7:W7)+1))),FIND(",",$K$7,LEN(_xlfn.CONCAT($N$7:W7,REPT("!",COUNTA($N$7:W7)+1))))-LEN(_xlfn.CONCAT($N$7:W7,REPT("!",COUNTA($N$7:W7)+1)))),"")</f>
        <v/>
      </c>
      <c r="Y7" s="105" t="str">
        <f>IFERROR(MID($K$7,LEN(_xlfn.CONCAT($N$7:X7,REPT("!",COUNTA($N$7:X7)+1))),FIND(",",$K$7,LEN(_xlfn.CONCAT($N$7:X7,REPT("!",COUNTA($N$7:X7)+1))))-LEN(_xlfn.CONCAT($N$7:X7,REPT("!",COUNTA($N$7:X7)+1)))),"")</f>
        <v/>
      </c>
      <c r="Z7" s="105" t="str">
        <f>IFERROR(MID($K$7,LEN(_xlfn.CONCAT($N$7:Y7,REPT("!",COUNTA($N$7:Y7)+1))),FIND(",",$K$7,LEN(_xlfn.CONCAT($N$7:Y7,REPT("!",COUNTA($N$7:Y7)+1))))-LEN(_xlfn.CONCAT($N$7:Y7,REPT("!",COUNTA($N$7:Y7)+1)))),"")</f>
        <v/>
      </c>
      <c r="AA7" s="105" t="str">
        <f>IFERROR(MID($K$7,LEN(_xlfn.CONCAT($N$7:Z7,REPT("!",COUNTA($N$7:Z7)+1))),FIND(",",$K$7,LEN(_xlfn.CONCAT($N$7:Z7,REPT("!",COUNTA($N$7:Z7)+1))))-LEN(_xlfn.CONCAT($N$7:Z7,REPT("!",COUNTA($N$7:Z7)+1)))),"")</f>
        <v/>
      </c>
      <c r="AB7" s="105" t="str">
        <f>IFERROR(MID($K$7,LEN(_xlfn.CONCAT($N$7:AA7,REPT("!",COUNTA($N$7:AA7)+1))),FIND(",",$K$7,LEN(_xlfn.CONCAT($N$7:AA7,REPT("!",COUNTA($N$7:AA7)+1))))-LEN(_xlfn.CONCAT($N$7:AA7,REPT("!",COUNTA($N$7:AA7)+1)))),"")</f>
        <v/>
      </c>
      <c r="AC7" s="105" t="str">
        <f>IFERROR(MID($K$7,LEN(_xlfn.CONCAT($N$7:AB7,REPT("!",COUNTA($N$7:AB7)+1))),FIND(",",$K$7,LEN(_xlfn.CONCAT($N$7:AB7,REPT("!",COUNTA($N$7:AB7)+1))))-LEN(_xlfn.CONCAT($N$7:AB7,REPT("!",COUNTA($N$7:AB7)+1)))),"")</f>
        <v/>
      </c>
      <c r="AD7" s="105" t="str">
        <f>IFERROR(MID($K$7,LEN(_xlfn.CONCAT($N$7:AC7,REPT("!",COUNTA($N$7:AC7)+1))),FIND(",",$K$7,LEN(_xlfn.CONCAT($N$7:AC7,REPT("!",COUNTA($N$7:AC7)+1))))-LEN(_xlfn.CONCAT($N$7:AC7,REPT("!",COUNTA($N$7:AC7)+1)))),"")</f>
        <v/>
      </c>
      <c r="AE7" s="105" t="str">
        <f>IFERROR(MID($K$7,LEN(_xlfn.CONCAT($N$7:AD7,REPT("!",COUNTA($N$7:AD7)+1))),FIND(",",$K$7,LEN(_xlfn.CONCAT($N$7:AD7,REPT("!",COUNTA($N$7:AD7)+1))))-LEN(_xlfn.CONCAT($N$7:AD7,REPT("!",COUNTA($N$7:AD7)+1)))),"")</f>
        <v/>
      </c>
      <c r="AF7" s="105" t="str">
        <f>IFERROR(MID($K$7,LEN(_xlfn.CONCAT($N$7:AE7,REPT("!",COUNTA($N$7:AE7)+1))),FIND(",",$K$7,LEN(_xlfn.CONCAT($N$7:AE7,REPT("!",COUNTA($N$7:AE7)+1))))-LEN(_xlfn.CONCAT($N$7:AE7,REPT("!",COUNTA($N$7:AE7)+1)))),"")</f>
        <v/>
      </c>
      <c r="AG7" s="105" t="str">
        <f>IFERROR(MID($K$7,LEN(_xlfn.CONCAT($N$7:AF7,REPT("!",COUNTA($N$7:AF7)+1))),FIND(",",$K$7,LEN(_xlfn.CONCAT($N$7:AF7,REPT("!",COUNTA($N$7:AF7)+1))))-LEN(_xlfn.CONCAT($N$7:AF7,REPT("!",COUNTA($N$7:AF7)+1)))),"")</f>
        <v/>
      </c>
      <c r="AH7" s="107" t="str">
        <f>IF(N7&lt;&gt;"",_xlfn.CONCAT($L$7,"!",$J$7,N7),"")</f>
        <v xml:space="preserve">ValeriuL!ESXi_81IP_1 </v>
      </c>
      <c r="AI7" s="107" t="str">
        <f t="shared" ref="AI7:BA7" si="10">IF(O7&lt;&gt;"",_xlfn.CONCAT($L$7,"!",$J$7,O7),"")</f>
        <v xml:space="preserve">ValeriuL!ESXi_81 IP_2 </v>
      </c>
      <c r="AJ7" s="107" t="str">
        <f t="shared" si="10"/>
        <v>ValeriuL!ESXi_81 IP_5</v>
      </c>
      <c r="AK7" s="107" t="str">
        <f t="shared" si="10"/>
        <v>ValeriuL!ESXi_81 IP_6</v>
      </c>
      <c r="AL7" s="107" t="str">
        <f t="shared" si="10"/>
        <v>ValeriuL!ESXi_81 IP_7</v>
      </c>
      <c r="AM7" s="107" t="str">
        <f t="shared" si="10"/>
        <v>ValeriuL!ESXi_81 IP_8</v>
      </c>
      <c r="AN7" s="107" t="str">
        <f t="shared" si="10"/>
        <v>ValeriuL!ESXi_81  IP_9</v>
      </c>
      <c r="AO7" s="107" t="str">
        <f t="shared" si="10"/>
        <v/>
      </c>
      <c r="AP7" s="107" t="str">
        <f t="shared" si="10"/>
        <v/>
      </c>
      <c r="AQ7" s="107" t="str">
        <f t="shared" si="10"/>
        <v/>
      </c>
      <c r="AR7" s="107" t="str">
        <f t="shared" si="10"/>
        <v/>
      </c>
      <c r="AS7" s="107" t="str">
        <f t="shared" si="10"/>
        <v/>
      </c>
      <c r="AT7" s="107" t="str">
        <f t="shared" si="10"/>
        <v/>
      </c>
      <c r="AU7" s="107" t="str">
        <f t="shared" si="10"/>
        <v/>
      </c>
      <c r="AV7" s="107" t="str">
        <f t="shared" si="10"/>
        <v/>
      </c>
      <c r="AW7" s="107" t="str">
        <f t="shared" si="10"/>
        <v/>
      </c>
      <c r="AX7" s="107" t="str">
        <f t="shared" si="10"/>
        <v/>
      </c>
      <c r="AY7" s="107" t="str">
        <f t="shared" si="10"/>
        <v/>
      </c>
      <c r="AZ7" s="107" t="str">
        <f t="shared" si="10"/>
        <v/>
      </c>
      <c r="BA7" s="107" t="str">
        <f t="shared" si="10"/>
        <v/>
      </c>
      <c r="BB7" s="101" t="str">
        <f>IFERROR(MID($BB$2,LEN(_xlfn.CONCAT($BB$3:BB6,REPT("!",COUNTA($BB$3:BB6)+1))),FIND(",",$BB$2,LEN(_xlfn.CONCAT($BB$3:BB6,REPT("!",COUNTA($BB$3:BB6)+1))))-LEN(_xlfn.CONCAT($BB$3:BB6,REPT("!",COUNTA($BB$3:BB6)+1)))),"")</f>
        <v/>
      </c>
      <c r="BC7" s="101" t="str">
        <f t="shared" si="6"/>
        <v/>
      </c>
      <c r="BD7" s="101" t="str">
        <f t="shared" si="7"/>
        <v/>
      </c>
    </row>
    <row r="8" spans="1:58">
      <c r="A8" s="109" t="s">
        <v>75</v>
      </c>
      <c r="B8" s="109" t="s">
        <v>657</v>
      </c>
      <c r="C8" s="95" t="str">
        <f t="shared" si="0"/>
        <v/>
      </c>
      <c r="D8" s="97" t="str">
        <f t="shared" si="1"/>
        <v/>
      </c>
      <c r="F8" t="str">
        <f t="shared" si="2"/>
        <v xml:space="preserve">ESXi_79 IP_7 </v>
      </c>
      <c r="J8" s="101" t="e">
        <f>IF(AND(Actual!#REF!&lt;&gt;"",Actual!#REF!&lt;&gt;""),Actual!#REF!,"")</f>
        <v>#REF!</v>
      </c>
      <c r="K8" s="101" t="e">
        <f>IF(AND(Actual!#REF!&lt;&gt;"",Actual!#REF!&lt;&gt;""),Actual!#REF!,"")</f>
        <v>#REF!</v>
      </c>
      <c r="L8" s="101" t="e">
        <f>IF(AND(J8&lt;&gt;"",K8&lt;&gt;""),Actual!#REF!,"")</f>
        <v>#REF!</v>
      </c>
      <c r="M8" s="101"/>
      <c r="N8" s="104" t="e">
        <f t="shared" si="4"/>
        <v>#REF!</v>
      </c>
      <c r="O8" s="105" t="str">
        <f>IFERROR(MID($K$8,LEN(_xlfn.CONCAT($N$8:N8,REPT("!",COUNTA($N$8:N8)+1))),FIND(",",$K$8,LEN(_xlfn.CONCAT($N$8:N8,REPT("!",COUNTA($N$8:N8)+1))))-LEN(_xlfn.CONCAT($N$8:N8,REPT("!",COUNTA($N$8:N8)+1)))),"")</f>
        <v/>
      </c>
      <c r="P8" s="105" t="str">
        <f>IFERROR(MID($K$8,LEN(_xlfn.CONCAT($N$8:O8,REPT("!",COUNTA($N$8:O8)+1))),FIND(",",$K$8,LEN(_xlfn.CONCAT($N$8:O8,REPT("!",COUNTA($N$8:O8)+1))))-LEN(_xlfn.CONCAT($N$8:O8,REPT("!",COUNTA($N$8:O8)+1)))),"")</f>
        <v/>
      </c>
      <c r="Q8" s="105" t="str">
        <f>IFERROR(MID($K$8,LEN(_xlfn.CONCAT($N$8:P8,REPT("!",COUNTA($N$8:P8)+1))),FIND(",",$K$8,LEN(_xlfn.CONCAT($N$8:P8,REPT("!",COUNTA($N$8:P8)+1))))-LEN(_xlfn.CONCAT($N$8:P8,REPT("!",COUNTA($N$8:P8)+1)))),"")</f>
        <v/>
      </c>
      <c r="R8" s="105" t="str">
        <f>IFERROR(MID($K$8,LEN(_xlfn.CONCAT($N$8:Q8,REPT("!",COUNTA($N$8:Q8)+1))),FIND(",",$K$8,LEN(_xlfn.CONCAT($N$8:Q8,REPT("!",COUNTA($N$8:Q8)+1))))-LEN(_xlfn.CONCAT($N$8:Q8,REPT("!",COUNTA($N$8:Q8)+1)))),"")</f>
        <v/>
      </c>
      <c r="S8" s="105" t="str">
        <f>IFERROR(MID($K$8,LEN(_xlfn.CONCAT($N$8:R8,REPT("!",COUNTA($N$8:R8)+1))),FIND(",",$K$8,LEN(_xlfn.CONCAT($N$8:R8,REPT("!",COUNTA($N$8:R8)+1))))-LEN(_xlfn.CONCAT($N$8:R8,REPT("!",COUNTA($N$8:R8)+1)))),"")</f>
        <v/>
      </c>
      <c r="T8" s="105" t="str">
        <f>IFERROR(MID($K$8,LEN(_xlfn.CONCAT($N$8:S8,REPT("!",COUNTA($N$8:S8)+1))),FIND(",",$K$8,LEN(_xlfn.CONCAT($N$8:S8,REPT("!",COUNTA($N$8:S8)+1))))-LEN(_xlfn.CONCAT($N$8:S8,REPT("!",COUNTA($N$8:S8)+1)))),"")</f>
        <v/>
      </c>
      <c r="U8" s="105" t="str">
        <f>IFERROR(MID($K$8,LEN(_xlfn.CONCAT($N$8:T8,REPT("!",COUNTA($N$8:T8)+1))),FIND(",",$K$8,LEN(_xlfn.CONCAT($N$8:T8,REPT("!",COUNTA($N$8:T8)+1))))-LEN(_xlfn.CONCAT($N$8:T8,REPT("!",COUNTA($N$8:T8)+1)))),"")</f>
        <v/>
      </c>
      <c r="V8" s="105" t="str">
        <f>IFERROR(MID($K$8,LEN(_xlfn.CONCAT($N$8:U8,REPT("!",COUNTA($N$8:U8)+1))),FIND(",",$K$8,LEN(_xlfn.CONCAT($N$8:U8,REPT("!",COUNTA($N$8:U8)+1))))-LEN(_xlfn.CONCAT($N$8:U8,REPT("!",COUNTA($N$8:U8)+1)))),"")</f>
        <v/>
      </c>
      <c r="W8" s="105" t="str">
        <f>IFERROR(MID($K$8,LEN(_xlfn.CONCAT($N$8:V8,REPT("!",COUNTA($N$8:V8)+1))),FIND(",",$K$8,LEN(_xlfn.CONCAT($N$8:V8,REPT("!",COUNTA($N$8:V8)+1))))-LEN(_xlfn.CONCAT($N$8:V8,REPT("!",COUNTA($N$8:V8)+1)))),"")</f>
        <v/>
      </c>
      <c r="X8" s="105" t="str">
        <f>IFERROR(MID($K$8,LEN(_xlfn.CONCAT($N$8:W8,REPT("!",COUNTA($N$8:W8)+1))),FIND(",",$K$8,LEN(_xlfn.CONCAT($N$8:W8,REPT("!",COUNTA($N$8:W8)+1))))-LEN(_xlfn.CONCAT($N$8:W8,REPT("!",COUNTA($N$8:W8)+1)))),"")</f>
        <v/>
      </c>
      <c r="Y8" s="105" t="str">
        <f>IFERROR(MID($K$8,LEN(_xlfn.CONCAT($N$8:X8,REPT("!",COUNTA($N$8:X8)+1))),FIND(",",$K$8,LEN(_xlfn.CONCAT($N$8:X8,REPT("!",COUNTA($N$8:X8)+1))))-LEN(_xlfn.CONCAT($N$8:X8,REPT("!",COUNTA($N$8:X8)+1)))),"")</f>
        <v/>
      </c>
      <c r="Z8" s="105" t="str">
        <f>IFERROR(MID($K$8,LEN(_xlfn.CONCAT($N$8:Y8,REPT("!",COUNTA($N$8:Y8)+1))),FIND(",",$K$8,LEN(_xlfn.CONCAT($N$8:Y8,REPT("!",COUNTA($N$8:Y8)+1))))-LEN(_xlfn.CONCAT($N$8:Y8,REPT("!",COUNTA($N$8:Y8)+1)))),"")</f>
        <v/>
      </c>
      <c r="AA8" s="105" t="str">
        <f>IFERROR(MID($K$8,LEN(_xlfn.CONCAT($N$8:Z8,REPT("!",COUNTA($N$8:Z8)+1))),FIND(",",$K$8,LEN(_xlfn.CONCAT($N$8:Z8,REPT("!",COUNTA($N$8:Z8)+1))))-LEN(_xlfn.CONCAT($N$8:Z8,REPT("!",COUNTA($N$8:Z8)+1)))),"")</f>
        <v/>
      </c>
      <c r="AB8" s="105" t="str">
        <f>IFERROR(MID($K$8,LEN(_xlfn.CONCAT($N$8:AA8,REPT("!",COUNTA($N$8:AA8)+1))),FIND(",",$K$8,LEN(_xlfn.CONCAT($N$8:AA8,REPT("!",COUNTA($N$8:AA8)+1))))-LEN(_xlfn.CONCAT($N$8:AA8,REPT("!",COUNTA($N$8:AA8)+1)))),"")</f>
        <v/>
      </c>
      <c r="AC8" s="105" t="str">
        <f>IFERROR(MID($K$8,LEN(_xlfn.CONCAT($N$8:AB8,REPT("!",COUNTA($N$8:AB8)+1))),FIND(",",$K$8,LEN(_xlfn.CONCAT($N$8:AB8,REPT("!",COUNTA($N$8:AB8)+1))))-LEN(_xlfn.CONCAT($N$8:AB8,REPT("!",COUNTA($N$8:AB8)+1)))),"")</f>
        <v/>
      </c>
      <c r="AD8" s="105" t="str">
        <f>IFERROR(MID($K$8,LEN(_xlfn.CONCAT($N$8:AC8,REPT("!",COUNTA($N$8:AC8)+1))),FIND(",",$K$8,LEN(_xlfn.CONCAT($N$8:AC8,REPT("!",COUNTA($N$8:AC8)+1))))-LEN(_xlfn.CONCAT($N$8:AC8,REPT("!",COUNTA($N$8:AC8)+1)))),"")</f>
        <v/>
      </c>
      <c r="AE8" s="105" t="str">
        <f>IFERROR(MID($K$8,LEN(_xlfn.CONCAT($N$8:AD8,REPT("!",COUNTA($N$8:AD8)+1))),FIND(",",$K$8,LEN(_xlfn.CONCAT($N$8:AD8,REPT("!",COUNTA($N$8:AD8)+1))))-LEN(_xlfn.CONCAT($N$8:AD8,REPT("!",COUNTA($N$8:AD8)+1)))),"")</f>
        <v/>
      </c>
      <c r="AF8" s="105" t="str">
        <f>IFERROR(MID($K$8,LEN(_xlfn.CONCAT($N$8:AE8,REPT("!",COUNTA($N$8:AE8)+1))),FIND(",",$K$8,LEN(_xlfn.CONCAT($N$8:AE8,REPT("!",COUNTA($N$8:AE8)+1))))-LEN(_xlfn.CONCAT($N$8:AE8,REPT("!",COUNTA($N$8:AE8)+1)))),"")</f>
        <v/>
      </c>
      <c r="AG8" s="105" t="str">
        <f>IFERROR(MID($K$8,LEN(_xlfn.CONCAT($N$8:AF8,REPT("!",COUNTA($N$8:AF8)+1))),FIND(",",$K$8,LEN(_xlfn.CONCAT($N$8:AF8,REPT("!",COUNTA($N$8:AF8)+1))))-LEN(_xlfn.CONCAT($N$8:AF8,REPT("!",COUNTA($N$8:AF8)+1)))),"")</f>
        <v/>
      </c>
      <c r="AH8" s="107" t="e">
        <f>IF(N8&lt;&gt;"",_xlfn.CONCAT($L$8,"!",$J$8,N8),"")</f>
        <v>#REF!</v>
      </c>
      <c r="AI8" s="107" t="str">
        <f t="shared" ref="AI8:BA8" si="11">IF(O8&lt;&gt;"",_xlfn.CONCAT($L$8,"!",$J$8,O8),"")</f>
        <v/>
      </c>
      <c r="AJ8" s="107" t="str">
        <f t="shared" si="11"/>
        <v/>
      </c>
      <c r="AK8" s="107" t="str">
        <f t="shared" si="11"/>
        <v/>
      </c>
      <c r="AL8" s="107" t="str">
        <f t="shared" si="11"/>
        <v/>
      </c>
      <c r="AM8" s="107" t="str">
        <f t="shared" si="11"/>
        <v/>
      </c>
      <c r="AN8" s="107" t="str">
        <f t="shared" si="11"/>
        <v/>
      </c>
      <c r="AO8" s="107" t="str">
        <f t="shared" si="11"/>
        <v/>
      </c>
      <c r="AP8" s="107" t="str">
        <f t="shared" si="11"/>
        <v/>
      </c>
      <c r="AQ8" s="107" t="str">
        <f t="shared" si="11"/>
        <v/>
      </c>
      <c r="AR8" s="107" t="str">
        <f t="shared" si="11"/>
        <v/>
      </c>
      <c r="AS8" s="107" t="str">
        <f t="shared" si="11"/>
        <v/>
      </c>
      <c r="AT8" s="107" t="str">
        <f t="shared" si="11"/>
        <v/>
      </c>
      <c r="AU8" s="107" t="str">
        <f t="shared" si="11"/>
        <v/>
      </c>
      <c r="AV8" s="107" t="str">
        <f t="shared" si="11"/>
        <v/>
      </c>
      <c r="AW8" s="107" t="str">
        <f t="shared" si="11"/>
        <v/>
      </c>
      <c r="AX8" s="107" t="str">
        <f t="shared" si="11"/>
        <v/>
      </c>
      <c r="AY8" s="107" t="str">
        <f t="shared" si="11"/>
        <v/>
      </c>
      <c r="AZ8" s="107" t="str">
        <f t="shared" si="11"/>
        <v/>
      </c>
      <c r="BA8" s="107" t="str">
        <f t="shared" si="11"/>
        <v/>
      </c>
      <c r="BB8" s="101" t="str">
        <f>IFERROR(MID($BB$2,LEN(_xlfn.CONCAT($BB$3:BB7,REPT("!",COUNTA($BB$3:BB7)+1))),FIND(",",$BB$2,LEN(_xlfn.CONCAT($BB$3:BB7,REPT("!",COUNTA($BB$3:BB7)+1))))-LEN(_xlfn.CONCAT($BB$3:BB7,REPT("!",COUNTA($BB$3:BB7)+1)))),"")</f>
        <v/>
      </c>
      <c r="BC8" s="101" t="str">
        <f t="shared" si="6"/>
        <v/>
      </c>
      <c r="BD8" s="101" t="str">
        <f t="shared" si="7"/>
        <v/>
      </c>
    </row>
    <row r="9" spans="1:58">
      <c r="A9" s="109" t="s">
        <v>75</v>
      </c>
      <c r="B9" s="109" t="s">
        <v>660</v>
      </c>
      <c r="C9" s="95" t="str">
        <f t="shared" si="0"/>
        <v/>
      </c>
      <c r="D9" s="97" t="str">
        <f t="shared" si="1"/>
        <v/>
      </c>
      <c r="F9" t="str">
        <f t="shared" si="2"/>
        <v xml:space="preserve">ESXi_79 IP_8 </v>
      </c>
      <c r="J9" s="101" t="str">
        <f>IF(AND(Actual!D7&lt;&gt;"",Actual!H7&lt;&gt;""),Actual!D7,"")</f>
        <v>ESXi_84</v>
      </c>
      <c r="K9" s="101" t="str">
        <f>IF(AND(Actual!D7&lt;&gt;"",Actual!H7&lt;&gt;""),Actual!H7,"")</f>
        <v xml:space="preserve">GNS3, IP_5, IP_8, IP_9, </v>
      </c>
      <c r="L9" s="101">
        <f>IF(AND(J9&lt;&gt;"",K9&lt;&gt;""),Actual!B7,"")</f>
        <v>0</v>
      </c>
      <c r="M9" s="101"/>
      <c r="N9" s="104" t="str">
        <f t="shared" si="4"/>
        <v>GNS3</v>
      </c>
      <c r="O9" s="105" t="str">
        <f>IFERROR(MID($K$9,LEN(_xlfn.CONCAT($N$9:N9,REPT("!",COUNTA($N$9:N9)+1))),FIND(",",$K$9,LEN(_xlfn.CONCAT($N$9:N9,REPT("!",COUNTA($N$9:N9)+1))))-LEN(_xlfn.CONCAT($N$9:N9,REPT("!",COUNTA($N$9:N9)+1)))),"")</f>
        <v xml:space="preserve"> IP_5</v>
      </c>
      <c r="P9" s="105" t="str">
        <f>IFERROR(MID($K$9,LEN(_xlfn.CONCAT($N$9:O9,REPT("!",COUNTA($N$9:O9)+1))),FIND(",",$K$9,LEN(_xlfn.CONCAT($N$9:O9,REPT("!",COUNTA($N$9:O9)+1))))-LEN(_xlfn.CONCAT($N$9:O9,REPT("!",COUNTA($N$9:O9)+1)))),"")</f>
        <v xml:space="preserve"> IP_8</v>
      </c>
      <c r="Q9" s="105" t="str">
        <f>IFERROR(MID($K$9,LEN(_xlfn.CONCAT($N$9:P9,REPT("!",COUNTA($N$9:P9)+1))),FIND(",",$K$9,LEN(_xlfn.CONCAT($N$9:P9,REPT("!",COUNTA($N$9:P9)+1))))-LEN(_xlfn.CONCAT($N$9:P9,REPT("!",COUNTA($N$9:P9)+1)))),"")</f>
        <v xml:space="preserve"> IP_9</v>
      </c>
      <c r="R9" s="105" t="str">
        <f>IFERROR(MID($K$9,LEN(_xlfn.CONCAT($N$9:Q9,REPT("!",COUNTA($N$9:Q9)+1))),FIND(",",$K$9,LEN(_xlfn.CONCAT($N$9:Q9,REPT("!",COUNTA($N$9:Q9)+1))))-LEN(_xlfn.CONCAT($N$9:Q9,REPT("!",COUNTA($N$9:Q9)+1)))),"")</f>
        <v/>
      </c>
      <c r="S9" s="105" t="str">
        <f>IFERROR(MID($K$9,LEN(_xlfn.CONCAT($N$9:R9,REPT("!",COUNTA($N$9:R9)+1))),FIND(",",$K$9,LEN(_xlfn.CONCAT($N$9:R9,REPT("!",COUNTA($N$9:R9)+1))))-LEN(_xlfn.CONCAT($N$9:R9,REPT("!",COUNTA($N$9:R9)+1)))),"")</f>
        <v/>
      </c>
      <c r="T9" s="105" t="str">
        <f>IFERROR(MID($K$9,LEN(_xlfn.CONCAT($N$9:S9,REPT("!",COUNTA($N$9:S9)+1))),FIND(",",$K$9,LEN(_xlfn.CONCAT($N$9:S9,REPT("!",COUNTA($N$9:S9)+1))))-LEN(_xlfn.CONCAT($N$9:S9,REPT("!",COUNTA($N$9:S9)+1)))),"")</f>
        <v/>
      </c>
      <c r="U9" s="105" t="str">
        <f>IFERROR(MID($K$9,LEN(_xlfn.CONCAT($N$9:T9,REPT("!",COUNTA($N$9:T9)+1))),FIND(",",$K$9,LEN(_xlfn.CONCAT($N$9:T9,REPT("!",COUNTA($N$9:T9)+1))))-LEN(_xlfn.CONCAT($N$9:T9,REPT("!",COUNTA($N$9:T9)+1)))),"")</f>
        <v/>
      </c>
      <c r="V9" s="105" t="str">
        <f>IFERROR(MID($K$9,LEN(_xlfn.CONCAT($N$9:U9,REPT("!",COUNTA($N$9:U9)+1))),FIND(",",$K$9,LEN(_xlfn.CONCAT($N$9:U9,REPT("!",COUNTA($N$9:U9)+1))))-LEN(_xlfn.CONCAT($N$9:U9,REPT("!",COUNTA($N$9:U9)+1)))),"")</f>
        <v/>
      </c>
      <c r="W9" s="105" t="str">
        <f>IFERROR(MID($K$9,LEN(_xlfn.CONCAT($N$9:V9,REPT("!",COUNTA($N$9:V9)+1))),FIND(",",$K$9,LEN(_xlfn.CONCAT($N$9:V9,REPT("!",COUNTA($N$9:V9)+1))))-LEN(_xlfn.CONCAT($N$9:V9,REPT("!",COUNTA($N$9:V9)+1)))),"")</f>
        <v/>
      </c>
      <c r="X9" s="105" t="str">
        <f>IFERROR(MID($K$9,LEN(_xlfn.CONCAT($N$9:W9,REPT("!",COUNTA($N$9:W9)+1))),FIND(",",$K$9,LEN(_xlfn.CONCAT($N$9:W9,REPT("!",COUNTA($N$9:W9)+1))))-LEN(_xlfn.CONCAT($N$9:W9,REPT("!",COUNTA($N$9:W9)+1)))),"")</f>
        <v/>
      </c>
      <c r="Y9" s="105" t="str">
        <f>IFERROR(MID($K$9,LEN(_xlfn.CONCAT($N$9:X9,REPT("!",COUNTA($N$9:X9)+1))),FIND(",",$K$9,LEN(_xlfn.CONCAT($N$9:X9,REPT("!",COUNTA($N$9:X9)+1))))-LEN(_xlfn.CONCAT($N$9:X9,REPT("!",COUNTA($N$9:X9)+1)))),"")</f>
        <v/>
      </c>
      <c r="Z9" s="105" t="str">
        <f>IFERROR(MID($K$9,LEN(_xlfn.CONCAT($N$9:Y9,REPT("!",COUNTA($N$9:Y9)+1))),FIND(",",$K$9,LEN(_xlfn.CONCAT($N$9:Y9,REPT("!",COUNTA($N$9:Y9)+1))))-LEN(_xlfn.CONCAT($N$9:Y9,REPT("!",COUNTA($N$9:Y9)+1)))),"")</f>
        <v/>
      </c>
      <c r="AA9" s="105" t="str">
        <f>IFERROR(MID($K$9,LEN(_xlfn.CONCAT($N$9:Z9,REPT("!",COUNTA($N$9:Z9)+1))),FIND(",",$K$9,LEN(_xlfn.CONCAT($N$9:Z9,REPT("!",COUNTA($N$9:Z9)+1))))-LEN(_xlfn.CONCAT($N$9:Z9,REPT("!",COUNTA($N$9:Z9)+1)))),"")</f>
        <v/>
      </c>
      <c r="AB9" s="105" t="str">
        <f>IFERROR(MID($K$9,LEN(_xlfn.CONCAT($N$9:AA9,REPT("!",COUNTA($N$9:AA9)+1))),FIND(",",$K$9,LEN(_xlfn.CONCAT($N$9:AA9,REPT("!",COUNTA($N$9:AA9)+1))))-LEN(_xlfn.CONCAT($N$9:AA9,REPT("!",COUNTA($N$9:AA9)+1)))),"")</f>
        <v/>
      </c>
      <c r="AC9" s="105" t="str">
        <f>IFERROR(MID($K$9,LEN(_xlfn.CONCAT($N$9:AB9,REPT("!",COUNTA($N$9:AB9)+1))),FIND(",",$K$9,LEN(_xlfn.CONCAT($N$9:AB9,REPT("!",COUNTA($N$9:AB9)+1))))-LEN(_xlfn.CONCAT($N$9:AB9,REPT("!",COUNTA($N$9:AB9)+1)))),"")</f>
        <v/>
      </c>
      <c r="AD9" s="105" t="str">
        <f>IFERROR(MID($K$9,LEN(_xlfn.CONCAT($N$9:AC9,REPT("!",COUNTA($N$9:AC9)+1))),FIND(",",$K$9,LEN(_xlfn.CONCAT($N$9:AC9,REPT("!",COUNTA($N$9:AC9)+1))))-LEN(_xlfn.CONCAT($N$9:AC9,REPT("!",COUNTA($N$9:AC9)+1)))),"")</f>
        <v/>
      </c>
      <c r="AE9" s="105" t="str">
        <f>IFERROR(MID($K$9,LEN(_xlfn.CONCAT($N$9:AD9,REPT("!",COUNTA($N$9:AD9)+1))),FIND(",",$K$9,LEN(_xlfn.CONCAT($N$9:AD9,REPT("!",COUNTA($N$9:AD9)+1))))-LEN(_xlfn.CONCAT($N$9:AD9,REPT("!",COUNTA($N$9:AD9)+1)))),"")</f>
        <v/>
      </c>
      <c r="AF9" s="105" t="str">
        <f>IFERROR(MID($K$9,LEN(_xlfn.CONCAT($N$9:AE9,REPT("!",COUNTA($N$9:AE9)+1))),FIND(",",$K$9,LEN(_xlfn.CONCAT($N$9:AE9,REPT("!",COUNTA($N$9:AE9)+1))))-LEN(_xlfn.CONCAT($N$9:AE9,REPT("!",COUNTA($N$9:AE9)+1)))),"")</f>
        <v/>
      </c>
      <c r="AG9" s="105" t="str">
        <f>IFERROR(MID($K$9,LEN(_xlfn.CONCAT($N$9:AF9,REPT("!",COUNTA($N$9:AF9)+1))),FIND(",",$K$9,LEN(_xlfn.CONCAT($N$9:AF9,REPT("!",COUNTA($N$9:AF9)+1))))-LEN(_xlfn.CONCAT($N$9:AF9,REPT("!",COUNTA($N$9:AF9)+1)))),"")</f>
        <v/>
      </c>
      <c r="AH9" s="107" t="str">
        <f>IF(N9&lt;&gt;"",_xlfn.CONCAT($L$9,"!",$J$9,N9),"")</f>
        <v>0!ESXi_84GNS3</v>
      </c>
      <c r="AI9" s="107" t="str">
        <f t="shared" ref="AI9:BA9" si="12">IF(O9&lt;&gt;"",_xlfn.CONCAT($L$9,"!",$J$9,O9),"")</f>
        <v>0!ESXi_84 IP_5</v>
      </c>
      <c r="AJ9" s="107" t="str">
        <f t="shared" si="12"/>
        <v>0!ESXi_84 IP_8</v>
      </c>
      <c r="AK9" s="107" t="str">
        <f t="shared" si="12"/>
        <v>0!ESXi_84 IP_9</v>
      </c>
      <c r="AL9" s="107" t="str">
        <f t="shared" si="12"/>
        <v/>
      </c>
      <c r="AM9" s="107" t="str">
        <f t="shared" si="12"/>
        <v/>
      </c>
      <c r="AN9" s="107" t="str">
        <f t="shared" si="12"/>
        <v/>
      </c>
      <c r="AO9" s="107" t="str">
        <f t="shared" si="12"/>
        <v/>
      </c>
      <c r="AP9" s="107" t="str">
        <f t="shared" si="12"/>
        <v/>
      </c>
      <c r="AQ9" s="107" t="str">
        <f t="shared" si="12"/>
        <v/>
      </c>
      <c r="AR9" s="107" t="str">
        <f t="shared" si="12"/>
        <v/>
      </c>
      <c r="AS9" s="107" t="str">
        <f t="shared" si="12"/>
        <v/>
      </c>
      <c r="AT9" s="107" t="str">
        <f t="shared" si="12"/>
        <v/>
      </c>
      <c r="AU9" s="107" t="str">
        <f t="shared" si="12"/>
        <v/>
      </c>
      <c r="AV9" s="107" t="str">
        <f t="shared" si="12"/>
        <v/>
      </c>
      <c r="AW9" s="107" t="str">
        <f t="shared" si="12"/>
        <v/>
      </c>
      <c r="AX9" s="107" t="str">
        <f t="shared" si="12"/>
        <v/>
      </c>
      <c r="AY9" s="107" t="str">
        <f t="shared" si="12"/>
        <v/>
      </c>
      <c r="AZ9" s="107" t="str">
        <f t="shared" si="12"/>
        <v/>
      </c>
      <c r="BA9" s="107" t="str">
        <f t="shared" si="12"/>
        <v/>
      </c>
      <c r="BB9" s="101" t="str">
        <f>IFERROR(MID($BB$2,LEN(_xlfn.CONCAT($BB$3:BB8,REPT("!",COUNTA($BB$3:BB8)+1))),FIND(",",$BB$2,LEN(_xlfn.CONCAT($BB$3:BB8,REPT("!",COUNTA($BB$3:BB8)+1))))-LEN(_xlfn.CONCAT($BB$3:BB8,REPT("!",COUNTA($BB$3:BB8)+1)))),"")</f>
        <v/>
      </c>
      <c r="BC9" s="101" t="str">
        <f t="shared" si="6"/>
        <v/>
      </c>
      <c r="BD9" s="101" t="str">
        <f t="shared" si="7"/>
        <v/>
      </c>
    </row>
    <row r="10" spans="1:58">
      <c r="A10" s="109" t="s">
        <v>75</v>
      </c>
      <c r="B10" s="109" t="s">
        <v>663</v>
      </c>
      <c r="C10" s="95" t="str">
        <f>IFERROR(VLOOKUP(F10,$BC$3:$BD$150,2,FALSE),"")</f>
        <v/>
      </c>
      <c r="D10" s="97" t="str">
        <f t="shared" si="1"/>
        <v/>
      </c>
      <c r="F10" t="str">
        <f t="shared" si="2"/>
        <v xml:space="preserve">ESXi_79 IP_9 </v>
      </c>
      <c r="J10" s="101" t="e">
        <f>IF(AND(Actual!#REF!&lt;&gt;"",Actual!#REF!&lt;&gt;""),Actual!#REF!,"")</f>
        <v>#REF!</v>
      </c>
      <c r="K10" s="101" t="e">
        <f>IF(AND(Actual!#REF!&lt;&gt;"",Actual!#REF!&lt;&gt;""),Actual!#REF!,"")</f>
        <v>#REF!</v>
      </c>
      <c r="L10" s="101" t="e">
        <f>IF(AND(J10&lt;&gt;"",K10&lt;&gt;""),Actual!#REF!,"")</f>
        <v>#REF!</v>
      </c>
      <c r="M10" s="101"/>
      <c r="N10" s="104" t="e">
        <f t="shared" si="4"/>
        <v>#REF!</v>
      </c>
      <c r="O10" s="105" t="str">
        <f>IFERROR(MID($K$10,LEN(_xlfn.CONCAT($N$10:N10,REPT("!",COUNTA($N$10:N10)+1))),FIND(",",$K$10,LEN(_xlfn.CONCAT($N$10:N10,REPT("!",COUNTA($N$10:N10)+1))))-LEN(_xlfn.CONCAT($N$10:N10,REPT("!",COUNTA($N$10:N10)+1)))),"")</f>
        <v/>
      </c>
      <c r="P10" s="105" t="str">
        <f>IFERROR(MID($K$10,LEN(_xlfn.CONCAT($N$10:O10,REPT("!",COUNTA($N$10:O10)+1))),FIND(",",$K$10,LEN(_xlfn.CONCAT($N$10:O10,REPT("!",COUNTA($N$10:O10)+1))))-LEN(_xlfn.CONCAT($N$10:O10,REPT("!",COUNTA($N$10:O10)+1)))),"")</f>
        <v/>
      </c>
      <c r="Q10" s="105" t="str">
        <f>IFERROR(MID($K$10,LEN(_xlfn.CONCAT($N$10:P10,REPT("!",COUNTA($N$10:P10)+1))),FIND(",",$K$10,LEN(_xlfn.CONCAT($N$10:P10,REPT("!",COUNTA($N$10:P10)+1))))-LEN(_xlfn.CONCAT($N$10:P10,REPT("!",COUNTA($N$10:P10)+1)))),"")</f>
        <v/>
      </c>
      <c r="R10" s="105" t="str">
        <f>IFERROR(MID($K$10,LEN(_xlfn.CONCAT($N$10:Q10,REPT("!",COUNTA($N$10:Q10)+1))),FIND(",",$K$10,LEN(_xlfn.CONCAT($N$10:Q10,REPT("!",COUNTA($N$10:Q10)+1))))-LEN(_xlfn.CONCAT($N$10:Q10,REPT("!",COUNTA($N$10:Q10)+1)))),"")</f>
        <v/>
      </c>
      <c r="S10" s="105" t="str">
        <f>IFERROR(MID($K$10,LEN(_xlfn.CONCAT($N$10:R10,REPT("!",COUNTA($N$10:R10)+1))),FIND(",",$K$10,LEN(_xlfn.CONCAT($N$10:R10,REPT("!",COUNTA($N$10:R10)+1))))-LEN(_xlfn.CONCAT($N$10:R10,REPT("!",COUNTA($N$10:R10)+1)))),"")</f>
        <v/>
      </c>
      <c r="T10" s="105" t="str">
        <f>IFERROR(MID($K$10,LEN(_xlfn.CONCAT($N$10:S10,REPT("!",COUNTA($N$10:S10)+1))),FIND(",",$K$10,LEN(_xlfn.CONCAT($N$10:S10,REPT("!",COUNTA($N$10:S10)+1))))-LEN(_xlfn.CONCAT($N$10:S10,REPT("!",COUNTA($N$10:S10)+1)))),"")</f>
        <v/>
      </c>
      <c r="U10" s="105" t="str">
        <f>IFERROR(MID($K$10,LEN(_xlfn.CONCAT($N$10:T10,REPT("!",COUNTA($N$10:T10)+1))),FIND(",",$K$10,LEN(_xlfn.CONCAT($N$10:T10,REPT("!",COUNTA($N$10:T10)+1))))-LEN(_xlfn.CONCAT($N$10:T10,REPT("!",COUNTA($N$10:T10)+1)))),"")</f>
        <v/>
      </c>
      <c r="V10" s="105" t="str">
        <f>IFERROR(MID($K$10,LEN(_xlfn.CONCAT($N$10:U10,REPT("!",COUNTA($N$10:U10)+1))),FIND(",",$K$10,LEN(_xlfn.CONCAT($N$10:U10,REPT("!",COUNTA($N$10:U10)+1))))-LEN(_xlfn.CONCAT($N$10:U10,REPT("!",COUNTA($N$10:U10)+1)))),"")</f>
        <v/>
      </c>
      <c r="W10" s="105" t="str">
        <f>IFERROR(MID($K$10,LEN(_xlfn.CONCAT($N$10:V10,REPT("!",COUNTA($N$10:V10)+1))),FIND(",",$K$10,LEN(_xlfn.CONCAT($N$10:V10,REPT("!",COUNTA($N$10:V10)+1))))-LEN(_xlfn.CONCAT($N$10:V10,REPT("!",COUNTA($N$10:V10)+1)))),"")</f>
        <v/>
      </c>
      <c r="X10" s="105" t="str">
        <f>IFERROR(MID($K$10,LEN(_xlfn.CONCAT($N$10:W10,REPT("!",COUNTA($N$10:W10)+1))),FIND(",",$K$10,LEN(_xlfn.CONCAT($N$10:W10,REPT("!",COUNTA($N$10:W10)+1))))-LEN(_xlfn.CONCAT($N$10:W10,REPT("!",COUNTA($N$10:W10)+1)))),"")</f>
        <v/>
      </c>
      <c r="Y10" s="105" t="str">
        <f>IFERROR(MID($K$10,LEN(_xlfn.CONCAT($N$10:X10,REPT("!",COUNTA($N$10:X10)+1))),FIND(",",$K$10,LEN(_xlfn.CONCAT($N$10:X10,REPT("!",COUNTA($N$10:X10)+1))))-LEN(_xlfn.CONCAT($N$10:X10,REPT("!",COUNTA($N$10:X10)+1)))),"")</f>
        <v/>
      </c>
      <c r="Z10" s="105" t="str">
        <f>IFERROR(MID($K$10,LEN(_xlfn.CONCAT($N$10:Y10,REPT("!",COUNTA($N$10:Y10)+1))),FIND(",",$K$10,LEN(_xlfn.CONCAT($N$10:Y10,REPT("!",COUNTA($N$10:Y10)+1))))-LEN(_xlfn.CONCAT($N$10:Y10,REPT("!",COUNTA($N$10:Y10)+1)))),"")</f>
        <v/>
      </c>
      <c r="AA10" s="105" t="str">
        <f>IFERROR(MID($K$10,LEN(_xlfn.CONCAT($N$10:Z10,REPT("!",COUNTA($N$10:Z10)+1))),FIND(",",$K$10,LEN(_xlfn.CONCAT($N$10:Z10,REPT("!",COUNTA($N$10:Z10)+1))))-LEN(_xlfn.CONCAT($N$10:Z10,REPT("!",COUNTA($N$10:Z10)+1)))),"")</f>
        <v/>
      </c>
      <c r="AB10" s="105" t="str">
        <f>IFERROR(MID($K$10,LEN(_xlfn.CONCAT($N$10:AA10,REPT("!",COUNTA($N$10:AA10)+1))),FIND(",",$K$10,LEN(_xlfn.CONCAT($N$10:AA10,REPT("!",COUNTA($N$10:AA10)+1))))-LEN(_xlfn.CONCAT($N$10:AA10,REPT("!",COUNTA($N$10:AA10)+1)))),"")</f>
        <v/>
      </c>
      <c r="AC10" s="105" t="str">
        <f>IFERROR(MID($K$10,LEN(_xlfn.CONCAT($N$10:AB10,REPT("!",COUNTA($N$10:AB10)+1))),FIND(",",$K$10,LEN(_xlfn.CONCAT($N$10:AB10,REPT("!",COUNTA($N$10:AB10)+1))))-LEN(_xlfn.CONCAT($N$10:AB10,REPT("!",COUNTA($N$10:AB10)+1)))),"")</f>
        <v/>
      </c>
      <c r="AD10" s="105" t="str">
        <f>IFERROR(MID($K$10,LEN(_xlfn.CONCAT($N$10:AC10,REPT("!",COUNTA($N$10:AC10)+1))),FIND(",",$K$10,LEN(_xlfn.CONCAT($N$10:AC10,REPT("!",COUNTA($N$10:AC10)+1))))-LEN(_xlfn.CONCAT($N$10:AC10,REPT("!",COUNTA($N$10:AC10)+1)))),"")</f>
        <v/>
      </c>
      <c r="AE10" s="105" t="str">
        <f>IFERROR(MID($K$10,LEN(_xlfn.CONCAT($N$10:AD10,REPT("!",COUNTA($N$10:AD10)+1))),FIND(",",$K$10,LEN(_xlfn.CONCAT($N$10:AD10,REPT("!",COUNTA($N$10:AD10)+1))))-LEN(_xlfn.CONCAT($N$10:AD10,REPT("!",COUNTA($N$10:AD10)+1)))),"")</f>
        <v/>
      </c>
      <c r="AF10" s="105" t="str">
        <f>IFERROR(MID($K$10,LEN(_xlfn.CONCAT($N$10:AE10,REPT("!",COUNTA($N$10:AE10)+1))),FIND(",",$K$10,LEN(_xlfn.CONCAT($N$10:AE10,REPT("!",COUNTA($N$10:AE10)+1))))-LEN(_xlfn.CONCAT($N$10:AE10,REPT("!",COUNTA($N$10:AE10)+1)))),"")</f>
        <v/>
      </c>
      <c r="AG10" s="105" t="str">
        <f>IFERROR(MID($K$10,LEN(_xlfn.CONCAT($N$10:AF10,REPT("!",COUNTA($N$10:AF10)+1))),FIND(",",$K$10,LEN(_xlfn.CONCAT($N$10:AF10,REPT("!",COUNTA($N$10:AF10)+1))))-LEN(_xlfn.CONCAT($N$10:AF10,REPT("!",COUNTA($N$10:AF10)+1)))),"")</f>
        <v/>
      </c>
      <c r="AH10" s="107" t="e">
        <f>IF(N10&lt;&gt;"",_xlfn.CONCAT($L$10,"!",$J$10,N10),"")</f>
        <v>#REF!</v>
      </c>
      <c r="AI10" s="107" t="str">
        <f t="shared" ref="AI10:BA10" si="13">IF(O10&lt;&gt;"",_xlfn.CONCAT($L$10,"!",$J$10,O10),"")</f>
        <v/>
      </c>
      <c r="AJ10" s="107" t="str">
        <f t="shared" si="13"/>
        <v/>
      </c>
      <c r="AK10" s="107" t="str">
        <f t="shared" si="13"/>
        <v/>
      </c>
      <c r="AL10" s="107" t="str">
        <f t="shared" si="13"/>
        <v/>
      </c>
      <c r="AM10" s="107" t="str">
        <f t="shared" si="13"/>
        <v/>
      </c>
      <c r="AN10" s="107" t="str">
        <f t="shared" si="13"/>
        <v/>
      </c>
      <c r="AO10" s="107" t="str">
        <f t="shared" si="13"/>
        <v/>
      </c>
      <c r="AP10" s="107" t="str">
        <f t="shared" si="13"/>
        <v/>
      </c>
      <c r="AQ10" s="107" t="str">
        <f t="shared" si="13"/>
        <v/>
      </c>
      <c r="AR10" s="107" t="str">
        <f t="shared" si="13"/>
        <v/>
      </c>
      <c r="AS10" s="107" t="str">
        <f t="shared" si="13"/>
        <v/>
      </c>
      <c r="AT10" s="107" t="str">
        <f t="shared" si="13"/>
        <v/>
      </c>
      <c r="AU10" s="107" t="str">
        <f t="shared" si="13"/>
        <v/>
      </c>
      <c r="AV10" s="107" t="str">
        <f t="shared" si="13"/>
        <v/>
      </c>
      <c r="AW10" s="107" t="str">
        <f t="shared" si="13"/>
        <v/>
      </c>
      <c r="AX10" s="107" t="str">
        <f t="shared" si="13"/>
        <v/>
      </c>
      <c r="AY10" s="107" t="str">
        <f t="shared" si="13"/>
        <v/>
      </c>
      <c r="AZ10" s="107" t="str">
        <f t="shared" si="13"/>
        <v/>
      </c>
      <c r="BA10" s="107" t="str">
        <f t="shared" si="13"/>
        <v/>
      </c>
      <c r="BB10" s="101" t="str">
        <f>IFERROR(MID($BB$2,LEN(_xlfn.CONCAT($BB$3:BB9,REPT("!",COUNTA($BB$3:BB9)+1))),FIND(",",$BB$2,LEN(_xlfn.CONCAT($BB$3:BB9,REPT("!",COUNTA($BB$3:BB9)+1))))-LEN(_xlfn.CONCAT($BB$3:BB9,REPT("!",COUNTA($BB$3:BB9)+1)))),"")</f>
        <v/>
      </c>
      <c r="BC10" s="101" t="str">
        <f t="shared" si="6"/>
        <v/>
      </c>
      <c r="BD10" s="101" t="str">
        <f t="shared" si="7"/>
        <v/>
      </c>
    </row>
    <row r="11" spans="1:58">
      <c r="A11" s="109" t="s">
        <v>75</v>
      </c>
      <c r="B11" s="109" t="s">
        <v>636</v>
      </c>
      <c r="C11" s="95" t="str">
        <f>IFERROR(VLOOKUP(F11,$BC$3:$BD$150,2,FALSE),"")</f>
        <v/>
      </c>
      <c r="D11" s="97" t="str">
        <f t="shared" si="1"/>
        <v/>
      </c>
      <c r="F11" t="str">
        <f t="shared" si="2"/>
        <v xml:space="preserve">ESXi_79 IP_10 </v>
      </c>
      <c r="J11" s="101" t="e">
        <f>IF(AND(Actual!#REF!&lt;&gt;"",Actual!#REF!&lt;&gt;""),Actual!#REF!,"")</f>
        <v>#REF!</v>
      </c>
      <c r="K11" s="101" t="e">
        <f>IF(AND(Actual!#REF!&lt;&gt;"",Actual!#REF!&lt;&gt;""),Actual!#REF!,"")</f>
        <v>#REF!</v>
      </c>
      <c r="L11" s="101" t="e">
        <f>IF(AND(J11&lt;&gt;"",K11&lt;&gt;""),Actual!#REF!,"")</f>
        <v>#REF!</v>
      </c>
      <c r="M11" s="101"/>
      <c r="N11" s="104" t="e">
        <f t="shared" si="4"/>
        <v>#REF!</v>
      </c>
      <c r="O11" s="105" t="str">
        <f>IFERROR(MID($K$11,LEN(_xlfn.CONCAT($N$11:N11,REPT("!",COUNTA($N$11:N11)+1))),FIND(",",$K$11,LEN(_xlfn.CONCAT($N$11:N11,REPT("!",COUNTA($N$11:N11)+1))))-LEN(_xlfn.CONCAT($N$11:N11,REPT("!",COUNTA($N$11:N11)+1)))),"")</f>
        <v/>
      </c>
      <c r="P11" s="105" t="str">
        <f>IFERROR(MID($K$11,LEN(_xlfn.CONCAT($N$11:O11,REPT("!",COUNTA($N$11:O11)+1))),FIND(",",$K$11,LEN(_xlfn.CONCAT($N$11:O11,REPT("!",COUNTA($N$11:O11)+1))))-LEN(_xlfn.CONCAT($N$11:O11,REPT("!",COUNTA($N$11:O11)+1)))),"")</f>
        <v/>
      </c>
      <c r="Q11" s="105" t="str">
        <f>IFERROR(MID($K$11,LEN(_xlfn.CONCAT($N$11:P11,REPT("!",COUNTA($N$11:P11)+1))),FIND(",",$K$11,LEN(_xlfn.CONCAT($N$11:P11,REPT("!",COUNTA($N$11:P11)+1))))-LEN(_xlfn.CONCAT($N$11:P11,REPT("!",COUNTA($N$11:P11)+1)))),"")</f>
        <v/>
      </c>
      <c r="R11" s="105" t="str">
        <f>IFERROR(MID($K$11,LEN(_xlfn.CONCAT($N$11:Q11,REPT("!",COUNTA($N$11:Q11)+1))),FIND(",",$K$11,LEN(_xlfn.CONCAT($N$11:Q11,REPT("!",COUNTA($N$11:Q11)+1))))-LEN(_xlfn.CONCAT($N$11:Q11,REPT("!",COUNTA($N$11:Q11)+1)))),"")</f>
        <v/>
      </c>
      <c r="S11" s="105" t="str">
        <f>IFERROR(MID($K$11,LEN(_xlfn.CONCAT($N$11:R11,REPT("!",COUNTA($N$11:R11)+1))),FIND(",",$K$11,LEN(_xlfn.CONCAT($N$11:R11,REPT("!",COUNTA($N$11:R11)+1))))-LEN(_xlfn.CONCAT($N$11:R11,REPT("!",COUNTA($N$11:R11)+1)))),"")</f>
        <v/>
      </c>
      <c r="T11" s="105" t="str">
        <f>IFERROR(MID($K$11,LEN(_xlfn.CONCAT($N$11:S11,REPT("!",COUNTA($N$11:S11)+1))),FIND(",",$K$11,LEN(_xlfn.CONCAT($N$11:S11,REPT("!",COUNTA($N$11:S11)+1))))-LEN(_xlfn.CONCAT($N$11:S11,REPT("!",COUNTA($N$11:S11)+1)))),"")</f>
        <v/>
      </c>
      <c r="U11" s="105" t="str">
        <f>IFERROR(MID($K$11,LEN(_xlfn.CONCAT($N$11:T11,REPT("!",COUNTA($N$11:T11)+1))),FIND(",",$K$11,LEN(_xlfn.CONCAT($N$11:T11,REPT("!",COUNTA($N$11:T11)+1))))-LEN(_xlfn.CONCAT($N$11:T11,REPT("!",COUNTA($N$11:T11)+1)))),"")</f>
        <v/>
      </c>
      <c r="V11" s="105" t="str">
        <f>IFERROR(MID($K$11,LEN(_xlfn.CONCAT($N$11:U11,REPT("!",COUNTA($N$11:U11)+1))),FIND(",",$K$11,LEN(_xlfn.CONCAT($N$11:U11,REPT("!",COUNTA($N$11:U11)+1))))-LEN(_xlfn.CONCAT($N$11:U11,REPT("!",COUNTA($N$11:U11)+1)))),"")</f>
        <v/>
      </c>
      <c r="W11" s="105" t="str">
        <f>IFERROR(MID($K$11,LEN(_xlfn.CONCAT($N$11:V11,REPT("!",COUNTA($N$11:V11)+1))),FIND(",",$K$11,LEN(_xlfn.CONCAT($N$11:V11,REPT("!",COUNTA($N$11:V11)+1))))-LEN(_xlfn.CONCAT($N$11:V11,REPT("!",COUNTA($N$11:V11)+1)))),"")</f>
        <v/>
      </c>
      <c r="X11" s="105" t="str">
        <f>IFERROR(MID($K$11,LEN(_xlfn.CONCAT($N$11:W11,REPT("!",COUNTA($N$11:W11)+1))),FIND(",",$K$11,LEN(_xlfn.CONCAT($N$11:W11,REPT("!",COUNTA($N$11:W11)+1))))-LEN(_xlfn.CONCAT($N$11:W11,REPT("!",COUNTA($N$11:W11)+1)))),"")</f>
        <v/>
      </c>
      <c r="Y11" s="105" t="str">
        <f>IFERROR(MID($K$11,LEN(_xlfn.CONCAT($N$11:X11,REPT("!",COUNTA($N$11:X11)+1))),FIND(",",$K$11,LEN(_xlfn.CONCAT($N$11:X11,REPT("!",COUNTA($N$11:X11)+1))))-LEN(_xlfn.CONCAT($N$11:X11,REPT("!",COUNTA($N$11:X11)+1)))),"")</f>
        <v/>
      </c>
      <c r="Z11" s="105" t="str">
        <f>IFERROR(MID($K$11,LEN(_xlfn.CONCAT($N$11:Y11,REPT("!",COUNTA($N$11:Y11)+1))),FIND(",",$K$11,LEN(_xlfn.CONCAT($N$11:Y11,REPT("!",COUNTA($N$11:Y11)+1))))-LEN(_xlfn.CONCAT($N$11:Y11,REPT("!",COUNTA($N$11:Y11)+1)))),"")</f>
        <v/>
      </c>
      <c r="AA11" s="105" t="str">
        <f>IFERROR(MID($K$11,LEN(_xlfn.CONCAT($N$11:Z11,REPT("!",COUNTA($N$11:Z11)+1))),FIND(",",$K$11,LEN(_xlfn.CONCAT($N$11:Z11,REPT("!",COUNTA($N$11:Z11)+1))))-LEN(_xlfn.CONCAT($N$11:Z11,REPT("!",COUNTA($N$11:Z11)+1)))),"")</f>
        <v/>
      </c>
      <c r="AB11" s="105" t="str">
        <f>IFERROR(MID($K$11,LEN(_xlfn.CONCAT($N$11:AA11,REPT("!",COUNTA($N$11:AA11)+1))),FIND(",",$K$11,LEN(_xlfn.CONCAT($N$11:AA11,REPT("!",COUNTA($N$11:AA11)+1))))-LEN(_xlfn.CONCAT($N$11:AA11,REPT("!",COUNTA($N$11:AA11)+1)))),"")</f>
        <v/>
      </c>
      <c r="AC11" s="105" t="str">
        <f>IFERROR(MID($K$11,LEN(_xlfn.CONCAT($N$11:AB11,REPT("!",COUNTA($N$11:AB11)+1))),FIND(",",$K$11,LEN(_xlfn.CONCAT($N$11:AB11,REPT("!",COUNTA($N$11:AB11)+1))))-LEN(_xlfn.CONCAT($N$11:AB11,REPT("!",COUNTA($N$11:AB11)+1)))),"")</f>
        <v/>
      </c>
      <c r="AD11" s="105" t="str">
        <f>IFERROR(MID($K$11,LEN(_xlfn.CONCAT($N$11:AC11,REPT("!",COUNTA($N$11:AC11)+1))),FIND(",",$K$11,LEN(_xlfn.CONCAT($N$11:AC11,REPT("!",COUNTA($N$11:AC11)+1))))-LEN(_xlfn.CONCAT($N$11:AC11,REPT("!",COUNTA($N$11:AC11)+1)))),"")</f>
        <v/>
      </c>
      <c r="AE11" s="105" t="str">
        <f>IFERROR(MID($K$11,LEN(_xlfn.CONCAT($N$11:AD11,REPT("!",COUNTA($N$11:AD11)+1))),FIND(",",$K$11,LEN(_xlfn.CONCAT($N$11:AD11,REPT("!",COUNTA($N$11:AD11)+1))))-LEN(_xlfn.CONCAT($N$11:AD11,REPT("!",COUNTA($N$11:AD11)+1)))),"")</f>
        <v/>
      </c>
      <c r="AF11" s="105" t="str">
        <f>IFERROR(MID($K$11,LEN(_xlfn.CONCAT($N$11:AE11,REPT("!",COUNTA($N$11:AE11)+1))),FIND(",",$K$11,LEN(_xlfn.CONCAT($N$11:AE11,REPT("!",COUNTA($N$11:AE11)+1))))-LEN(_xlfn.CONCAT($N$11:AE11,REPT("!",COUNTA($N$11:AE11)+1)))),"")</f>
        <v/>
      </c>
      <c r="AG11" s="105" t="str">
        <f>IFERROR(MID($K$11,LEN(_xlfn.CONCAT($N$11:AF11,REPT("!",COUNTA($N$11:AF11)+1))),FIND(",",$K$11,LEN(_xlfn.CONCAT($N$11:AF11,REPT("!",COUNTA($N$11:AF11)+1))))-LEN(_xlfn.CONCAT($N$11:AF11,REPT("!",COUNTA($N$11:AF11)+1)))),"")</f>
        <v/>
      </c>
      <c r="AH11" s="107" t="e">
        <f>IF(N11&lt;&gt;"",_xlfn.CONCAT($L$11,"!",$J$11,N11),"")</f>
        <v>#REF!</v>
      </c>
      <c r="AI11" s="107" t="str">
        <f t="shared" ref="AI11:BA11" si="14">IF(O11&lt;&gt;"",_xlfn.CONCAT($L$11,"!",$J$11,O11),"")</f>
        <v/>
      </c>
      <c r="AJ11" s="107" t="str">
        <f t="shared" si="14"/>
        <v/>
      </c>
      <c r="AK11" s="107" t="str">
        <f t="shared" si="14"/>
        <v/>
      </c>
      <c r="AL11" s="107" t="str">
        <f t="shared" si="14"/>
        <v/>
      </c>
      <c r="AM11" s="107" t="str">
        <f t="shared" si="14"/>
        <v/>
      </c>
      <c r="AN11" s="107" t="str">
        <f t="shared" si="14"/>
        <v/>
      </c>
      <c r="AO11" s="107" t="str">
        <f t="shared" si="14"/>
        <v/>
      </c>
      <c r="AP11" s="107" t="str">
        <f t="shared" si="14"/>
        <v/>
      </c>
      <c r="AQ11" s="107" t="str">
        <f t="shared" si="14"/>
        <v/>
      </c>
      <c r="AR11" s="107" t="str">
        <f t="shared" si="14"/>
        <v/>
      </c>
      <c r="AS11" s="107" t="str">
        <f t="shared" si="14"/>
        <v/>
      </c>
      <c r="AT11" s="107" t="str">
        <f t="shared" si="14"/>
        <v/>
      </c>
      <c r="AU11" s="107" t="str">
        <f t="shared" si="14"/>
        <v/>
      </c>
      <c r="AV11" s="107" t="str">
        <f t="shared" si="14"/>
        <v/>
      </c>
      <c r="AW11" s="107" t="str">
        <f t="shared" si="14"/>
        <v/>
      </c>
      <c r="AX11" s="107" t="str">
        <f t="shared" si="14"/>
        <v/>
      </c>
      <c r="AY11" s="107" t="str">
        <f t="shared" si="14"/>
        <v/>
      </c>
      <c r="AZ11" s="107" t="str">
        <f t="shared" si="14"/>
        <v/>
      </c>
      <c r="BA11" s="107" t="str">
        <f t="shared" si="14"/>
        <v/>
      </c>
      <c r="BB11" s="101" t="str">
        <f>IFERROR(MID($BB$2,LEN(_xlfn.CONCAT($BB$3:BB10,REPT("!",COUNTA($BB$3:BB10)+1))),FIND(",",$BB$2,LEN(_xlfn.CONCAT($BB$3:BB10,REPT("!",COUNTA($BB$3:BB10)+1))))-LEN(_xlfn.CONCAT($BB$3:BB10,REPT("!",COUNTA($BB$3:BB10)+1)))),"")</f>
        <v/>
      </c>
      <c r="BC11" s="101" t="str">
        <f t="shared" si="6"/>
        <v/>
      </c>
      <c r="BD11" s="101" t="str">
        <f t="shared" si="7"/>
        <v/>
      </c>
    </row>
    <row r="12" spans="1:58">
      <c r="A12" s="109" t="s">
        <v>75</v>
      </c>
      <c r="B12" s="109"/>
      <c r="C12" s="95" t="str">
        <f t="shared" si="0"/>
        <v/>
      </c>
      <c r="D12" s="97" t="str">
        <f t="shared" si="1"/>
        <v/>
      </c>
      <c r="F12" t="str">
        <f t="shared" si="2"/>
        <v xml:space="preserve">ESXi_79  </v>
      </c>
      <c r="J12" s="101" t="str">
        <f>IF(AND(Actual!D9&lt;&gt;"",Actual!H9&lt;&gt;""),Actual!D9,"")</f>
        <v>ESXi_83</v>
      </c>
      <c r="K12" s="101" t="str">
        <f>IF(AND(Actual!D9&lt;&gt;"",Actual!H9&lt;&gt;""),Actual!H9,"")</f>
        <v xml:space="preserve"> IP_4 , IP_3 , IP_7 ,</v>
      </c>
      <c r="L12" s="101" t="str">
        <f>IF(AND(J12&lt;&gt;"",K12&lt;&gt;""),Actual!B9,"")</f>
        <v>IonB</v>
      </c>
      <c r="M12" s="101"/>
      <c r="N12" s="104" t="str">
        <f t="shared" si="4"/>
        <v xml:space="preserve"> IP_4 </v>
      </c>
      <c r="O12" s="105" t="str">
        <f>IFERROR(MID($K$12,LEN(_xlfn.CONCAT($N$12:N12,REPT("!",COUNTA($N$12:N12)+1))),FIND(",",$K$12,LEN(_xlfn.CONCAT($N$12:N12,REPT("!",COUNTA($N$12:N12)+1))))-LEN(_xlfn.CONCAT($N$12:N12,REPT("!",COUNTA($N$12:N12)+1)))),"")</f>
        <v xml:space="preserve"> IP_3 </v>
      </c>
      <c r="P12" s="105" t="str">
        <f>IFERROR(MID($K$12,LEN(_xlfn.CONCAT($N$12:O12,REPT("!",COUNTA($N$12:O12)+1))),FIND(",",$K$12,LEN(_xlfn.CONCAT($N$12:O12,REPT("!",COUNTA($N$12:O12)+1))))-LEN(_xlfn.CONCAT($N$12:O12,REPT("!",COUNTA($N$12:O12)+1)))),"")</f>
        <v xml:space="preserve"> IP_7 </v>
      </c>
      <c r="Q12" s="105" t="str">
        <f>IFERROR(MID($K$12,LEN(_xlfn.CONCAT($N$12:P12,REPT("!",COUNTA($N$12:P12)+1))),FIND(",",$K$12,LEN(_xlfn.CONCAT($N$12:P12,REPT("!",COUNTA($N$12:P12)+1))))-LEN(_xlfn.CONCAT($N$12:P12,REPT("!",COUNTA($N$12:P12)+1)))),"")</f>
        <v/>
      </c>
      <c r="R12" s="105" t="str">
        <f>IFERROR(MID($K$12,LEN(_xlfn.CONCAT($N$12:Q12,REPT("!",COUNTA($N$12:Q12)+1))),FIND(",",$K$12,LEN(_xlfn.CONCAT($N$12:Q12,REPT("!",COUNTA($N$12:Q12)+1))))-LEN(_xlfn.CONCAT($N$12:Q12,REPT("!",COUNTA($N$12:Q12)+1)))),"")</f>
        <v/>
      </c>
      <c r="S12" s="105" t="str">
        <f>IFERROR(MID($K$12,LEN(_xlfn.CONCAT($N$12:R12,REPT("!",COUNTA($N$12:R12)+1))),FIND(",",$K$12,LEN(_xlfn.CONCAT($N$12:R12,REPT("!",COUNTA($N$12:R12)+1))))-LEN(_xlfn.CONCAT($N$12:R12,REPT("!",COUNTA($N$12:R12)+1)))),"")</f>
        <v/>
      </c>
      <c r="T12" s="105" t="str">
        <f>IFERROR(MID($K$12,LEN(_xlfn.CONCAT($N$12:S12,REPT("!",COUNTA($N$12:S12)+1))),FIND(",",$K$12,LEN(_xlfn.CONCAT($N$12:S12,REPT("!",COUNTA($N$12:S12)+1))))-LEN(_xlfn.CONCAT($N$12:S12,REPT("!",COUNTA($N$12:S12)+1)))),"")</f>
        <v/>
      </c>
      <c r="U12" s="105" t="str">
        <f>IFERROR(MID($K$12,LEN(_xlfn.CONCAT($N$12:T12,REPT("!",COUNTA($N$12:T12)+1))),FIND(",",$K$12,LEN(_xlfn.CONCAT($N$12:T12,REPT("!",COUNTA($N$12:T12)+1))))-LEN(_xlfn.CONCAT($N$12:T12,REPT("!",COUNTA($N$12:T12)+1)))),"")</f>
        <v/>
      </c>
      <c r="V12" s="105" t="str">
        <f>IFERROR(MID($K$12,LEN(_xlfn.CONCAT($N$12:U12,REPT("!",COUNTA($N$12:U12)+1))),FIND(",",$K$12,LEN(_xlfn.CONCAT($N$12:U12,REPT("!",COUNTA($N$12:U12)+1))))-LEN(_xlfn.CONCAT($N$12:U12,REPT("!",COUNTA($N$12:U12)+1)))),"")</f>
        <v/>
      </c>
      <c r="W12" s="105" t="str">
        <f>IFERROR(MID($K$12,LEN(_xlfn.CONCAT($N$12:V12,REPT("!",COUNTA($N$12:V12)+1))),FIND(",",$K$12,LEN(_xlfn.CONCAT($N$12:V12,REPT("!",COUNTA($N$12:V12)+1))))-LEN(_xlfn.CONCAT($N$12:V12,REPT("!",COUNTA($N$12:V12)+1)))),"")</f>
        <v/>
      </c>
      <c r="X12" s="105" t="str">
        <f>IFERROR(MID($K$12,LEN(_xlfn.CONCAT($N$12:W12,REPT("!",COUNTA($N$12:W12)+1))),FIND(",",$K$12,LEN(_xlfn.CONCAT($N$12:W12,REPT("!",COUNTA($N$12:W12)+1))))-LEN(_xlfn.CONCAT($N$12:W12,REPT("!",COUNTA($N$12:W12)+1)))),"")</f>
        <v/>
      </c>
      <c r="Y12" s="105" t="str">
        <f>IFERROR(MID($K$12,LEN(_xlfn.CONCAT($N$12:X12,REPT("!",COUNTA($N$12:X12)+1))),FIND(",",$K$12,LEN(_xlfn.CONCAT($N$12:X12,REPT("!",COUNTA($N$12:X12)+1))))-LEN(_xlfn.CONCAT($N$12:X12,REPT("!",COUNTA($N$12:X12)+1)))),"")</f>
        <v/>
      </c>
      <c r="Z12" s="105" t="str">
        <f>IFERROR(MID($K$12,LEN(_xlfn.CONCAT($N$12:Y12,REPT("!",COUNTA($N$12:Y12)+1))),FIND(",",$K$12,LEN(_xlfn.CONCAT($N$12:Y12,REPT("!",COUNTA($N$12:Y12)+1))))-LEN(_xlfn.CONCAT($N$12:Y12,REPT("!",COUNTA($N$12:Y12)+1)))),"")</f>
        <v/>
      </c>
      <c r="AA12" s="105" t="str">
        <f>IFERROR(MID($K$12,LEN(_xlfn.CONCAT($N$12:Z12,REPT("!",COUNTA($N$12:Z12)+1))),FIND(",",$K$12,LEN(_xlfn.CONCAT($N$12:Z12,REPT("!",COUNTA($N$12:Z12)+1))))-LEN(_xlfn.CONCAT($N$12:Z12,REPT("!",COUNTA($N$12:Z12)+1)))),"")</f>
        <v/>
      </c>
      <c r="AB12" s="105" t="str">
        <f>IFERROR(MID($K$12,LEN(_xlfn.CONCAT($N$12:AA12,REPT("!",COUNTA($N$12:AA12)+1))),FIND(",",$K$12,LEN(_xlfn.CONCAT($N$12:AA12,REPT("!",COUNTA($N$12:AA12)+1))))-LEN(_xlfn.CONCAT($N$12:AA12,REPT("!",COUNTA($N$12:AA12)+1)))),"")</f>
        <v/>
      </c>
      <c r="AC12" s="105" t="str">
        <f>IFERROR(MID($K$12,LEN(_xlfn.CONCAT($N$12:AB12,REPT("!",COUNTA($N$12:AB12)+1))),FIND(",",$K$12,LEN(_xlfn.CONCAT($N$12:AB12,REPT("!",COUNTA($N$12:AB12)+1))))-LEN(_xlfn.CONCAT($N$12:AB12,REPT("!",COUNTA($N$12:AB12)+1)))),"")</f>
        <v/>
      </c>
      <c r="AD12" s="105" t="str">
        <f>IFERROR(MID($K$12,LEN(_xlfn.CONCAT($N$12:AC12,REPT("!",COUNTA($N$12:AC12)+1))),FIND(",",$K$12,LEN(_xlfn.CONCAT($N$12:AC12,REPT("!",COUNTA($N$12:AC12)+1))))-LEN(_xlfn.CONCAT($N$12:AC12,REPT("!",COUNTA($N$12:AC12)+1)))),"")</f>
        <v/>
      </c>
      <c r="AE12" s="105" t="str">
        <f>IFERROR(MID($K$12,LEN(_xlfn.CONCAT($N$12:AD12,REPT("!",COUNTA($N$12:AD12)+1))),FIND(",",$K$12,LEN(_xlfn.CONCAT($N$12:AD12,REPT("!",COUNTA($N$12:AD12)+1))))-LEN(_xlfn.CONCAT($N$12:AD12,REPT("!",COUNTA($N$12:AD12)+1)))),"")</f>
        <v/>
      </c>
      <c r="AF12" s="105" t="str">
        <f>IFERROR(MID($K$12,LEN(_xlfn.CONCAT($N$12:AE12,REPT("!",COUNTA($N$12:AE12)+1))),FIND(",",$K$12,LEN(_xlfn.CONCAT($N$12:AE12,REPT("!",COUNTA($N$12:AE12)+1))))-LEN(_xlfn.CONCAT($N$12:AE12,REPT("!",COUNTA($N$12:AE12)+1)))),"")</f>
        <v/>
      </c>
      <c r="AG12" s="105" t="str">
        <f>IFERROR(MID($K$12,LEN(_xlfn.CONCAT($N$12:AF12,REPT("!",COUNTA($N$12:AF12)+1))),FIND(",",$K$12,LEN(_xlfn.CONCAT($N$12:AF12,REPT("!",COUNTA($N$12:AF12)+1))))-LEN(_xlfn.CONCAT($N$12:AF12,REPT("!",COUNTA($N$12:AF12)+1)))),"")</f>
        <v/>
      </c>
      <c r="AH12" s="107" t="str">
        <f>IF(N12&lt;&gt;"",_xlfn.CONCAT($L$12,"!",$J$12,N12),"")</f>
        <v xml:space="preserve">IonB!ESXi_83 IP_4 </v>
      </c>
      <c r="AI12" s="107" t="str">
        <f t="shared" ref="AI12:BA12" si="15">IF(O12&lt;&gt;"",_xlfn.CONCAT($L$12,"!",$J$12,O12),"")</f>
        <v xml:space="preserve">IonB!ESXi_83 IP_3 </v>
      </c>
      <c r="AJ12" s="107" t="str">
        <f t="shared" si="15"/>
        <v xml:space="preserve">IonB!ESXi_83 IP_7 </v>
      </c>
      <c r="AK12" s="107" t="str">
        <f t="shared" si="15"/>
        <v/>
      </c>
      <c r="AL12" s="107" t="str">
        <f t="shared" si="15"/>
        <v/>
      </c>
      <c r="AM12" s="107" t="str">
        <f t="shared" si="15"/>
        <v/>
      </c>
      <c r="AN12" s="107" t="str">
        <f t="shared" si="15"/>
        <v/>
      </c>
      <c r="AO12" s="107" t="str">
        <f t="shared" si="15"/>
        <v/>
      </c>
      <c r="AP12" s="107" t="str">
        <f t="shared" si="15"/>
        <v/>
      </c>
      <c r="AQ12" s="107" t="str">
        <f t="shared" si="15"/>
        <v/>
      </c>
      <c r="AR12" s="107" t="str">
        <f t="shared" si="15"/>
        <v/>
      </c>
      <c r="AS12" s="107" t="str">
        <f t="shared" si="15"/>
        <v/>
      </c>
      <c r="AT12" s="107" t="str">
        <f t="shared" si="15"/>
        <v/>
      </c>
      <c r="AU12" s="107" t="str">
        <f t="shared" si="15"/>
        <v/>
      </c>
      <c r="AV12" s="107" t="str">
        <f t="shared" si="15"/>
        <v/>
      </c>
      <c r="AW12" s="107" t="str">
        <f t="shared" si="15"/>
        <v/>
      </c>
      <c r="AX12" s="107" t="str">
        <f t="shared" si="15"/>
        <v/>
      </c>
      <c r="AY12" s="107" t="str">
        <f t="shared" si="15"/>
        <v/>
      </c>
      <c r="AZ12" s="107" t="str">
        <f t="shared" si="15"/>
        <v/>
      </c>
      <c r="BA12" s="107" t="str">
        <f t="shared" si="15"/>
        <v/>
      </c>
      <c r="BB12" s="101" t="str">
        <f>IFERROR(MID($BB$2,LEN(_xlfn.CONCAT($BB$3:BB11,REPT("!",COUNTA($BB$3:BB11)+1))),FIND(",",$BB$2,LEN(_xlfn.CONCAT($BB$3:BB11,REPT("!",COUNTA($BB$3:BB11)+1))))-LEN(_xlfn.CONCAT($BB$3:BB11,REPT("!",COUNTA($BB$3:BB11)+1)))),"")</f>
        <v/>
      </c>
      <c r="BC12" s="101" t="str">
        <f t="shared" si="6"/>
        <v/>
      </c>
      <c r="BD12" s="101" t="str">
        <f t="shared" si="7"/>
        <v/>
      </c>
    </row>
    <row r="13" spans="1:58">
      <c r="A13" s="109" t="s">
        <v>75</v>
      </c>
      <c r="B13" s="109" t="s">
        <v>1553</v>
      </c>
      <c r="C13" s="95" t="str">
        <f t="shared" si="0"/>
        <v/>
      </c>
      <c r="D13" s="97" t="str">
        <f t="shared" si="1"/>
        <v/>
      </c>
      <c r="F13" t="str">
        <f t="shared" si="2"/>
        <v xml:space="preserve">ESXi_79 Self-Test Server </v>
      </c>
      <c r="J13" s="101" t="str">
        <f>IF(AND(Actual!D10&lt;&gt;"",Actual!H10&lt;&gt;""),Actual!D10,"")</f>
        <v/>
      </c>
      <c r="K13" s="101" t="str">
        <f>IF(AND(Actual!D10&lt;&gt;"",Actual!H10&lt;&gt;""),Actual!H10,"")</f>
        <v/>
      </c>
      <c r="L13" s="101" t="str">
        <f>IF(AND(J13&lt;&gt;"",K13&lt;&gt;""),Actual!B10,"")</f>
        <v/>
      </c>
      <c r="M13" s="101"/>
      <c r="N13" s="104" t="str">
        <f t="shared" si="4"/>
        <v/>
      </c>
      <c r="O13" s="105" t="str">
        <f>IFERROR(MID($K$13,LEN(_xlfn.CONCAT($N$13:N13,REPT("!",COUNTA($N$13:N13)+1))),FIND(",",$K$13,LEN(_xlfn.CONCAT($N$13:N13,REPT("!",COUNTA($N$13:N13)+1))))-LEN(_xlfn.CONCAT($N$13:N13,REPT("!",COUNTA($N$13:N13)+1)))),"")</f>
        <v/>
      </c>
      <c r="P13" s="105" t="str">
        <f>IFERROR(MID($K$13,LEN(_xlfn.CONCAT($N$13:O13,REPT("!",COUNTA($N$13:O13)+1))),FIND(",",$K$13,LEN(_xlfn.CONCAT($N$13:O13,REPT("!",COUNTA($N$13:O13)+1))))-LEN(_xlfn.CONCAT($N$13:O13,REPT("!",COUNTA($N$13:O13)+1)))),"")</f>
        <v/>
      </c>
      <c r="Q13" s="105" t="str">
        <f>IFERROR(MID($K$13,LEN(_xlfn.CONCAT($N$13:P13,REPT("!",COUNTA($N$13:P13)+1))),FIND(",",$K$13,LEN(_xlfn.CONCAT($N$13:P13,REPT("!",COUNTA($N$13:P13)+1))))-LEN(_xlfn.CONCAT($N$13:P13,REPT("!",COUNTA($N$13:P13)+1)))),"")</f>
        <v/>
      </c>
      <c r="R13" s="105" t="str">
        <f>IFERROR(MID($K$13,LEN(_xlfn.CONCAT($N$13:Q13,REPT("!",COUNTA($N$13:Q13)+1))),FIND(",",$K$13,LEN(_xlfn.CONCAT($N$13:Q13,REPT("!",COUNTA($N$13:Q13)+1))))-LEN(_xlfn.CONCAT($N$13:Q13,REPT("!",COUNTA($N$13:Q13)+1)))),"")</f>
        <v/>
      </c>
      <c r="S13" s="105" t="str">
        <f>IFERROR(MID($K$13,LEN(_xlfn.CONCAT($N$13:R13,REPT("!",COUNTA($N$13:R13)+1))),FIND(",",$K$13,LEN(_xlfn.CONCAT($N$13:R13,REPT("!",COUNTA($N$13:R13)+1))))-LEN(_xlfn.CONCAT($N$13:R13,REPT("!",COUNTA($N$13:R13)+1)))),"")</f>
        <v/>
      </c>
      <c r="T13" s="105" t="str">
        <f>IFERROR(MID($K$13,LEN(_xlfn.CONCAT($N$13:S13,REPT("!",COUNTA($N$13:S13)+1))),FIND(",",$K$13,LEN(_xlfn.CONCAT($N$13:S13,REPT("!",COUNTA($N$13:S13)+1))))-LEN(_xlfn.CONCAT($N$13:S13,REPT("!",COUNTA($N$13:S13)+1)))),"")</f>
        <v/>
      </c>
      <c r="U13" s="105" t="str">
        <f>IFERROR(MID($K$13,LEN(_xlfn.CONCAT($N$13:T13,REPT("!",COUNTA($N$13:T13)+1))),FIND(",",$K$13,LEN(_xlfn.CONCAT($N$13:T13,REPT("!",COUNTA($N$13:T13)+1))))-LEN(_xlfn.CONCAT($N$13:T13,REPT("!",COUNTA($N$13:T13)+1)))),"")</f>
        <v/>
      </c>
      <c r="V13" s="105" t="str">
        <f>IFERROR(MID($K$13,LEN(_xlfn.CONCAT($N$13:U13,REPT("!",COUNTA($N$13:U13)+1))),FIND(",",$K$13,LEN(_xlfn.CONCAT($N$13:U13,REPT("!",COUNTA($N$13:U13)+1))))-LEN(_xlfn.CONCAT($N$13:U13,REPT("!",COUNTA($N$13:U13)+1)))),"")</f>
        <v/>
      </c>
      <c r="W13" s="105" t="str">
        <f>IFERROR(MID($K$13,LEN(_xlfn.CONCAT($N$13:V13,REPT("!",COUNTA($N$13:V13)+1))),FIND(",",$K$13,LEN(_xlfn.CONCAT($N$13:V13,REPT("!",COUNTA($N$13:V13)+1))))-LEN(_xlfn.CONCAT($N$13:V13,REPT("!",COUNTA($N$13:V13)+1)))),"")</f>
        <v/>
      </c>
      <c r="X13" s="105" t="str">
        <f>IFERROR(MID($K$13,LEN(_xlfn.CONCAT($N$13:W13,REPT("!",COUNTA($N$13:W13)+1))),FIND(",",$K$13,LEN(_xlfn.CONCAT($N$13:W13,REPT("!",COUNTA($N$13:W13)+1))))-LEN(_xlfn.CONCAT($N$13:W13,REPT("!",COUNTA($N$13:W13)+1)))),"")</f>
        <v/>
      </c>
      <c r="Y13" s="105" t="str">
        <f>IFERROR(MID($K$13,LEN(_xlfn.CONCAT($N$13:X13,REPT("!",COUNTA($N$13:X13)+1))),FIND(",",$K$13,LEN(_xlfn.CONCAT($N$13:X13,REPT("!",COUNTA($N$13:X13)+1))))-LEN(_xlfn.CONCAT($N$13:X13,REPT("!",COUNTA($N$13:X13)+1)))),"")</f>
        <v/>
      </c>
      <c r="Z13" s="105" t="str">
        <f>IFERROR(MID($K$13,LEN(_xlfn.CONCAT($N$13:Y13,REPT("!",COUNTA($N$13:Y13)+1))),FIND(",",$K$13,LEN(_xlfn.CONCAT($N$13:Y13,REPT("!",COUNTA($N$13:Y13)+1))))-LEN(_xlfn.CONCAT($N$13:Y13,REPT("!",COUNTA($N$13:Y13)+1)))),"")</f>
        <v/>
      </c>
      <c r="AA13" s="105" t="str">
        <f>IFERROR(MID($K$13,LEN(_xlfn.CONCAT($N$13:Z13,REPT("!",COUNTA($N$13:Z13)+1))),FIND(",",$K$13,LEN(_xlfn.CONCAT($N$13:Z13,REPT("!",COUNTA($N$13:Z13)+1))))-LEN(_xlfn.CONCAT($N$13:Z13,REPT("!",COUNTA($N$13:Z13)+1)))),"")</f>
        <v/>
      </c>
      <c r="AB13" s="105" t="str">
        <f>IFERROR(MID($K$13,LEN(_xlfn.CONCAT($N$13:AA13,REPT("!",COUNTA($N$13:AA13)+1))),FIND(",",$K$13,LEN(_xlfn.CONCAT($N$13:AA13,REPT("!",COUNTA($N$13:AA13)+1))))-LEN(_xlfn.CONCAT($N$13:AA13,REPT("!",COUNTA($N$13:AA13)+1)))),"")</f>
        <v/>
      </c>
      <c r="AC13" s="105" t="str">
        <f>IFERROR(MID($K$13,LEN(_xlfn.CONCAT($N$13:AB13,REPT("!",COUNTA($N$13:AB13)+1))),FIND(",",$K$13,LEN(_xlfn.CONCAT($N$13:AB13,REPT("!",COUNTA($N$13:AB13)+1))))-LEN(_xlfn.CONCAT($N$13:AB13,REPT("!",COUNTA($N$13:AB13)+1)))),"")</f>
        <v/>
      </c>
      <c r="AD13" s="105" t="str">
        <f>IFERROR(MID($K$13,LEN(_xlfn.CONCAT($N$13:AC13,REPT("!",COUNTA($N$13:AC13)+1))),FIND(",",$K$13,LEN(_xlfn.CONCAT($N$13:AC13,REPT("!",COUNTA($N$13:AC13)+1))))-LEN(_xlfn.CONCAT($N$13:AC13,REPT("!",COUNTA($N$13:AC13)+1)))),"")</f>
        <v/>
      </c>
      <c r="AE13" s="105" t="str">
        <f>IFERROR(MID($K$13,LEN(_xlfn.CONCAT($N$13:AD13,REPT("!",COUNTA($N$13:AD13)+1))),FIND(",",$K$13,LEN(_xlfn.CONCAT($N$13:AD13,REPT("!",COUNTA($N$13:AD13)+1))))-LEN(_xlfn.CONCAT($N$13:AD13,REPT("!",COUNTA($N$13:AD13)+1)))),"")</f>
        <v/>
      </c>
      <c r="AF13" s="105" t="str">
        <f>IFERROR(MID($K$13,LEN(_xlfn.CONCAT($N$13:AE13,REPT("!",COUNTA($N$13:AE13)+1))),FIND(",",$K$13,LEN(_xlfn.CONCAT($N$13:AE13,REPT("!",COUNTA($N$13:AE13)+1))))-LEN(_xlfn.CONCAT($N$13:AE13,REPT("!",COUNTA($N$13:AE13)+1)))),"")</f>
        <v/>
      </c>
      <c r="AG13" s="105" t="str">
        <f>IFERROR(MID($K$13,LEN(_xlfn.CONCAT($N$13:AF13,REPT("!",COUNTA($N$13:AF13)+1))),FIND(",",$K$13,LEN(_xlfn.CONCAT($N$13:AF13,REPT("!",COUNTA($N$13:AF13)+1))))-LEN(_xlfn.CONCAT($N$13:AF13,REPT("!",COUNTA($N$13:AF13)+1)))),"")</f>
        <v/>
      </c>
      <c r="AH13" s="107" t="str">
        <f>IF(N13&lt;&gt;"",_xlfn.CONCAT($L$13,"!",$J$13,N13),"")</f>
        <v/>
      </c>
      <c r="AI13" s="107" t="str">
        <f t="shared" ref="AI13:BA13" si="16">IF(O13&lt;&gt;"",_xlfn.CONCAT($L$13,"!",$J$13,O13),"")</f>
        <v/>
      </c>
      <c r="AJ13" s="107" t="str">
        <f t="shared" si="16"/>
        <v/>
      </c>
      <c r="AK13" s="107" t="str">
        <f t="shared" si="16"/>
        <v/>
      </c>
      <c r="AL13" s="107" t="str">
        <f t="shared" si="16"/>
        <v/>
      </c>
      <c r="AM13" s="107" t="str">
        <f t="shared" si="16"/>
        <v/>
      </c>
      <c r="AN13" s="107" t="str">
        <f t="shared" si="16"/>
        <v/>
      </c>
      <c r="AO13" s="107" t="str">
        <f t="shared" si="16"/>
        <v/>
      </c>
      <c r="AP13" s="107" t="str">
        <f t="shared" si="16"/>
        <v/>
      </c>
      <c r="AQ13" s="107" t="str">
        <f t="shared" si="16"/>
        <v/>
      </c>
      <c r="AR13" s="107" t="str">
        <f t="shared" si="16"/>
        <v/>
      </c>
      <c r="AS13" s="107" t="str">
        <f t="shared" si="16"/>
        <v/>
      </c>
      <c r="AT13" s="107" t="str">
        <f t="shared" si="16"/>
        <v/>
      </c>
      <c r="AU13" s="107" t="str">
        <f t="shared" si="16"/>
        <v/>
      </c>
      <c r="AV13" s="107" t="str">
        <f t="shared" si="16"/>
        <v/>
      </c>
      <c r="AW13" s="107" t="str">
        <f t="shared" si="16"/>
        <v/>
      </c>
      <c r="AX13" s="107" t="str">
        <f t="shared" si="16"/>
        <v/>
      </c>
      <c r="AY13" s="107" t="str">
        <f t="shared" si="16"/>
        <v/>
      </c>
      <c r="AZ13" s="107" t="str">
        <f t="shared" si="16"/>
        <v/>
      </c>
      <c r="BA13" s="107" t="str">
        <f t="shared" si="16"/>
        <v/>
      </c>
      <c r="BB13" s="101" t="str">
        <f>IFERROR(MID($BB$2,LEN(_xlfn.CONCAT($BB$3:BB12,REPT("!",COUNTA($BB$3:BB12)+1))),FIND(",",$BB$2,LEN(_xlfn.CONCAT($BB$3:BB12,REPT("!",COUNTA($BB$3:BB12)+1))))-LEN(_xlfn.CONCAT($BB$3:BB12,REPT("!",COUNTA($BB$3:BB12)+1)))),"")</f>
        <v/>
      </c>
      <c r="BC13" s="101" t="str">
        <f t="shared" si="6"/>
        <v/>
      </c>
      <c r="BD13" s="101" t="str">
        <f t="shared" si="7"/>
        <v/>
      </c>
    </row>
    <row r="14" spans="1:58">
      <c r="A14" s="109" t="s">
        <v>75</v>
      </c>
      <c r="B14" s="109" t="s">
        <v>1554</v>
      </c>
      <c r="C14" s="95" t="str">
        <f t="shared" si="0"/>
        <v/>
      </c>
      <c r="D14" s="97" t="str">
        <f t="shared" si="1"/>
        <v/>
      </c>
      <c r="F14" t="str">
        <f t="shared" si="2"/>
        <v xml:space="preserve">ESXi_79 GNS_1 </v>
      </c>
      <c r="J14" s="101" t="e">
        <f>IF(AND(Actual!#REF!&lt;&gt;"",Actual!#REF!&lt;&gt;""),Actual!#REF!,"")</f>
        <v>#REF!</v>
      </c>
      <c r="K14" s="101" t="e">
        <f>IF(AND(Actual!#REF!&lt;&gt;"",Actual!#REF!&lt;&gt;""),Actual!#REF!,"")</f>
        <v>#REF!</v>
      </c>
      <c r="L14" s="101" t="e">
        <f>IF(AND(J14&lt;&gt;"",K14&lt;&gt;""),Actual!#REF!,"")</f>
        <v>#REF!</v>
      </c>
      <c r="M14" s="101"/>
      <c r="N14" s="104" t="e">
        <f t="shared" si="4"/>
        <v>#REF!</v>
      </c>
      <c r="O14" s="105" t="str">
        <f>IFERROR(MID($K$14,LEN(_xlfn.CONCAT($N$14:N14,REPT("!",COUNTA($N$14:N14)+1))),FIND(",",$K$14,LEN(_xlfn.CONCAT($N$14:N14,REPT("!",COUNTA($N$14:N14)+1))))-LEN(_xlfn.CONCAT($N$14:N14,REPT("!",COUNTA($N$14:N14)+1)))),"")</f>
        <v/>
      </c>
      <c r="P14" s="105" t="str">
        <f>IFERROR(MID($K$14,LEN(_xlfn.CONCAT($N$14:O14,REPT("!",COUNTA($N$14:O14)+1))),FIND(",",$K$14,LEN(_xlfn.CONCAT($N$14:O14,REPT("!",COUNTA($N$14:O14)+1))))-LEN(_xlfn.CONCAT($N$14:O14,REPT("!",COUNTA($N$14:O14)+1)))),"")</f>
        <v/>
      </c>
      <c r="Q14" s="105" t="str">
        <f>IFERROR(MID($K$14,LEN(_xlfn.CONCAT($N$14:P14,REPT("!",COUNTA($N$14:P14)+1))),FIND(",",$K$14,LEN(_xlfn.CONCAT($N$14:P14,REPT("!",COUNTA($N$14:P14)+1))))-LEN(_xlfn.CONCAT($N$14:P14,REPT("!",COUNTA($N$14:P14)+1)))),"")</f>
        <v/>
      </c>
      <c r="R14" s="105" t="str">
        <f>IFERROR(MID($K$14,LEN(_xlfn.CONCAT($N$14:Q14,REPT("!",COUNTA($N$14:Q14)+1))),FIND(",",$K$14,LEN(_xlfn.CONCAT($N$14:Q14,REPT("!",COUNTA($N$14:Q14)+1))))-LEN(_xlfn.CONCAT($N$14:Q14,REPT("!",COUNTA($N$14:Q14)+1)))),"")</f>
        <v/>
      </c>
      <c r="S14" s="105" t="str">
        <f>IFERROR(MID($K$14,LEN(_xlfn.CONCAT($N$14:R14,REPT("!",COUNTA($N$14:R14)+1))),FIND(",",$K$14,LEN(_xlfn.CONCAT($N$14:R14,REPT("!",COUNTA($N$14:R14)+1))))-LEN(_xlfn.CONCAT($N$14:R14,REPT("!",COUNTA($N$14:R14)+1)))),"")</f>
        <v/>
      </c>
      <c r="T14" s="105" t="str">
        <f>IFERROR(MID($K$14,LEN(_xlfn.CONCAT($N$14:S14,REPT("!",COUNTA($N$14:S14)+1))),FIND(",",$K$14,LEN(_xlfn.CONCAT($N$14:S14,REPT("!",COUNTA($N$14:S14)+1))))-LEN(_xlfn.CONCAT($N$14:S14,REPT("!",COUNTA($N$14:S14)+1)))),"")</f>
        <v/>
      </c>
      <c r="U14" s="105" t="str">
        <f>IFERROR(MID($K$14,LEN(_xlfn.CONCAT($N$14:T14,REPT("!",COUNTA($N$14:T14)+1))),FIND(",",$K$14,LEN(_xlfn.CONCAT($N$14:T14,REPT("!",COUNTA($N$14:T14)+1))))-LEN(_xlfn.CONCAT($N$14:T14,REPT("!",COUNTA($N$14:T14)+1)))),"")</f>
        <v/>
      </c>
      <c r="V14" s="105" t="str">
        <f>IFERROR(MID($K$14,LEN(_xlfn.CONCAT($N$14:U14,REPT("!",COUNTA($N$14:U14)+1))),FIND(",",$K$14,LEN(_xlfn.CONCAT($N$14:U14,REPT("!",COUNTA($N$14:U14)+1))))-LEN(_xlfn.CONCAT($N$14:U14,REPT("!",COUNTA($N$14:U14)+1)))),"")</f>
        <v/>
      </c>
      <c r="W14" s="105" t="str">
        <f>IFERROR(MID($K$14,LEN(_xlfn.CONCAT($N$14:V14,REPT("!",COUNTA($N$14:V14)+1))),FIND(",",$K$14,LEN(_xlfn.CONCAT($N$14:V14,REPT("!",COUNTA($N$14:V14)+1))))-LEN(_xlfn.CONCAT($N$14:V14,REPT("!",COUNTA($N$14:V14)+1)))),"")</f>
        <v/>
      </c>
      <c r="X14" s="105" t="str">
        <f>IFERROR(MID($K$14,LEN(_xlfn.CONCAT($N$14:W14,REPT("!",COUNTA($N$14:W14)+1))),FIND(",",$K$14,LEN(_xlfn.CONCAT($N$14:W14,REPT("!",COUNTA($N$14:W14)+1))))-LEN(_xlfn.CONCAT($N$14:W14,REPT("!",COUNTA($N$14:W14)+1)))),"")</f>
        <v/>
      </c>
      <c r="Y14" s="105" t="str">
        <f>IFERROR(MID($K$14,LEN(_xlfn.CONCAT($N$14:X14,REPT("!",COUNTA($N$14:X14)+1))),FIND(",",$K$14,LEN(_xlfn.CONCAT($N$14:X14,REPT("!",COUNTA($N$14:X14)+1))))-LEN(_xlfn.CONCAT($N$14:X14,REPT("!",COUNTA($N$14:X14)+1)))),"")</f>
        <v/>
      </c>
      <c r="Z14" s="105" t="str">
        <f>IFERROR(MID($K$14,LEN(_xlfn.CONCAT($N$14:Y14,REPT("!",COUNTA($N$14:Y14)+1))),FIND(",",$K$14,LEN(_xlfn.CONCAT($N$14:Y14,REPT("!",COUNTA($N$14:Y14)+1))))-LEN(_xlfn.CONCAT($N$14:Y14,REPT("!",COUNTA($N$14:Y14)+1)))),"")</f>
        <v/>
      </c>
      <c r="AA14" s="105" t="str">
        <f>IFERROR(MID($K$14,LEN(_xlfn.CONCAT($N$14:Z14,REPT("!",COUNTA($N$14:Z14)+1))),FIND(",",$K$14,LEN(_xlfn.CONCAT($N$14:Z14,REPT("!",COUNTA($N$14:Z14)+1))))-LEN(_xlfn.CONCAT($N$14:Z14,REPT("!",COUNTA($N$14:Z14)+1)))),"")</f>
        <v/>
      </c>
      <c r="AB14" s="105" t="str">
        <f>IFERROR(MID($K$14,LEN(_xlfn.CONCAT($N$14:AA14,REPT("!",COUNTA($N$14:AA14)+1))),FIND(",",$K$14,LEN(_xlfn.CONCAT($N$14:AA14,REPT("!",COUNTA($N$14:AA14)+1))))-LEN(_xlfn.CONCAT($N$14:AA14,REPT("!",COUNTA($N$14:AA14)+1)))),"")</f>
        <v/>
      </c>
      <c r="AC14" s="105" t="str">
        <f>IFERROR(MID($K$14,LEN(_xlfn.CONCAT($N$14:AB14,REPT("!",COUNTA($N$14:AB14)+1))),FIND(",",$K$14,LEN(_xlfn.CONCAT($N$14:AB14,REPT("!",COUNTA($N$14:AB14)+1))))-LEN(_xlfn.CONCAT($N$14:AB14,REPT("!",COUNTA($N$14:AB14)+1)))),"")</f>
        <v/>
      </c>
      <c r="AD14" s="105" t="str">
        <f>IFERROR(MID($K$14,LEN(_xlfn.CONCAT($N$14:AC14,REPT("!",COUNTA($N$14:AC14)+1))),FIND(",",$K$14,LEN(_xlfn.CONCAT($N$14:AC14,REPT("!",COUNTA($N$14:AC14)+1))))-LEN(_xlfn.CONCAT($N$14:AC14,REPT("!",COUNTA($N$14:AC14)+1)))),"")</f>
        <v/>
      </c>
      <c r="AE14" s="105" t="str">
        <f>IFERROR(MID($K$14,LEN(_xlfn.CONCAT($N$14:AD14,REPT("!",COUNTA($N$14:AD14)+1))),FIND(",",$K$14,LEN(_xlfn.CONCAT($N$14:AD14,REPT("!",COUNTA($N$14:AD14)+1))))-LEN(_xlfn.CONCAT($N$14:AD14,REPT("!",COUNTA($N$14:AD14)+1)))),"")</f>
        <v/>
      </c>
      <c r="AF14" s="105" t="str">
        <f>IFERROR(MID($K$14,LEN(_xlfn.CONCAT($N$14:AE14,REPT("!",COUNTA($N$14:AE14)+1))),FIND(",",$K$14,LEN(_xlfn.CONCAT($N$14:AE14,REPT("!",COUNTA($N$14:AE14)+1))))-LEN(_xlfn.CONCAT($N$14:AE14,REPT("!",COUNTA($N$14:AE14)+1)))),"")</f>
        <v/>
      </c>
      <c r="AG14" s="105" t="str">
        <f>IFERROR(MID($K$14,LEN(_xlfn.CONCAT($N$14:AF14,REPT("!",COUNTA($N$14:AF14)+1))),FIND(",",$K$14,LEN(_xlfn.CONCAT($N$14:AF14,REPT("!",COUNTA($N$14:AF14)+1))))-LEN(_xlfn.CONCAT($N$14:AF14,REPT("!",COUNTA($N$14:AF14)+1)))),"")</f>
        <v/>
      </c>
      <c r="AH14" s="107" t="e">
        <f>IF(N14&lt;&gt;"",_xlfn.CONCAT($L$14,"!",$J$14,N14),"")</f>
        <v>#REF!</v>
      </c>
      <c r="AI14" s="107" t="str">
        <f t="shared" ref="AI14:BA14" si="17">IF(O14&lt;&gt;"",_xlfn.CONCAT($L$14,"!",$J$14,O14),"")</f>
        <v/>
      </c>
      <c r="AJ14" s="107" t="str">
        <f t="shared" si="17"/>
        <v/>
      </c>
      <c r="AK14" s="107" t="str">
        <f t="shared" si="17"/>
        <v/>
      </c>
      <c r="AL14" s="107" t="str">
        <f t="shared" si="17"/>
        <v/>
      </c>
      <c r="AM14" s="107" t="str">
        <f t="shared" si="17"/>
        <v/>
      </c>
      <c r="AN14" s="107" t="str">
        <f t="shared" si="17"/>
        <v/>
      </c>
      <c r="AO14" s="107" t="str">
        <f t="shared" si="17"/>
        <v/>
      </c>
      <c r="AP14" s="107" t="str">
        <f t="shared" si="17"/>
        <v/>
      </c>
      <c r="AQ14" s="107" t="str">
        <f t="shared" si="17"/>
        <v/>
      </c>
      <c r="AR14" s="107" t="str">
        <f t="shared" si="17"/>
        <v/>
      </c>
      <c r="AS14" s="107" t="str">
        <f t="shared" si="17"/>
        <v/>
      </c>
      <c r="AT14" s="107" t="str">
        <f t="shared" si="17"/>
        <v/>
      </c>
      <c r="AU14" s="107" t="str">
        <f t="shared" si="17"/>
        <v/>
      </c>
      <c r="AV14" s="107" t="str">
        <f t="shared" si="17"/>
        <v/>
      </c>
      <c r="AW14" s="107" t="str">
        <f t="shared" si="17"/>
        <v/>
      </c>
      <c r="AX14" s="107" t="str">
        <f t="shared" si="17"/>
        <v/>
      </c>
      <c r="AY14" s="107" t="str">
        <f t="shared" si="17"/>
        <v/>
      </c>
      <c r="AZ14" s="107" t="str">
        <f t="shared" si="17"/>
        <v/>
      </c>
      <c r="BA14" s="107" t="str">
        <f t="shared" si="17"/>
        <v/>
      </c>
      <c r="BB14" s="101" t="str">
        <f>IFERROR(MID($BB$2,LEN(_xlfn.CONCAT($BB$3:BB13,REPT("!",COUNTA($BB$3:BB13)+1))),FIND(",",$BB$2,LEN(_xlfn.CONCAT($BB$3:BB13,REPT("!",COUNTA($BB$3:BB13)+1))))-LEN(_xlfn.CONCAT($BB$3:BB13,REPT("!",COUNTA($BB$3:BB13)+1)))),"")</f>
        <v/>
      </c>
      <c r="BC14" s="101" t="str">
        <f t="shared" si="6"/>
        <v/>
      </c>
      <c r="BD14" s="101" t="str">
        <f t="shared" si="7"/>
        <v/>
      </c>
    </row>
    <row r="15" spans="1:58">
      <c r="A15" s="109" t="s">
        <v>75</v>
      </c>
      <c r="B15" s="109" t="s">
        <v>1555</v>
      </c>
      <c r="C15" s="95" t="str">
        <f t="shared" si="0"/>
        <v/>
      </c>
      <c r="D15" s="97" t="str">
        <f t="shared" si="1"/>
        <v/>
      </c>
      <c r="F15" t="str">
        <f t="shared" si="2"/>
        <v xml:space="preserve">ESXi_79 FTP_Vortex_BB5 </v>
      </c>
      <c r="J15" s="101" t="e">
        <f>IF(AND(Actual!#REF!&lt;&gt;"",Actual!#REF!&lt;&gt;""),Actual!#REF!,"")</f>
        <v>#REF!</v>
      </c>
      <c r="K15" s="101" t="e">
        <f>IF(AND(Actual!#REF!&lt;&gt;"",Actual!#REF!&lt;&gt;""),Actual!#REF!,"")</f>
        <v>#REF!</v>
      </c>
      <c r="L15" s="101" t="e">
        <f>IF(AND(J15&lt;&gt;"",K15&lt;&gt;""),Actual!#REF!,"")</f>
        <v>#REF!</v>
      </c>
      <c r="M15" s="101"/>
      <c r="N15" s="104" t="e">
        <f t="shared" si="4"/>
        <v>#REF!</v>
      </c>
      <c r="O15" s="105" t="str">
        <f>IFERROR(MID($K$15,LEN(_xlfn.CONCAT($N$15:N15,REPT("!",COUNTA($N$15:N15)+1))),FIND(",",$K$15,LEN(_xlfn.CONCAT($N$15:N15,REPT("!",COUNTA($N$15:N15)+1))))-LEN(_xlfn.CONCAT($N$15:N15,REPT("!",COUNTA($N$15:N15)+1)))),"")</f>
        <v/>
      </c>
      <c r="P15" s="105" t="str">
        <f>IFERROR(MID($K$15,LEN(_xlfn.CONCAT($N$15:O15,REPT("!",COUNTA($N$15:O15)+1))),FIND(",",$K$15,LEN(_xlfn.CONCAT($N$15:O15,REPT("!",COUNTA($N$15:O15)+1))))-LEN(_xlfn.CONCAT($N$15:O15,REPT("!",COUNTA($N$15:O15)+1)))),"")</f>
        <v/>
      </c>
      <c r="Q15" s="105" t="str">
        <f>IFERROR(MID($K$15,LEN(_xlfn.CONCAT($N$15:P15,REPT("!",COUNTA($N$15:P15)+1))),FIND(",",$K$15,LEN(_xlfn.CONCAT($N$15:P15,REPT("!",COUNTA($N$15:P15)+1))))-LEN(_xlfn.CONCAT($N$15:P15,REPT("!",COUNTA($N$15:P15)+1)))),"")</f>
        <v/>
      </c>
      <c r="R15" s="105" t="str">
        <f>IFERROR(MID($K$15,LEN(_xlfn.CONCAT($N$15:Q15,REPT("!",COUNTA($N$15:Q15)+1))),FIND(",",$K$15,LEN(_xlfn.CONCAT($N$15:Q15,REPT("!",COUNTA($N$15:Q15)+1))))-LEN(_xlfn.CONCAT($N$15:Q15,REPT("!",COUNTA($N$15:Q15)+1)))),"")</f>
        <v/>
      </c>
      <c r="S15" s="105" t="str">
        <f>IFERROR(MID($K$15,LEN(_xlfn.CONCAT($N$15:R15,REPT("!",COUNTA($N$15:R15)+1))),FIND(",",$K$15,LEN(_xlfn.CONCAT($N$15:R15,REPT("!",COUNTA($N$15:R15)+1))))-LEN(_xlfn.CONCAT($N$15:R15,REPT("!",COUNTA($N$15:R15)+1)))),"")</f>
        <v/>
      </c>
      <c r="T15" s="105" t="str">
        <f>IFERROR(MID($K$15,LEN(_xlfn.CONCAT($N$15:S15,REPT("!",COUNTA($N$15:S15)+1))),FIND(",",$K$15,LEN(_xlfn.CONCAT($N$15:S15,REPT("!",COUNTA($N$15:S15)+1))))-LEN(_xlfn.CONCAT($N$15:S15,REPT("!",COUNTA($N$15:S15)+1)))),"")</f>
        <v/>
      </c>
      <c r="U15" s="105" t="str">
        <f>IFERROR(MID($K$15,LEN(_xlfn.CONCAT($N$15:T15,REPT("!",COUNTA($N$15:T15)+1))),FIND(",",$K$15,LEN(_xlfn.CONCAT($N$15:T15,REPT("!",COUNTA($N$15:T15)+1))))-LEN(_xlfn.CONCAT($N$15:T15,REPT("!",COUNTA($N$15:T15)+1)))),"")</f>
        <v/>
      </c>
      <c r="V15" s="105" t="str">
        <f>IFERROR(MID($K$15,LEN(_xlfn.CONCAT($N$15:U15,REPT("!",COUNTA($N$15:U15)+1))),FIND(",",$K$15,LEN(_xlfn.CONCAT($N$15:U15,REPT("!",COUNTA($N$15:U15)+1))))-LEN(_xlfn.CONCAT($N$15:U15,REPT("!",COUNTA($N$15:U15)+1)))),"")</f>
        <v/>
      </c>
      <c r="W15" s="105" t="str">
        <f>IFERROR(MID($K$15,LEN(_xlfn.CONCAT($N$15:V15,REPT("!",COUNTA($N$15:V15)+1))),FIND(",",$K$15,LEN(_xlfn.CONCAT($N$15:V15,REPT("!",COUNTA($N$15:V15)+1))))-LEN(_xlfn.CONCAT($N$15:V15,REPT("!",COUNTA($N$15:V15)+1)))),"")</f>
        <v/>
      </c>
      <c r="X15" s="105" t="str">
        <f>IFERROR(MID($K$15,LEN(_xlfn.CONCAT($N$15:W15,REPT("!",COUNTA($N$15:W15)+1))),FIND(",",$K$15,LEN(_xlfn.CONCAT($N$15:W15,REPT("!",COUNTA($N$15:W15)+1))))-LEN(_xlfn.CONCAT($N$15:W15,REPT("!",COUNTA($N$15:W15)+1)))),"")</f>
        <v/>
      </c>
      <c r="Y15" s="105" t="str">
        <f>IFERROR(MID($K$15,LEN(_xlfn.CONCAT($N$15:X15,REPT("!",COUNTA($N$15:X15)+1))),FIND(",",$K$15,LEN(_xlfn.CONCAT($N$15:X15,REPT("!",COUNTA($N$15:X15)+1))))-LEN(_xlfn.CONCAT($N$15:X15,REPT("!",COUNTA($N$15:X15)+1)))),"")</f>
        <v/>
      </c>
      <c r="Z15" s="105" t="str">
        <f>IFERROR(MID($K$15,LEN(_xlfn.CONCAT($N$15:Y15,REPT("!",COUNTA($N$15:Y15)+1))),FIND(",",$K$15,LEN(_xlfn.CONCAT($N$15:Y15,REPT("!",COUNTA($N$15:Y15)+1))))-LEN(_xlfn.CONCAT($N$15:Y15,REPT("!",COUNTA($N$15:Y15)+1)))),"")</f>
        <v/>
      </c>
      <c r="AA15" s="105" t="str">
        <f>IFERROR(MID($K$15,LEN(_xlfn.CONCAT($N$15:Z15,REPT("!",COUNTA($N$15:Z15)+1))),FIND(",",$K$15,LEN(_xlfn.CONCAT($N$15:Z15,REPT("!",COUNTA($N$15:Z15)+1))))-LEN(_xlfn.CONCAT($N$15:Z15,REPT("!",COUNTA($N$15:Z15)+1)))),"")</f>
        <v/>
      </c>
      <c r="AB15" s="105" t="str">
        <f>IFERROR(MID($K$15,LEN(_xlfn.CONCAT($N$15:AA15,REPT("!",COUNTA($N$15:AA15)+1))),FIND(",",$K$15,LEN(_xlfn.CONCAT($N$15:AA15,REPT("!",COUNTA($N$15:AA15)+1))))-LEN(_xlfn.CONCAT($N$15:AA15,REPT("!",COUNTA($N$15:AA15)+1)))),"")</f>
        <v/>
      </c>
      <c r="AC15" s="105" t="str">
        <f>IFERROR(MID($K$15,LEN(_xlfn.CONCAT($N$15:AB15,REPT("!",COUNTA($N$15:AB15)+1))),FIND(",",$K$15,LEN(_xlfn.CONCAT($N$15:AB15,REPT("!",COUNTA($N$15:AB15)+1))))-LEN(_xlfn.CONCAT($N$15:AB15,REPT("!",COUNTA($N$15:AB15)+1)))),"")</f>
        <v/>
      </c>
      <c r="AD15" s="105" t="str">
        <f>IFERROR(MID($K$15,LEN(_xlfn.CONCAT($N$15:AC15,REPT("!",COUNTA($N$15:AC15)+1))),FIND(",",$K$15,LEN(_xlfn.CONCAT($N$15:AC15,REPT("!",COUNTA($N$15:AC15)+1))))-LEN(_xlfn.CONCAT($N$15:AC15,REPT("!",COUNTA($N$15:AC15)+1)))),"")</f>
        <v/>
      </c>
      <c r="AE15" s="105" t="str">
        <f>IFERROR(MID($K$15,LEN(_xlfn.CONCAT($N$15:AD15,REPT("!",COUNTA($N$15:AD15)+1))),FIND(",",$K$15,LEN(_xlfn.CONCAT($N$15:AD15,REPT("!",COUNTA($N$15:AD15)+1))))-LEN(_xlfn.CONCAT($N$15:AD15,REPT("!",COUNTA($N$15:AD15)+1)))),"")</f>
        <v/>
      </c>
      <c r="AF15" s="105" t="str">
        <f>IFERROR(MID($K$15,LEN(_xlfn.CONCAT($N$15:AE15,REPT("!",COUNTA($N$15:AE15)+1))),FIND(",",$K$15,LEN(_xlfn.CONCAT($N$15:AE15,REPT("!",COUNTA($N$15:AE15)+1))))-LEN(_xlfn.CONCAT($N$15:AE15,REPT("!",COUNTA($N$15:AE15)+1)))),"")</f>
        <v/>
      </c>
      <c r="AG15" s="105" t="str">
        <f>IFERROR(MID($K$15,LEN(_xlfn.CONCAT($N$15:AF15,REPT("!",COUNTA($N$15:AF15)+1))),FIND(",",$K$15,LEN(_xlfn.CONCAT($N$15:AF15,REPT("!",COUNTA($N$15:AF15)+1))))-LEN(_xlfn.CONCAT($N$15:AF15,REPT("!",COUNTA($N$15:AF15)+1)))),"")</f>
        <v/>
      </c>
      <c r="AH15" s="107" t="e">
        <f>IF(N15&lt;&gt;"",_xlfn.CONCAT($L$15,"!",$J$15,N15),"")</f>
        <v>#REF!</v>
      </c>
      <c r="AI15" s="107" t="str">
        <f t="shared" ref="AI15:BA15" si="18">IF(O15&lt;&gt;"",_xlfn.CONCAT($L$15,"!",$J$15,O15),"")</f>
        <v/>
      </c>
      <c r="AJ15" s="107" t="str">
        <f t="shared" si="18"/>
        <v/>
      </c>
      <c r="AK15" s="107" t="str">
        <f t="shared" si="18"/>
        <v/>
      </c>
      <c r="AL15" s="107" t="str">
        <f t="shared" si="18"/>
        <v/>
      </c>
      <c r="AM15" s="107" t="str">
        <f t="shared" si="18"/>
        <v/>
      </c>
      <c r="AN15" s="107" t="str">
        <f t="shared" si="18"/>
        <v/>
      </c>
      <c r="AO15" s="107" t="str">
        <f t="shared" si="18"/>
        <v/>
      </c>
      <c r="AP15" s="107" t="str">
        <f t="shared" si="18"/>
        <v/>
      </c>
      <c r="AQ15" s="107" t="str">
        <f t="shared" si="18"/>
        <v/>
      </c>
      <c r="AR15" s="107" t="str">
        <f t="shared" si="18"/>
        <v/>
      </c>
      <c r="AS15" s="107" t="str">
        <f t="shared" si="18"/>
        <v/>
      </c>
      <c r="AT15" s="107" t="str">
        <f t="shared" si="18"/>
        <v/>
      </c>
      <c r="AU15" s="107" t="str">
        <f t="shared" si="18"/>
        <v/>
      </c>
      <c r="AV15" s="107" t="str">
        <f t="shared" si="18"/>
        <v/>
      </c>
      <c r="AW15" s="107" t="str">
        <f t="shared" si="18"/>
        <v/>
      </c>
      <c r="AX15" s="107" t="str">
        <f t="shared" si="18"/>
        <v/>
      </c>
      <c r="AY15" s="107" t="str">
        <f t="shared" si="18"/>
        <v/>
      </c>
      <c r="AZ15" s="107" t="str">
        <f t="shared" si="18"/>
        <v/>
      </c>
      <c r="BA15" s="107" t="str">
        <f t="shared" si="18"/>
        <v/>
      </c>
      <c r="BB15" s="101" t="str">
        <f>IFERROR(MID($BB$2,LEN(_xlfn.CONCAT($BB$3:BB14,REPT("!",COUNTA($BB$3:BB14)+1))),FIND(",",$BB$2,LEN(_xlfn.CONCAT($BB$3:BB14,REPT("!",COUNTA($BB$3:BB14)+1))))-LEN(_xlfn.CONCAT($BB$3:BB14,REPT("!",COUNTA($BB$3:BB14)+1)))),"")</f>
        <v/>
      </c>
      <c r="BC15" s="101" t="str">
        <f t="shared" si="6"/>
        <v/>
      </c>
      <c r="BD15" s="101" t="str">
        <f t="shared" si="7"/>
        <v/>
      </c>
    </row>
    <row r="16" spans="1:58">
      <c r="A16" s="109" t="s">
        <v>75</v>
      </c>
      <c r="B16" s="109" t="s">
        <v>1556</v>
      </c>
      <c r="C16" s="95" t="str">
        <f t="shared" si="0"/>
        <v/>
      </c>
      <c r="D16" s="97" t="str">
        <f t="shared" si="1"/>
        <v/>
      </c>
      <c r="F16" t="str">
        <f t="shared" si="2"/>
        <v xml:space="preserve">ESXi_79 Win7_Console_marshal </v>
      </c>
      <c r="J16" s="101" t="str">
        <f>IF(AND(Actual!D11&lt;&gt;"",Actual!H11&lt;&gt;""),Actual!D11,"")</f>
        <v/>
      </c>
      <c r="K16" s="101" t="str">
        <f>IF(AND(Actual!D11&lt;&gt;"",Actual!H11&lt;&gt;""),Actual!H11,"")</f>
        <v/>
      </c>
      <c r="L16" s="101" t="str">
        <f>IF(AND(J16&lt;&gt;"",K16&lt;&gt;""),Actual!B11,"")</f>
        <v/>
      </c>
      <c r="M16" s="101"/>
      <c r="N16" s="104" t="str">
        <f t="shared" si="4"/>
        <v/>
      </c>
      <c r="O16" s="105" t="str">
        <f>IFERROR(MID($K$16,LEN(_xlfn.CONCAT($N$16:N16,REPT("!",COUNTA($N$16:N16)+1))),FIND(",",$K$16,LEN(_xlfn.CONCAT($N$16:N16,REPT("!",COUNTA($N$16:N16)+1))))-LEN(_xlfn.CONCAT($N$16:N16,REPT("!",COUNTA($N$16:N16)+1)))),"")</f>
        <v/>
      </c>
      <c r="P16" s="105" t="str">
        <f>IFERROR(MID($K$16,LEN(_xlfn.CONCAT($N$16:O16,REPT("!",COUNTA($N$16:O16)+1))),FIND(",",$K$16,LEN(_xlfn.CONCAT($N$16:O16,REPT("!",COUNTA($N$16:O16)+1))))-LEN(_xlfn.CONCAT($N$16:O16,REPT("!",COUNTA($N$16:O16)+1)))),"")</f>
        <v/>
      </c>
      <c r="Q16" s="105" t="str">
        <f>IFERROR(MID($K$16,LEN(_xlfn.CONCAT($N$16:P16,REPT("!",COUNTA($N$16:P16)+1))),FIND(",",$K$16,LEN(_xlfn.CONCAT($N$16:P16,REPT("!",COUNTA($N$16:P16)+1))))-LEN(_xlfn.CONCAT($N$16:P16,REPT("!",COUNTA($N$16:P16)+1)))),"")</f>
        <v/>
      </c>
      <c r="R16" s="105" t="str">
        <f>IFERROR(MID($K$16,LEN(_xlfn.CONCAT($N$16:Q16,REPT("!",COUNTA($N$16:Q16)+1))),FIND(",",$K$16,LEN(_xlfn.CONCAT($N$16:Q16,REPT("!",COUNTA($N$16:Q16)+1))))-LEN(_xlfn.CONCAT($N$16:Q16,REPT("!",COUNTA($N$16:Q16)+1)))),"")</f>
        <v/>
      </c>
      <c r="S16" s="105" t="str">
        <f>IFERROR(MID($K$16,LEN(_xlfn.CONCAT($N$16:R16,REPT("!",COUNTA($N$16:R16)+1))),FIND(",",$K$16,LEN(_xlfn.CONCAT($N$16:R16,REPT("!",COUNTA($N$16:R16)+1))))-LEN(_xlfn.CONCAT($N$16:R16,REPT("!",COUNTA($N$16:R16)+1)))),"")</f>
        <v/>
      </c>
      <c r="T16" s="105" t="str">
        <f>IFERROR(MID($K$16,LEN(_xlfn.CONCAT($N$16:S16,REPT("!",COUNTA($N$16:S16)+1))),FIND(",",$K$16,LEN(_xlfn.CONCAT($N$16:S16,REPT("!",COUNTA($N$16:S16)+1))))-LEN(_xlfn.CONCAT($N$16:S16,REPT("!",COUNTA($N$16:S16)+1)))),"")</f>
        <v/>
      </c>
      <c r="U16" s="105" t="str">
        <f>IFERROR(MID($K$16,LEN(_xlfn.CONCAT($N$16:T16,REPT("!",COUNTA($N$16:T16)+1))),FIND(",",$K$16,LEN(_xlfn.CONCAT($N$16:T16,REPT("!",COUNTA($N$16:T16)+1))))-LEN(_xlfn.CONCAT($N$16:T16,REPT("!",COUNTA($N$16:T16)+1)))),"")</f>
        <v/>
      </c>
      <c r="V16" s="105" t="str">
        <f>IFERROR(MID($K$16,LEN(_xlfn.CONCAT($N$16:U16,REPT("!",COUNTA($N$16:U16)+1))),FIND(",",$K$16,LEN(_xlfn.CONCAT($N$16:U16,REPT("!",COUNTA($N$16:U16)+1))))-LEN(_xlfn.CONCAT($N$16:U16,REPT("!",COUNTA($N$16:U16)+1)))),"")</f>
        <v/>
      </c>
      <c r="W16" s="105" t="str">
        <f>IFERROR(MID($K$16,LEN(_xlfn.CONCAT($N$16:V16,REPT("!",COUNTA($N$16:V16)+1))),FIND(",",$K$16,LEN(_xlfn.CONCAT($N$16:V16,REPT("!",COUNTA($N$16:V16)+1))))-LEN(_xlfn.CONCAT($N$16:V16,REPT("!",COUNTA($N$16:V16)+1)))),"")</f>
        <v/>
      </c>
      <c r="X16" s="105" t="str">
        <f>IFERROR(MID($K$16,LEN(_xlfn.CONCAT($N$16:W16,REPT("!",COUNTA($N$16:W16)+1))),FIND(",",$K$16,LEN(_xlfn.CONCAT($N$16:W16,REPT("!",COUNTA($N$16:W16)+1))))-LEN(_xlfn.CONCAT($N$16:W16,REPT("!",COUNTA($N$16:W16)+1)))),"")</f>
        <v/>
      </c>
      <c r="Y16" s="105" t="str">
        <f>IFERROR(MID($K$16,LEN(_xlfn.CONCAT($N$16:X16,REPT("!",COUNTA($N$16:X16)+1))),FIND(",",$K$16,LEN(_xlfn.CONCAT($N$16:X16,REPT("!",COUNTA($N$16:X16)+1))))-LEN(_xlfn.CONCAT($N$16:X16,REPT("!",COUNTA($N$16:X16)+1)))),"")</f>
        <v/>
      </c>
      <c r="Z16" s="105" t="str">
        <f>IFERROR(MID($K$16,LEN(_xlfn.CONCAT($N$16:Y16,REPT("!",COUNTA($N$16:Y16)+1))),FIND(",",$K$16,LEN(_xlfn.CONCAT($N$16:Y16,REPT("!",COUNTA($N$16:Y16)+1))))-LEN(_xlfn.CONCAT($N$16:Y16,REPT("!",COUNTA($N$16:Y16)+1)))),"")</f>
        <v/>
      </c>
      <c r="AA16" s="105" t="str">
        <f>IFERROR(MID($K$16,LEN(_xlfn.CONCAT($N$16:Z16,REPT("!",COUNTA($N$16:Z16)+1))),FIND(",",$K$16,LEN(_xlfn.CONCAT($N$16:Z16,REPT("!",COUNTA($N$16:Z16)+1))))-LEN(_xlfn.CONCAT($N$16:Z16,REPT("!",COUNTA($N$16:Z16)+1)))),"")</f>
        <v/>
      </c>
      <c r="AB16" s="105" t="str">
        <f>IFERROR(MID($K$16,LEN(_xlfn.CONCAT($N$16:AA16,REPT("!",COUNTA($N$16:AA16)+1))),FIND(",",$K$16,LEN(_xlfn.CONCAT($N$16:AA16,REPT("!",COUNTA($N$16:AA16)+1))))-LEN(_xlfn.CONCAT($N$16:AA16,REPT("!",COUNTA($N$16:AA16)+1)))),"")</f>
        <v/>
      </c>
      <c r="AC16" s="105" t="str">
        <f>IFERROR(MID($K$16,LEN(_xlfn.CONCAT($N$16:AB16,REPT("!",COUNTA($N$16:AB16)+1))),FIND(",",$K$16,LEN(_xlfn.CONCAT($N$16:AB16,REPT("!",COUNTA($N$16:AB16)+1))))-LEN(_xlfn.CONCAT($N$16:AB16,REPT("!",COUNTA($N$16:AB16)+1)))),"")</f>
        <v/>
      </c>
      <c r="AD16" s="105" t="str">
        <f>IFERROR(MID($K$16,LEN(_xlfn.CONCAT($N$16:AC16,REPT("!",COUNTA($N$16:AC16)+1))),FIND(",",$K$16,LEN(_xlfn.CONCAT($N$16:AC16,REPT("!",COUNTA($N$16:AC16)+1))))-LEN(_xlfn.CONCAT($N$16:AC16,REPT("!",COUNTA($N$16:AC16)+1)))),"")</f>
        <v/>
      </c>
      <c r="AE16" s="105" t="str">
        <f>IFERROR(MID($K$16,LEN(_xlfn.CONCAT($N$16:AD16,REPT("!",COUNTA($N$16:AD16)+1))),FIND(",",$K$16,LEN(_xlfn.CONCAT($N$16:AD16,REPT("!",COUNTA($N$16:AD16)+1))))-LEN(_xlfn.CONCAT($N$16:AD16,REPT("!",COUNTA($N$16:AD16)+1)))),"")</f>
        <v/>
      </c>
      <c r="AF16" s="105" t="str">
        <f>IFERROR(MID($K$16,LEN(_xlfn.CONCAT($N$16:AE16,REPT("!",COUNTA($N$16:AE16)+1))),FIND(",",$K$16,LEN(_xlfn.CONCAT($N$16:AE16,REPT("!",COUNTA($N$16:AE16)+1))))-LEN(_xlfn.CONCAT($N$16:AE16,REPT("!",COUNTA($N$16:AE16)+1)))),"")</f>
        <v/>
      </c>
      <c r="AG16" s="105" t="str">
        <f>IFERROR(MID($K$16,LEN(_xlfn.CONCAT($N$16:AF16,REPT("!",COUNTA($N$16:AF16)+1))),FIND(",",$K$16,LEN(_xlfn.CONCAT($N$16:AF16,REPT("!",COUNTA($N$16:AF16)+1))))-LEN(_xlfn.CONCAT($N$16:AF16,REPT("!",COUNTA($N$16:AF16)+1)))),"")</f>
        <v/>
      </c>
      <c r="AH16" s="107" t="str">
        <f>IF(N16&lt;&gt;"",_xlfn.CONCAT($L$16,"!",$J$16,N16),"")</f>
        <v/>
      </c>
      <c r="AI16" s="107" t="str">
        <f t="shared" ref="AI16:BA16" si="19">IF(O16&lt;&gt;"",_xlfn.CONCAT($L$16,"!",$J$16,O16),"")</f>
        <v/>
      </c>
      <c r="AJ16" s="107" t="str">
        <f t="shared" si="19"/>
        <v/>
      </c>
      <c r="AK16" s="107" t="str">
        <f t="shared" si="19"/>
        <v/>
      </c>
      <c r="AL16" s="107" t="str">
        <f t="shared" si="19"/>
        <v/>
      </c>
      <c r="AM16" s="107" t="str">
        <f t="shared" si="19"/>
        <v/>
      </c>
      <c r="AN16" s="107" t="str">
        <f t="shared" si="19"/>
        <v/>
      </c>
      <c r="AO16" s="107" t="str">
        <f t="shared" si="19"/>
        <v/>
      </c>
      <c r="AP16" s="107" t="str">
        <f t="shared" si="19"/>
        <v/>
      </c>
      <c r="AQ16" s="107" t="str">
        <f t="shared" si="19"/>
        <v/>
      </c>
      <c r="AR16" s="107" t="str">
        <f t="shared" si="19"/>
        <v/>
      </c>
      <c r="AS16" s="107" t="str">
        <f t="shared" si="19"/>
        <v/>
      </c>
      <c r="AT16" s="107" t="str">
        <f t="shared" si="19"/>
        <v/>
      </c>
      <c r="AU16" s="107" t="str">
        <f t="shared" si="19"/>
        <v/>
      </c>
      <c r="AV16" s="107" t="str">
        <f t="shared" si="19"/>
        <v/>
      </c>
      <c r="AW16" s="107" t="str">
        <f t="shared" si="19"/>
        <v/>
      </c>
      <c r="AX16" s="107" t="str">
        <f t="shared" si="19"/>
        <v/>
      </c>
      <c r="AY16" s="107" t="str">
        <f t="shared" si="19"/>
        <v/>
      </c>
      <c r="AZ16" s="107" t="str">
        <f t="shared" si="19"/>
        <v/>
      </c>
      <c r="BA16" s="107" t="str">
        <f t="shared" si="19"/>
        <v/>
      </c>
      <c r="BB16" s="101" t="str">
        <f>IFERROR(MID($BB$2,LEN(_xlfn.CONCAT($BB$3:BB15,REPT("!",COUNTA($BB$3:BB15)+1))),FIND(",",$BB$2,LEN(_xlfn.CONCAT($BB$3:BB15,REPT("!",COUNTA($BB$3:BB15)+1))))-LEN(_xlfn.CONCAT($BB$3:BB15,REPT("!",COUNTA($BB$3:BB15)+1)))),"")</f>
        <v/>
      </c>
      <c r="BC16" s="101" t="str">
        <f t="shared" si="6"/>
        <v/>
      </c>
      <c r="BD16" s="101" t="str">
        <f t="shared" si="7"/>
        <v/>
      </c>
    </row>
    <row r="17" spans="1:61">
      <c r="A17" s="109" t="s">
        <v>75</v>
      </c>
      <c r="B17" s="109" t="s">
        <v>1557</v>
      </c>
      <c r="C17" s="95" t="str">
        <f t="shared" si="0"/>
        <v/>
      </c>
      <c r="D17" s="97" t="str">
        <f t="shared" si="1"/>
        <v/>
      </c>
      <c r="F17" t="str">
        <f t="shared" si="2"/>
        <v xml:space="preserve">ESXi_79 ejbca-1 </v>
      </c>
      <c r="J17" s="101" t="e">
        <f>IF(AND(Actual!#REF!&lt;&gt;"",Actual!#REF!&lt;&gt;""),Actual!#REF!,"")</f>
        <v>#REF!</v>
      </c>
      <c r="K17" s="101" t="e">
        <f>IF(AND(Actual!#REF!&lt;&gt;"",Actual!#REF!&lt;&gt;""),Actual!#REF!,"")</f>
        <v>#REF!</v>
      </c>
      <c r="L17" s="101" t="e">
        <f>IF(AND(J17&lt;&gt;"",K17&lt;&gt;""),Actual!#REF!,"")</f>
        <v>#REF!</v>
      </c>
      <c r="M17" s="101"/>
      <c r="N17" s="104" t="e">
        <f t="shared" si="4"/>
        <v>#REF!</v>
      </c>
      <c r="O17" s="105" t="str">
        <f>IFERROR(MID($K$17,LEN(_xlfn.CONCAT($N$17:N17,REPT("!",COUNTA($N$17:N17)+1))),FIND(",",$K$17,LEN(_xlfn.CONCAT($N$17:N17,REPT("!",COUNTA($N$17:N17)+1))))-LEN(_xlfn.CONCAT($N$17:N17,REPT("!",COUNTA($N$17:N17)+1)))),"")</f>
        <v/>
      </c>
      <c r="P17" s="105" t="str">
        <f>IFERROR(MID($K$17,LEN(_xlfn.CONCAT($N$17:O17,REPT("!",COUNTA($N$17:O17)+1))),FIND(",",$K$17,LEN(_xlfn.CONCAT($N$17:O17,REPT("!",COUNTA($N$17:O17)+1))))-LEN(_xlfn.CONCAT($N$17:O17,REPT("!",COUNTA($N$17:O17)+1)))),"")</f>
        <v/>
      </c>
      <c r="Q17" s="105" t="str">
        <f>IFERROR(MID($K$17,LEN(_xlfn.CONCAT($N$17:P17,REPT("!",COUNTA($N$17:P17)+1))),FIND(",",$K$17,LEN(_xlfn.CONCAT($N$17:P17,REPT("!",COUNTA($N$17:P17)+1))))-LEN(_xlfn.CONCAT($N$17:P17,REPT("!",COUNTA($N$17:P17)+1)))),"")</f>
        <v/>
      </c>
      <c r="R17" s="105" t="str">
        <f>IFERROR(MID($K$17,LEN(_xlfn.CONCAT($N$17:Q17,REPT("!",COUNTA($N$17:Q17)+1))),FIND(",",$K$17,LEN(_xlfn.CONCAT($N$17:Q17,REPT("!",COUNTA($N$17:Q17)+1))))-LEN(_xlfn.CONCAT($N$17:Q17,REPT("!",COUNTA($N$17:Q17)+1)))),"")</f>
        <v/>
      </c>
      <c r="S17" s="105" t="str">
        <f>IFERROR(MID($K$17,LEN(_xlfn.CONCAT($N$17:R17,REPT("!",COUNTA($N$17:R17)+1))),FIND(",",$K$17,LEN(_xlfn.CONCAT($N$17:R17,REPT("!",COUNTA($N$17:R17)+1))))-LEN(_xlfn.CONCAT($N$17:R17,REPT("!",COUNTA($N$17:R17)+1)))),"")</f>
        <v/>
      </c>
      <c r="T17" s="105" t="str">
        <f>IFERROR(MID($K$17,LEN(_xlfn.CONCAT($N$17:S17,REPT("!",COUNTA($N$17:S17)+1))),FIND(",",$K$17,LEN(_xlfn.CONCAT($N$17:S17,REPT("!",COUNTA($N$17:S17)+1))))-LEN(_xlfn.CONCAT($N$17:S17,REPT("!",COUNTA($N$17:S17)+1)))),"")</f>
        <v/>
      </c>
      <c r="U17" s="105" t="str">
        <f>IFERROR(MID($K$17,LEN(_xlfn.CONCAT($N$17:T17,REPT("!",COUNTA($N$17:T17)+1))),FIND(",",$K$17,LEN(_xlfn.CONCAT($N$17:T17,REPT("!",COUNTA($N$17:T17)+1))))-LEN(_xlfn.CONCAT($N$17:T17,REPT("!",COUNTA($N$17:T17)+1)))),"")</f>
        <v/>
      </c>
      <c r="V17" s="105" t="str">
        <f>IFERROR(MID($K$17,LEN(_xlfn.CONCAT($N$17:U17,REPT("!",COUNTA($N$17:U17)+1))),FIND(",",$K$17,LEN(_xlfn.CONCAT($N$17:U17,REPT("!",COUNTA($N$17:U17)+1))))-LEN(_xlfn.CONCAT($N$17:U17,REPT("!",COUNTA($N$17:U17)+1)))),"")</f>
        <v/>
      </c>
      <c r="W17" s="105" t="str">
        <f>IFERROR(MID($K$17,LEN(_xlfn.CONCAT($N$17:V17,REPT("!",COUNTA($N$17:V17)+1))),FIND(",",$K$17,LEN(_xlfn.CONCAT($N$17:V17,REPT("!",COUNTA($N$17:V17)+1))))-LEN(_xlfn.CONCAT($N$17:V17,REPT("!",COUNTA($N$17:V17)+1)))),"")</f>
        <v/>
      </c>
      <c r="X17" s="105" t="str">
        <f>IFERROR(MID($K$17,LEN(_xlfn.CONCAT($N$17:W17,REPT("!",COUNTA($N$17:W17)+1))),FIND(",",$K$17,LEN(_xlfn.CONCAT($N$17:W17,REPT("!",COUNTA($N$17:W17)+1))))-LEN(_xlfn.CONCAT($N$17:W17,REPT("!",COUNTA($N$17:W17)+1)))),"")</f>
        <v/>
      </c>
      <c r="Y17" s="105" t="str">
        <f>IFERROR(MID($K$17,LEN(_xlfn.CONCAT($N$17:X17,REPT("!",COUNTA($N$17:X17)+1))),FIND(",",$K$17,LEN(_xlfn.CONCAT($N$17:X17,REPT("!",COUNTA($N$17:X17)+1))))-LEN(_xlfn.CONCAT($N$17:X17,REPT("!",COUNTA($N$17:X17)+1)))),"")</f>
        <v/>
      </c>
      <c r="Z17" s="105" t="str">
        <f>IFERROR(MID($K$17,LEN(_xlfn.CONCAT($N$17:Y17,REPT("!",COUNTA($N$17:Y17)+1))),FIND(",",$K$17,LEN(_xlfn.CONCAT($N$17:Y17,REPT("!",COUNTA($N$17:Y17)+1))))-LEN(_xlfn.CONCAT($N$17:Y17,REPT("!",COUNTA($N$17:Y17)+1)))),"")</f>
        <v/>
      </c>
      <c r="AA17" s="105" t="str">
        <f>IFERROR(MID($K$17,LEN(_xlfn.CONCAT($N$17:Z17,REPT("!",COUNTA($N$17:Z17)+1))),FIND(",",$K$17,LEN(_xlfn.CONCAT($N$17:Z17,REPT("!",COUNTA($N$17:Z17)+1))))-LEN(_xlfn.CONCAT($N$17:Z17,REPT("!",COUNTA($N$17:Z17)+1)))),"")</f>
        <v/>
      </c>
      <c r="AB17" s="105" t="str">
        <f>IFERROR(MID($K$17,LEN(_xlfn.CONCAT($N$17:AA17,REPT("!",COUNTA($N$17:AA17)+1))),FIND(",",$K$17,LEN(_xlfn.CONCAT($N$17:AA17,REPT("!",COUNTA($N$17:AA17)+1))))-LEN(_xlfn.CONCAT($N$17:AA17,REPT("!",COUNTA($N$17:AA17)+1)))),"")</f>
        <v/>
      </c>
      <c r="AC17" s="105" t="str">
        <f>IFERROR(MID($K$17,LEN(_xlfn.CONCAT($N$17:AB17,REPT("!",COUNTA($N$17:AB17)+1))),FIND(",",$K$17,LEN(_xlfn.CONCAT($N$17:AB17,REPT("!",COUNTA($N$17:AB17)+1))))-LEN(_xlfn.CONCAT($N$17:AB17,REPT("!",COUNTA($N$17:AB17)+1)))),"")</f>
        <v/>
      </c>
      <c r="AD17" s="105" t="str">
        <f>IFERROR(MID($K$17,LEN(_xlfn.CONCAT($N$17:AC17,REPT("!",COUNTA($N$17:AC17)+1))),FIND(",",$K$17,LEN(_xlfn.CONCAT($N$17:AC17,REPT("!",COUNTA($N$17:AC17)+1))))-LEN(_xlfn.CONCAT($N$17:AC17,REPT("!",COUNTA($N$17:AC17)+1)))),"")</f>
        <v/>
      </c>
      <c r="AE17" s="105" t="str">
        <f>IFERROR(MID($K$17,LEN(_xlfn.CONCAT($N$17:AD17,REPT("!",COUNTA($N$17:AD17)+1))),FIND(",",$K$17,LEN(_xlfn.CONCAT($N$17:AD17,REPT("!",COUNTA($N$17:AD17)+1))))-LEN(_xlfn.CONCAT($N$17:AD17,REPT("!",COUNTA($N$17:AD17)+1)))),"")</f>
        <v/>
      </c>
      <c r="AF17" s="105" t="str">
        <f>IFERROR(MID($K$17,LEN(_xlfn.CONCAT($N$17:AE17,REPT("!",COUNTA($N$17:AE17)+1))),FIND(",",$K$17,LEN(_xlfn.CONCAT($N$17:AE17,REPT("!",COUNTA($N$17:AE17)+1))))-LEN(_xlfn.CONCAT($N$17:AE17,REPT("!",COUNTA($N$17:AE17)+1)))),"")</f>
        <v/>
      </c>
      <c r="AG17" s="105" t="str">
        <f>IFERROR(MID($K$17,LEN(_xlfn.CONCAT($N$17:AF17,REPT("!",COUNTA($N$17:AF17)+1))),FIND(",",$K$17,LEN(_xlfn.CONCAT($N$17:AF17,REPT("!",COUNTA($N$17:AF17)+1))))-LEN(_xlfn.CONCAT($N$17:AF17,REPT("!",COUNTA($N$17:AF17)+1)))),"")</f>
        <v/>
      </c>
      <c r="AH17" s="107" t="e">
        <f>IF(N17&lt;&gt;"",_xlfn.CONCAT($L$17,"!",$J$17,N17),"")</f>
        <v>#REF!</v>
      </c>
      <c r="AI17" s="107" t="str">
        <f t="shared" ref="AI17:BA17" si="20">IF(O17&lt;&gt;"",_xlfn.CONCAT($L$17,"!",$J$17,O17),"")</f>
        <v/>
      </c>
      <c r="AJ17" s="107" t="str">
        <f t="shared" si="20"/>
        <v/>
      </c>
      <c r="AK17" s="107" t="str">
        <f t="shared" si="20"/>
        <v/>
      </c>
      <c r="AL17" s="107" t="str">
        <f t="shared" si="20"/>
        <v/>
      </c>
      <c r="AM17" s="107" t="str">
        <f t="shared" si="20"/>
        <v/>
      </c>
      <c r="AN17" s="107" t="str">
        <f t="shared" si="20"/>
        <v/>
      </c>
      <c r="AO17" s="107" t="str">
        <f t="shared" si="20"/>
        <v/>
      </c>
      <c r="AP17" s="107" t="str">
        <f t="shared" si="20"/>
        <v/>
      </c>
      <c r="AQ17" s="107" t="str">
        <f t="shared" si="20"/>
        <v/>
      </c>
      <c r="AR17" s="107" t="str">
        <f t="shared" si="20"/>
        <v/>
      </c>
      <c r="AS17" s="107" t="str">
        <f t="shared" si="20"/>
        <v/>
      </c>
      <c r="AT17" s="107" t="str">
        <f t="shared" si="20"/>
        <v/>
      </c>
      <c r="AU17" s="107" t="str">
        <f t="shared" si="20"/>
        <v/>
      </c>
      <c r="AV17" s="107" t="str">
        <f t="shared" si="20"/>
        <v/>
      </c>
      <c r="AW17" s="107" t="str">
        <f t="shared" si="20"/>
        <v/>
      </c>
      <c r="AX17" s="107" t="str">
        <f t="shared" si="20"/>
        <v/>
      </c>
      <c r="AY17" s="107" t="str">
        <f t="shared" si="20"/>
        <v/>
      </c>
      <c r="AZ17" s="107" t="str">
        <f t="shared" si="20"/>
        <v/>
      </c>
      <c r="BA17" s="107" t="str">
        <f t="shared" si="20"/>
        <v/>
      </c>
      <c r="BB17" s="101" t="str">
        <f>IFERROR(MID($BB$2,LEN(_xlfn.CONCAT($BB$3:BB16,REPT("!",COUNTA($BB$3:BB16)+1))),FIND(",",$BB$2,LEN(_xlfn.CONCAT($BB$3:BB16,REPT("!",COUNTA($BB$3:BB16)+1))))-LEN(_xlfn.CONCAT($BB$3:BB16,REPT("!",COUNTA($BB$3:BB16)+1)))),"")</f>
        <v/>
      </c>
      <c r="BC17" s="101" t="str">
        <f t="shared" si="6"/>
        <v/>
      </c>
      <c r="BD17" s="101" t="str">
        <f t="shared" si="7"/>
        <v/>
      </c>
    </row>
    <row r="18" spans="1:61">
      <c r="A18" s="109" t="s">
        <v>75</v>
      </c>
      <c r="B18" s="109" t="s">
        <v>1558</v>
      </c>
      <c r="C18" s="95" t="str">
        <f t="shared" si="0"/>
        <v/>
      </c>
      <c r="D18" s="97" t="str">
        <f t="shared" si="1"/>
        <v/>
      </c>
      <c r="F18" t="str">
        <f t="shared" si="2"/>
        <v xml:space="preserve">ESXi_79 ejbca-2 </v>
      </c>
      <c r="J18" s="101" t="e">
        <f>IF(AND(Actual!#REF!&lt;&gt;"",Actual!#REF!&lt;&gt;""),Actual!#REF!,"")</f>
        <v>#REF!</v>
      </c>
      <c r="K18" s="101" t="e">
        <f>IF(AND(Actual!#REF!&lt;&gt;"",Actual!#REF!&lt;&gt;""),Actual!#REF!,"")</f>
        <v>#REF!</v>
      </c>
      <c r="L18" s="101" t="e">
        <f>IF(AND(J18&lt;&gt;"",K18&lt;&gt;""),Actual!#REF!,"")</f>
        <v>#REF!</v>
      </c>
      <c r="M18" s="101"/>
      <c r="N18" s="104" t="e">
        <f t="shared" si="4"/>
        <v>#REF!</v>
      </c>
      <c r="O18" s="105" t="str">
        <f>IFERROR(MID($K$18,LEN(_xlfn.CONCAT($N$18:N18,REPT("!",COUNTA($N$18:N18)+1))),FIND(",",$K$18,LEN(_xlfn.CONCAT($N$18:N18,REPT("!",COUNTA($N$18:N18)+1))))-LEN(_xlfn.CONCAT($N$18:N18,REPT("!",COUNTA($N$18:N18)+1)))),"")</f>
        <v/>
      </c>
      <c r="P18" s="105" t="str">
        <f>IFERROR(MID($K$18,LEN(_xlfn.CONCAT($N$18:O18,REPT("!",COUNTA($N$18:O18)+1))),FIND(",",$K$18,LEN(_xlfn.CONCAT($N$18:O18,REPT("!",COUNTA($N$18:O18)+1))))-LEN(_xlfn.CONCAT($N$18:O18,REPT("!",COUNTA($N$18:O18)+1)))),"")</f>
        <v/>
      </c>
      <c r="Q18" s="105" t="str">
        <f>IFERROR(MID($K$18,LEN(_xlfn.CONCAT($N$18:P18,REPT("!",COUNTA($N$18:P18)+1))),FIND(",",$K$18,LEN(_xlfn.CONCAT($N$18:P18,REPT("!",COUNTA($N$18:P18)+1))))-LEN(_xlfn.CONCAT($N$18:P18,REPT("!",COUNTA($N$18:P18)+1)))),"")</f>
        <v/>
      </c>
      <c r="R18" s="105" t="str">
        <f>IFERROR(MID($K$18,LEN(_xlfn.CONCAT($N$18:Q18,REPT("!",COUNTA($N$18:Q18)+1))),FIND(",",$K$18,LEN(_xlfn.CONCAT($N$18:Q18,REPT("!",COUNTA($N$18:Q18)+1))))-LEN(_xlfn.CONCAT($N$18:Q18,REPT("!",COUNTA($N$18:Q18)+1)))),"")</f>
        <v/>
      </c>
      <c r="S18" s="105" t="str">
        <f>IFERROR(MID($K$18,LEN(_xlfn.CONCAT($N$18:R18,REPT("!",COUNTA($N$18:R18)+1))),FIND(",",$K$18,LEN(_xlfn.CONCAT($N$18:R18,REPT("!",COUNTA($N$18:R18)+1))))-LEN(_xlfn.CONCAT($N$18:R18,REPT("!",COUNTA($N$18:R18)+1)))),"")</f>
        <v/>
      </c>
      <c r="T18" s="105" t="str">
        <f>IFERROR(MID($K$18,LEN(_xlfn.CONCAT($N$18:S18,REPT("!",COUNTA($N$18:S18)+1))),FIND(",",$K$18,LEN(_xlfn.CONCAT($N$18:S18,REPT("!",COUNTA($N$18:S18)+1))))-LEN(_xlfn.CONCAT($N$18:S18,REPT("!",COUNTA($N$18:S18)+1)))),"")</f>
        <v/>
      </c>
      <c r="U18" s="105" t="str">
        <f>IFERROR(MID($K$18,LEN(_xlfn.CONCAT($N$18:T18,REPT("!",COUNTA($N$18:T18)+1))),FIND(",",$K$18,LEN(_xlfn.CONCAT($N$18:T18,REPT("!",COUNTA($N$18:T18)+1))))-LEN(_xlfn.CONCAT($N$18:T18,REPT("!",COUNTA($N$18:T18)+1)))),"")</f>
        <v/>
      </c>
      <c r="V18" s="105" t="str">
        <f>IFERROR(MID($K$18,LEN(_xlfn.CONCAT($N$18:U18,REPT("!",COUNTA($N$18:U18)+1))),FIND(",",$K$18,LEN(_xlfn.CONCAT($N$18:U18,REPT("!",COUNTA($N$18:U18)+1))))-LEN(_xlfn.CONCAT($N$18:U18,REPT("!",COUNTA($N$18:U18)+1)))),"")</f>
        <v/>
      </c>
      <c r="W18" s="105" t="str">
        <f>IFERROR(MID($K$18,LEN(_xlfn.CONCAT($N$18:V18,REPT("!",COUNTA($N$18:V18)+1))),FIND(",",$K$18,LEN(_xlfn.CONCAT($N$18:V18,REPT("!",COUNTA($N$18:V18)+1))))-LEN(_xlfn.CONCAT($N$18:V18,REPT("!",COUNTA($N$18:V18)+1)))),"")</f>
        <v/>
      </c>
      <c r="X18" s="105" t="str">
        <f>IFERROR(MID($K$18,LEN(_xlfn.CONCAT($N$18:W18,REPT("!",COUNTA($N$18:W18)+1))),FIND(",",$K$18,LEN(_xlfn.CONCAT($N$18:W18,REPT("!",COUNTA($N$18:W18)+1))))-LEN(_xlfn.CONCAT($N$18:W18,REPT("!",COUNTA($N$18:W18)+1)))),"")</f>
        <v/>
      </c>
      <c r="Y18" s="105" t="str">
        <f>IFERROR(MID($K$18,LEN(_xlfn.CONCAT($N$18:X18,REPT("!",COUNTA($N$18:X18)+1))),FIND(",",$K$18,LEN(_xlfn.CONCAT($N$18:X18,REPT("!",COUNTA($N$18:X18)+1))))-LEN(_xlfn.CONCAT($N$18:X18,REPT("!",COUNTA($N$18:X18)+1)))),"")</f>
        <v/>
      </c>
      <c r="Z18" s="105" t="str">
        <f>IFERROR(MID($K$18,LEN(_xlfn.CONCAT($N$18:Y18,REPT("!",COUNTA($N$18:Y18)+1))),FIND(",",$K$18,LEN(_xlfn.CONCAT($N$18:Y18,REPT("!",COUNTA($N$18:Y18)+1))))-LEN(_xlfn.CONCAT($N$18:Y18,REPT("!",COUNTA($N$18:Y18)+1)))),"")</f>
        <v/>
      </c>
      <c r="AA18" s="105" t="str">
        <f>IFERROR(MID($K$18,LEN(_xlfn.CONCAT($N$18:Z18,REPT("!",COUNTA($N$18:Z18)+1))),FIND(",",$K$18,LEN(_xlfn.CONCAT($N$18:Z18,REPT("!",COUNTA($N$18:Z18)+1))))-LEN(_xlfn.CONCAT($N$18:Z18,REPT("!",COUNTA($N$18:Z18)+1)))),"")</f>
        <v/>
      </c>
      <c r="AB18" s="105" t="str">
        <f>IFERROR(MID($K$18,LEN(_xlfn.CONCAT($N$18:AA18,REPT("!",COUNTA($N$18:AA18)+1))),FIND(",",$K$18,LEN(_xlfn.CONCAT($N$18:AA18,REPT("!",COUNTA($N$18:AA18)+1))))-LEN(_xlfn.CONCAT($N$18:AA18,REPT("!",COUNTA($N$18:AA18)+1)))),"")</f>
        <v/>
      </c>
      <c r="AC18" s="105" t="str">
        <f>IFERROR(MID($K$18,LEN(_xlfn.CONCAT($N$18:AB18,REPT("!",COUNTA($N$18:AB18)+1))),FIND(",",$K$18,LEN(_xlfn.CONCAT($N$18:AB18,REPT("!",COUNTA($N$18:AB18)+1))))-LEN(_xlfn.CONCAT($N$18:AB18,REPT("!",COUNTA($N$18:AB18)+1)))),"")</f>
        <v/>
      </c>
      <c r="AD18" s="105" t="str">
        <f>IFERROR(MID($K$18,LEN(_xlfn.CONCAT($N$18:AC18,REPT("!",COUNTA($N$18:AC18)+1))),FIND(",",$K$18,LEN(_xlfn.CONCAT($N$18:AC18,REPT("!",COUNTA($N$18:AC18)+1))))-LEN(_xlfn.CONCAT($N$18:AC18,REPT("!",COUNTA($N$18:AC18)+1)))),"")</f>
        <v/>
      </c>
      <c r="AE18" s="105" t="str">
        <f>IFERROR(MID($K$18,LEN(_xlfn.CONCAT($N$18:AD18,REPT("!",COUNTA($N$18:AD18)+1))),FIND(",",$K$18,LEN(_xlfn.CONCAT($N$18:AD18,REPT("!",COUNTA($N$18:AD18)+1))))-LEN(_xlfn.CONCAT($N$18:AD18,REPT("!",COUNTA($N$18:AD18)+1)))),"")</f>
        <v/>
      </c>
      <c r="AF18" s="105" t="str">
        <f>IFERROR(MID($K$18,LEN(_xlfn.CONCAT($N$18:AE18,REPT("!",COUNTA($N$18:AE18)+1))),FIND(",",$K$18,LEN(_xlfn.CONCAT($N$18:AE18,REPT("!",COUNTA($N$18:AE18)+1))))-LEN(_xlfn.CONCAT($N$18:AE18,REPT("!",COUNTA($N$18:AE18)+1)))),"")</f>
        <v/>
      </c>
      <c r="AG18" s="105" t="str">
        <f>IFERROR(MID($K$18,LEN(_xlfn.CONCAT($N$18:AF18,REPT("!",COUNTA($N$18:AF18)+1))),FIND(",",$K$18,LEN(_xlfn.CONCAT($N$18:AF18,REPT("!",COUNTA($N$18:AF18)+1))))-LEN(_xlfn.CONCAT($N$18:AF18,REPT("!",COUNTA($N$18:AF18)+1)))),"")</f>
        <v/>
      </c>
      <c r="AH18" s="107" t="e">
        <f>IF(N18&lt;&gt;"",_xlfn.CONCAT($L$18,"!",$J$18,N18),"")</f>
        <v>#REF!</v>
      </c>
      <c r="AI18" s="107" t="str">
        <f t="shared" ref="AI18:BA18" si="21">IF(O18&lt;&gt;"",_xlfn.CONCAT($L$18,"!",$J$18,O18),"")</f>
        <v/>
      </c>
      <c r="AJ18" s="107" t="str">
        <f t="shared" si="21"/>
        <v/>
      </c>
      <c r="AK18" s="107" t="str">
        <f t="shared" si="21"/>
        <v/>
      </c>
      <c r="AL18" s="107" t="str">
        <f t="shared" si="21"/>
        <v/>
      </c>
      <c r="AM18" s="107" t="str">
        <f t="shared" si="21"/>
        <v/>
      </c>
      <c r="AN18" s="107" t="str">
        <f t="shared" si="21"/>
        <v/>
      </c>
      <c r="AO18" s="107" t="str">
        <f t="shared" si="21"/>
        <v/>
      </c>
      <c r="AP18" s="107" t="str">
        <f t="shared" si="21"/>
        <v/>
      </c>
      <c r="AQ18" s="107" t="str">
        <f t="shared" si="21"/>
        <v/>
      </c>
      <c r="AR18" s="107" t="str">
        <f t="shared" si="21"/>
        <v/>
      </c>
      <c r="AS18" s="107" t="str">
        <f t="shared" si="21"/>
        <v/>
      </c>
      <c r="AT18" s="107" t="str">
        <f t="shared" si="21"/>
        <v/>
      </c>
      <c r="AU18" s="107" t="str">
        <f t="shared" si="21"/>
        <v/>
      </c>
      <c r="AV18" s="107" t="str">
        <f t="shared" si="21"/>
        <v/>
      </c>
      <c r="AW18" s="107" t="str">
        <f t="shared" si="21"/>
        <v/>
      </c>
      <c r="AX18" s="107" t="str">
        <f t="shared" si="21"/>
        <v/>
      </c>
      <c r="AY18" s="107" t="str">
        <f t="shared" si="21"/>
        <v/>
      </c>
      <c r="AZ18" s="107" t="str">
        <f t="shared" si="21"/>
        <v/>
      </c>
      <c r="BA18" s="107" t="str">
        <f t="shared" si="21"/>
        <v/>
      </c>
      <c r="BB18" s="101" t="str">
        <f>IFERROR(MID($BB$2,LEN(_xlfn.CONCAT($BB$3:BB17,REPT("!",COUNTA($BB$3:BB17)+1))),FIND(",",$BB$2,LEN(_xlfn.CONCAT($BB$3:BB17,REPT("!",COUNTA($BB$3:BB17)+1))))-LEN(_xlfn.CONCAT($BB$3:BB17,REPT("!",COUNTA($BB$3:BB17)+1)))),"")</f>
        <v/>
      </c>
      <c r="BC18" s="101" t="str">
        <f t="shared" si="6"/>
        <v/>
      </c>
      <c r="BD18" s="101" t="str">
        <f t="shared" si="7"/>
        <v/>
      </c>
      <c r="BI18">
        <v>10</v>
      </c>
    </row>
    <row r="19" spans="1:61">
      <c r="A19" s="109" t="s">
        <v>75</v>
      </c>
      <c r="B19" s="109"/>
      <c r="C19" s="95" t="str">
        <f t="shared" si="0"/>
        <v/>
      </c>
      <c r="D19" s="97" t="str">
        <f t="shared" si="1"/>
        <v/>
      </c>
      <c r="F19" t="str">
        <f t="shared" si="2"/>
        <v xml:space="preserve">ESXi_79  </v>
      </c>
      <c r="J19" s="101" t="e">
        <f>IF(AND(Actual!#REF!&lt;&gt;"",Actual!#REF!&lt;&gt;""),Actual!#REF!,"")</f>
        <v>#REF!</v>
      </c>
      <c r="K19" s="101" t="e">
        <f>IF(AND(Actual!#REF!&lt;&gt;"",Actual!#REF!&lt;&gt;""),Actual!#REF!,"")</f>
        <v>#REF!</v>
      </c>
      <c r="L19" s="101" t="e">
        <f>IF(AND(J19&lt;&gt;"",K19&lt;&gt;""),Actual!#REF!,"")</f>
        <v>#REF!</v>
      </c>
      <c r="M19" s="101"/>
      <c r="N19" s="104" t="e">
        <f t="shared" si="4"/>
        <v>#REF!</v>
      </c>
      <c r="O19" s="105" t="str">
        <f>IFERROR(MID($K$19,LEN(_xlfn.CONCAT($N$19:N19,REPT("!",COUNTA($N$19:N19)+1))),FIND(",",$K$19,LEN(_xlfn.CONCAT($N$19:N19,REPT("!",COUNTA($N$19:N19)+1))))-LEN(_xlfn.CONCAT($N$19:N19,REPT("!",COUNTA($N$19:N19)+1)))),"")</f>
        <v/>
      </c>
      <c r="P19" s="105" t="str">
        <f>IFERROR(MID($K$19,LEN(_xlfn.CONCAT($N$19:O19,REPT("!",COUNTA($N$19:O19)+1))),FIND(",",$K$19,LEN(_xlfn.CONCAT($N$19:O19,REPT("!",COUNTA($N$19:O19)+1))))-LEN(_xlfn.CONCAT($N$19:O19,REPT("!",COUNTA($N$19:O19)+1)))),"")</f>
        <v/>
      </c>
      <c r="Q19" s="105" t="str">
        <f>IFERROR(MID($K$19,LEN(_xlfn.CONCAT($N$19:P19,REPT("!",COUNTA($N$19:P19)+1))),FIND(",",$K$19,LEN(_xlfn.CONCAT($N$19:P19,REPT("!",COUNTA($N$19:P19)+1))))-LEN(_xlfn.CONCAT($N$19:P19,REPT("!",COUNTA($N$19:P19)+1)))),"")</f>
        <v/>
      </c>
      <c r="R19" s="105" t="str">
        <f>IFERROR(MID($K$19,LEN(_xlfn.CONCAT($N$19:Q19,REPT("!",COUNTA($N$19:Q19)+1))),FIND(",",$K$19,LEN(_xlfn.CONCAT($N$19:Q19,REPT("!",COUNTA($N$19:Q19)+1))))-LEN(_xlfn.CONCAT($N$19:Q19,REPT("!",COUNTA($N$19:Q19)+1)))),"")</f>
        <v/>
      </c>
      <c r="S19" s="105" t="str">
        <f>IFERROR(MID($K$19,LEN(_xlfn.CONCAT($N$19:R19,REPT("!",COUNTA($N$19:R19)+1))),FIND(",",$K$19,LEN(_xlfn.CONCAT($N$19:R19,REPT("!",COUNTA($N$19:R19)+1))))-LEN(_xlfn.CONCAT($N$19:R19,REPT("!",COUNTA($N$19:R19)+1)))),"")</f>
        <v/>
      </c>
      <c r="T19" s="105" t="str">
        <f>IFERROR(MID($K$19,LEN(_xlfn.CONCAT($N$19:S19,REPT("!",COUNTA($N$19:S19)+1))),FIND(",",$K$19,LEN(_xlfn.CONCAT($N$19:S19,REPT("!",COUNTA($N$19:S19)+1))))-LEN(_xlfn.CONCAT($N$19:S19,REPT("!",COUNTA($N$19:S19)+1)))),"")</f>
        <v/>
      </c>
      <c r="U19" s="105" t="str">
        <f>IFERROR(MID($K$19,LEN(_xlfn.CONCAT($N$19:T19,REPT("!",COUNTA($N$19:T19)+1))),FIND(",",$K$19,LEN(_xlfn.CONCAT($N$19:T19,REPT("!",COUNTA($N$19:T19)+1))))-LEN(_xlfn.CONCAT($N$19:T19,REPT("!",COUNTA($N$19:T19)+1)))),"")</f>
        <v/>
      </c>
      <c r="V19" s="105" t="str">
        <f>IFERROR(MID($K$19,LEN(_xlfn.CONCAT($N$19:U19,REPT("!",COUNTA($N$19:U19)+1))),FIND(",",$K$19,LEN(_xlfn.CONCAT($N$19:U19,REPT("!",COUNTA($N$19:U19)+1))))-LEN(_xlfn.CONCAT($N$19:U19,REPT("!",COUNTA($N$19:U19)+1)))),"")</f>
        <v/>
      </c>
      <c r="W19" s="105" t="str">
        <f>IFERROR(MID($K$19,LEN(_xlfn.CONCAT($N$19:V19,REPT("!",COUNTA($N$19:V19)+1))),FIND(",",$K$19,LEN(_xlfn.CONCAT($N$19:V19,REPT("!",COUNTA($N$19:V19)+1))))-LEN(_xlfn.CONCAT($N$19:V19,REPT("!",COUNTA($N$19:V19)+1)))),"")</f>
        <v/>
      </c>
      <c r="X19" s="105" t="str">
        <f>IFERROR(MID($K$19,LEN(_xlfn.CONCAT($N$19:W19,REPT("!",COUNTA($N$19:W19)+1))),FIND(",",$K$19,LEN(_xlfn.CONCAT($N$19:W19,REPT("!",COUNTA($N$19:W19)+1))))-LEN(_xlfn.CONCAT($N$19:W19,REPT("!",COUNTA($N$19:W19)+1)))),"")</f>
        <v/>
      </c>
      <c r="Y19" s="105" t="str">
        <f>IFERROR(MID($K$19,LEN(_xlfn.CONCAT($N$19:X19,REPT("!",COUNTA($N$19:X19)+1))),FIND(",",$K$19,LEN(_xlfn.CONCAT($N$19:X19,REPT("!",COUNTA($N$19:X19)+1))))-LEN(_xlfn.CONCAT($N$19:X19,REPT("!",COUNTA($N$19:X19)+1)))),"")</f>
        <v/>
      </c>
      <c r="Z19" s="105" t="str">
        <f>IFERROR(MID($K$19,LEN(_xlfn.CONCAT($N$19:Y19,REPT("!",COUNTA($N$19:Y19)+1))),FIND(",",$K$19,LEN(_xlfn.CONCAT($N$19:Y19,REPT("!",COUNTA($N$19:Y19)+1))))-LEN(_xlfn.CONCAT($N$19:Y19,REPT("!",COUNTA($N$19:Y19)+1)))),"")</f>
        <v/>
      </c>
      <c r="AA19" s="105" t="str">
        <f>IFERROR(MID($K$19,LEN(_xlfn.CONCAT($N$19:Z19,REPT("!",COUNTA($N$19:Z19)+1))),FIND(",",$K$19,LEN(_xlfn.CONCAT($N$19:Z19,REPT("!",COUNTA($N$19:Z19)+1))))-LEN(_xlfn.CONCAT($N$19:Z19,REPT("!",COUNTA($N$19:Z19)+1)))),"")</f>
        <v/>
      </c>
      <c r="AB19" s="105" t="str">
        <f>IFERROR(MID($K$19,LEN(_xlfn.CONCAT($N$19:AA19,REPT("!",COUNTA($N$19:AA19)+1))),FIND(",",$K$19,LEN(_xlfn.CONCAT($N$19:AA19,REPT("!",COUNTA($N$19:AA19)+1))))-LEN(_xlfn.CONCAT($N$19:AA19,REPT("!",COUNTA($N$19:AA19)+1)))),"")</f>
        <v/>
      </c>
      <c r="AC19" s="105" t="str">
        <f>IFERROR(MID($K$19,LEN(_xlfn.CONCAT($N$19:AB19,REPT("!",COUNTA($N$19:AB19)+1))),FIND(",",$K$19,LEN(_xlfn.CONCAT($N$19:AB19,REPT("!",COUNTA($N$19:AB19)+1))))-LEN(_xlfn.CONCAT($N$19:AB19,REPT("!",COUNTA($N$19:AB19)+1)))),"")</f>
        <v/>
      </c>
      <c r="AD19" s="105" t="str">
        <f>IFERROR(MID($K$19,LEN(_xlfn.CONCAT($N$19:AC19,REPT("!",COUNTA($N$19:AC19)+1))),FIND(",",$K$19,LEN(_xlfn.CONCAT($N$19:AC19,REPT("!",COUNTA($N$19:AC19)+1))))-LEN(_xlfn.CONCAT($N$19:AC19,REPT("!",COUNTA($N$19:AC19)+1)))),"")</f>
        <v/>
      </c>
      <c r="AE19" s="105" t="str">
        <f>IFERROR(MID($K$19,LEN(_xlfn.CONCAT($N$19:AD19,REPT("!",COUNTA($N$19:AD19)+1))),FIND(",",$K$19,LEN(_xlfn.CONCAT($N$19:AD19,REPT("!",COUNTA($N$19:AD19)+1))))-LEN(_xlfn.CONCAT($N$19:AD19,REPT("!",COUNTA($N$19:AD19)+1)))),"")</f>
        <v/>
      </c>
      <c r="AF19" s="105" t="str">
        <f>IFERROR(MID($K$19,LEN(_xlfn.CONCAT($N$19:AE19,REPT("!",COUNTA($N$19:AE19)+1))),FIND(",",$K$19,LEN(_xlfn.CONCAT($N$19:AE19,REPT("!",COUNTA($N$19:AE19)+1))))-LEN(_xlfn.CONCAT($N$19:AE19,REPT("!",COUNTA($N$19:AE19)+1)))),"")</f>
        <v/>
      </c>
      <c r="AG19" s="105" t="str">
        <f>IFERROR(MID($K$19,LEN(_xlfn.CONCAT($N$19:AF19,REPT("!",COUNTA($N$19:AF19)+1))),FIND(",",$K$19,LEN(_xlfn.CONCAT($N$19:AF19,REPT("!",COUNTA($N$19:AF19)+1))))-LEN(_xlfn.CONCAT($N$19:AF19,REPT("!",COUNTA($N$19:AF19)+1)))),"")</f>
        <v/>
      </c>
      <c r="AH19" s="107" t="e">
        <f>IF(N19&lt;&gt;"",_xlfn.CONCAT($L$19,"!",$J$19,N19),"")</f>
        <v>#REF!</v>
      </c>
      <c r="AI19" s="107" t="str">
        <f t="shared" ref="AI19:BA19" si="22">IF(O19&lt;&gt;"",_xlfn.CONCAT($L$19,"!",$J$19,O19),"")</f>
        <v/>
      </c>
      <c r="AJ19" s="107" t="str">
        <f t="shared" si="22"/>
        <v/>
      </c>
      <c r="AK19" s="107" t="str">
        <f t="shared" si="22"/>
        <v/>
      </c>
      <c r="AL19" s="107" t="str">
        <f t="shared" si="22"/>
        <v/>
      </c>
      <c r="AM19" s="107" t="str">
        <f t="shared" si="22"/>
        <v/>
      </c>
      <c r="AN19" s="107" t="str">
        <f t="shared" si="22"/>
        <v/>
      </c>
      <c r="AO19" s="107" t="str">
        <f t="shared" si="22"/>
        <v/>
      </c>
      <c r="AP19" s="107" t="str">
        <f t="shared" si="22"/>
        <v/>
      </c>
      <c r="AQ19" s="107" t="str">
        <f t="shared" si="22"/>
        <v/>
      </c>
      <c r="AR19" s="107" t="str">
        <f t="shared" si="22"/>
        <v/>
      </c>
      <c r="AS19" s="107" t="str">
        <f t="shared" si="22"/>
        <v/>
      </c>
      <c r="AT19" s="107" t="str">
        <f t="shared" si="22"/>
        <v/>
      </c>
      <c r="AU19" s="107" t="str">
        <f t="shared" si="22"/>
        <v/>
      </c>
      <c r="AV19" s="107" t="str">
        <f t="shared" si="22"/>
        <v/>
      </c>
      <c r="AW19" s="107" t="str">
        <f t="shared" si="22"/>
        <v/>
      </c>
      <c r="AX19" s="107" t="str">
        <f t="shared" si="22"/>
        <v/>
      </c>
      <c r="AY19" s="107" t="str">
        <f t="shared" si="22"/>
        <v/>
      </c>
      <c r="AZ19" s="107" t="str">
        <f t="shared" si="22"/>
        <v/>
      </c>
      <c r="BA19" s="107" t="str">
        <f t="shared" si="22"/>
        <v/>
      </c>
      <c r="BB19" s="101" t="str">
        <f>IFERROR(MID($BB$2,LEN(_xlfn.CONCAT($BB$3:BB18,REPT("!",COUNTA($BB$3:BB18)+1))),FIND(",",$BB$2,LEN(_xlfn.CONCAT($BB$3:BB18,REPT("!",COUNTA($BB$3:BB18)+1))))-LEN(_xlfn.CONCAT($BB$3:BB18,REPT("!",COUNTA($BB$3:BB18)+1)))),"")</f>
        <v/>
      </c>
      <c r="BC19" s="101" t="str">
        <f t="shared" si="6"/>
        <v/>
      </c>
      <c r="BD19" s="101" t="str">
        <f t="shared" si="7"/>
        <v/>
      </c>
    </row>
    <row r="20" spans="1:61">
      <c r="A20" s="109" t="s">
        <v>75</v>
      </c>
      <c r="B20" s="109"/>
      <c r="C20" s="95"/>
      <c r="D20" s="97" t="str">
        <f t="shared" si="1"/>
        <v/>
      </c>
      <c r="F20" t="str">
        <f t="shared" si="2"/>
        <v xml:space="preserve">ESXi_79  </v>
      </c>
      <c r="J20" s="101" t="e">
        <f>IF(AND(Actual!#REF!&lt;&gt;"",Actual!#REF!&lt;&gt;""),Actual!#REF!,"")</f>
        <v>#REF!</v>
      </c>
      <c r="K20" s="101" t="e">
        <f>IF(AND(Actual!#REF!&lt;&gt;"",Actual!#REF!&lt;&gt;""),Actual!#REF!,"")</f>
        <v>#REF!</v>
      </c>
      <c r="L20" s="101" t="e">
        <f>IF(AND(J20&lt;&gt;"",K20&lt;&gt;""),Actual!#REF!,"")</f>
        <v>#REF!</v>
      </c>
      <c r="M20" s="101"/>
      <c r="N20" s="104" t="e">
        <f t="shared" si="4"/>
        <v>#REF!</v>
      </c>
      <c r="O20" s="105" t="str">
        <f>IFERROR(MID($K$20,LEN(_xlfn.CONCAT($N$20:N20,REPT("!",COUNTA($N$20:N20)+1))),FIND(",",$K$20,LEN(_xlfn.CONCAT($N$20:N20,REPT("!",COUNTA($N$20:N20)+1))))-LEN(_xlfn.CONCAT($N$20:N20,REPT("!",COUNTA($N$20:N20)+1)))),"")</f>
        <v/>
      </c>
      <c r="P20" s="105" t="str">
        <f>IFERROR(MID($K$20,LEN(_xlfn.CONCAT($N$20:O20,REPT("!",COUNTA($N$20:O20)+1))),FIND(",",$K$20,LEN(_xlfn.CONCAT($N$20:O20,REPT("!",COUNTA($N$20:O20)+1))))-LEN(_xlfn.CONCAT($N$20:O20,REPT("!",COUNTA($N$20:O20)+1)))),"")</f>
        <v/>
      </c>
      <c r="Q20" s="105" t="str">
        <f>IFERROR(MID($K$20,LEN(_xlfn.CONCAT($N$20:P20,REPT("!",COUNTA($N$20:P20)+1))),FIND(",",$K$20,LEN(_xlfn.CONCAT($N$20:P20,REPT("!",COUNTA($N$20:P20)+1))))-LEN(_xlfn.CONCAT($N$20:P20,REPT("!",COUNTA($N$20:P20)+1)))),"")</f>
        <v/>
      </c>
      <c r="R20" s="105" t="str">
        <f>IFERROR(MID($K$20,LEN(_xlfn.CONCAT($N$20:Q20,REPT("!",COUNTA($N$20:Q20)+1))),FIND(",",$K$20,LEN(_xlfn.CONCAT($N$20:Q20,REPT("!",COUNTA($N$20:Q20)+1))))-LEN(_xlfn.CONCAT($N$20:Q20,REPT("!",COUNTA($N$20:Q20)+1)))),"")</f>
        <v/>
      </c>
      <c r="S20" s="105" t="str">
        <f>IFERROR(MID($K$20,LEN(_xlfn.CONCAT($N$20:R20,REPT("!",COUNTA($N$20:R20)+1))),FIND(",",$K$20,LEN(_xlfn.CONCAT($N$20:R20,REPT("!",COUNTA($N$20:R20)+1))))-LEN(_xlfn.CONCAT($N$20:R20,REPT("!",COUNTA($N$20:R20)+1)))),"")</f>
        <v/>
      </c>
      <c r="T20" s="105" t="str">
        <f>IFERROR(MID($K$20,LEN(_xlfn.CONCAT($N$20:S20,REPT("!",COUNTA($N$20:S20)+1))),FIND(",",$K$20,LEN(_xlfn.CONCAT($N$20:S20,REPT("!",COUNTA($N$20:S20)+1))))-LEN(_xlfn.CONCAT($N$20:S20,REPT("!",COUNTA($N$20:S20)+1)))),"")</f>
        <v/>
      </c>
      <c r="U20" s="105" t="str">
        <f>IFERROR(MID($K$20,LEN(_xlfn.CONCAT($N$20:T20,REPT("!",COUNTA($N$20:T20)+1))),FIND(",",$K$20,LEN(_xlfn.CONCAT($N$20:T20,REPT("!",COUNTA($N$20:T20)+1))))-LEN(_xlfn.CONCAT($N$20:T20,REPT("!",COUNTA($N$20:T20)+1)))),"")</f>
        <v/>
      </c>
      <c r="V20" s="105" t="str">
        <f>IFERROR(MID($K$20,LEN(_xlfn.CONCAT($N$20:U20,REPT("!",COUNTA($N$20:U20)+1))),FIND(",",$K$20,LEN(_xlfn.CONCAT($N$20:U20,REPT("!",COUNTA($N$20:U20)+1))))-LEN(_xlfn.CONCAT($N$20:U20,REPT("!",COUNTA($N$20:U20)+1)))),"")</f>
        <v/>
      </c>
      <c r="W20" s="105" t="str">
        <f>IFERROR(MID($K$20,LEN(_xlfn.CONCAT($N$20:V20,REPT("!",COUNTA($N$20:V20)+1))),FIND(",",$K$20,LEN(_xlfn.CONCAT($N$20:V20,REPT("!",COUNTA($N$20:V20)+1))))-LEN(_xlfn.CONCAT($N$20:V20,REPT("!",COUNTA($N$20:V20)+1)))),"")</f>
        <v/>
      </c>
      <c r="X20" s="105" t="str">
        <f>IFERROR(MID($K$20,LEN(_xlfn.CONCAT($N$20:W20,REPT("!",COUNTA($N$20:W20)+1))),FIND(",",$K$20,LEN(_xlfn.CONCAT($N$20:W20,REPT("!",COUNTA($N$20:W20)+1))))-LEN(_xlfn.CONCAT($N$20:W20,REPT("!",COUNTA($N$20:W20)+1)))),"")</f>
        <v/>
      </c>
      <c r="Y20" s="105" t="str">
        <f>IFERROR(MID($K$20,LEN(_xlfn.CONCAT($N$20:X20,REPT("!",COUNTA($N$20:X20)+1))),FIND(",",$K$20,LEN(_xlfn.CONCAT($N$20:X20,REPT("!",COUNTA($N$20:X20)+1))))-LEN(_xlfn.CONCAT($N$20:X20,REPT("!",COUNTA($N$20:X20)+1)))),"")</f>
        <v/>
      </c>
      <c r="Z20" s="105" t="str">
        <f>IFERROR(MID($K$20,LEN(_xlfn.CONCAT($N$20:Y20,REPT("!",COUNTA($N$20:Y20)+1))),FIND(",",$K$20,LEN(_xlfn.CONCAT($N$20:Y20,REPT("!",COUNTA($N$20:Y20)+1))))-LEN(_xlfn.CONCAT($N$20:Y20,REPT("!",COUNTA($N$20:Y20)+1)))),"")</f>
        <v/>
      </c>
      <c r="AA20" s="105" t="str">
        <f>IFERROR(MID($K$20,LEN(_xlfn.CONCAT($N$20:Z20,REPT("!",COUNTA($N$20:Z20)+1))),FIND(",",$K$20,LEN(_xlfn.CONCAT($N$20:Z20,REPT("!",COUNTA($N$20:Z20)+1))))-LEN(_xlfn.CONCAT($N$20:Z20,REPT("!",COUNTA($N$20:Z20)+1)))),"")</f>
        <v/>
      </c>
      <c r="AB20" s="105" t="str">
        <f>IFERROR(MID($K$20,LEN(_xlfn.CONCAT($N$20:AA20,REPT("!",COUNTA($N$20:AA20)+1))),FIND(",",$K$20,LEN(_xlfn.CONCAT($N$20:AA20,REPT("!",COUNTA($N$20:AA20)+1))))-LEN(_xlfn.CONCAT($N$20:AA20,REPT("!",COUNTA($N$20:AA20)+1)))),"")</f>
        <v/>
      </c>
      <c r="AC20" s="105" t="str">
        <f>IFERROR(MID($K$20,LEN(_xlfn.CONCAT($N$20:AB20,REPT("!",COUNTA($N$20:AB20)+1))),FIND(",",$K$20,LEN(_xlfn.CONCAT($N$20:AB20,REPT("!",COUNTA($N$20:AB20)+1))))-LEN(_xlfn.CONCAT($N$20:AB20,REPT("!",COUNTA($N$20:AB20)+1)))),"")</f>
        <v/>
      </c>
      <c r="AD20" s="105" t="str">
        <f>IFERROR(MID($K$20,LEN(_xlfn.CONCAT($N$20:AC20,REPT("!",COUNTA($N$20:AC20)+1))),FIND(",",$K$20,LEN(_xlfn.CONCAT($N$20:AC20,REPT("!",COUNTA($N$20:AC20)+1))))-LEN(_xlfn.CONCAT($N$20:AC20,REPT("!",COUNTA($N$20:AC20)+1)))),"")</f>
        <v/>
      </c>
      <c r="AE20" s="105" t="str">
        <f>IFERROR(MID($K$20,LEN(_xlfn.CONCAT($N$20:AD20,REPT("!",COUNTA($N$20:AD20)+1))),FIND(",",$K$20,LEN(_xlfn.CONCAT($N$20:AD20,REPT("!",COUNTA($N$20:AD20)+1))))-LEN(_xlfn.CONCAT($N$20:AD20,REPT("!",COUNTA($N$20:AD20)+1)))),"")</f>
        <v/>
      </c>
      <c r="AF20" s="105" t="str">
        <f>IFERROR(MID($K$20,LEN(_xlfn.CONCAT($N$20:AE20,REPT("!",COUNTA($N$20:AE20)+1))),FIND(",",$K$20,LEN(_xlfn.CONCAT($N$20:AE20,REPT("!",COUNTA($N$20:AE20)+1))))-LEN(_xlfn.CONCAT($N$20:AE20,REPT("!",COUNTA($N$20:AE20)+1)))),"")</f>
        <v/>
      </c>
      <c r="AG20" s="105" t="str">
        <f>IFERROR(MID($K$20,LEN(_xlfn.CONCAT($N$20:AF20,REPT("!",COUNTA($N$20:AF20)+1))),FIND(",",$K$20,LEN(_xlfn.CONCAT($N$20:AF20,REPT("!",COUNTA($N$20:AF20)+1))))-LEN(_xlfn.CONCAT($N$20:AF20,REPT("!",COUNTA($N$20:AF20)+1)))),"")</f>
        <v/>
      </c>
      <c r="AH20" s="107" t="e">
        <f>IF(N20&lt;&gt;"",_xlfn.CONCAT($L$20,"!",$J$20,N20),"")</f>
        <v>#REF!</v>
      </c>
      <c r="AI20" s="107" t="str">
        <f t="shared" ref="AI20:BA20" si="23">IF(O20&lt;&gt;"",_xlfn.CONCAT($L$20,"!",$J$20,O20),"")</f>
        <v/>
      </c>
      <c r="AJ20" s="107" t="str">
        <f t="shared" si="23"/>
        <v/>
      </c>
      <c r="AK20" s="107" t="str">
        <f t="shared" si="23"/>
        <v/>
      </c>
      <c r="AL20" s="107" t="str">
        <f t="shared" si="23"/>
        <v/>
      </c>
      <c r="AM20" s="107" t="str">
        <f t="shared" si="23"/>
        <v/>
      </c>
      <c r="AN20" s="107" t="str">
        <f t="shared" si="23"/>
        <v/>
      </c>
      <c r="AO20" s="107" t="str">
        <f t="shared" si="23"/>
        <v/>
      </c>
      <c r="AP20" s="107" t="str">
        <f t="shared" si="23"/>
        <v/>
      </c>
      <c r="AQ20" s="107" t="str">
        <f t="shared" si="23"/>
        <v/>
      </c>
      <c r="AR20" s="107" t="str">
        <f t="shared" si="23"/>
        <v/>
      </c>
      <c r="AS20" s="107" t="str">
        <f t="shared" si="23"/>
        <v/>
      </c>
      <c r="AT20" s="107" t="str">
        <f t="shared" si="23"/>
        <v/>
      </c>
      <c r="AU20" s="107" t="str">
        <f t="shared" si="23"/>
        <v/>
      </c>
      <c r="AV20" s="107" t="str">
        <f t="shared" si="23"/>
        <v/>
      </c>
      <c r="AW20" s="107" t="str">
        <f t="shared" si="23"/>
        <v/>
      </c>
      <c r="AX20" s="107" t="str">
        <f t="shared" si="23"/>
        <v/>
      </c>
      <c r="AY20" s="107" t="str">
        <f t="shared" si="23"/>
        <v/>
      </c>
      <c r="AZ20" s="107" t="str">
        <f t="shared" si="23"/>
        <v/>
      </c>
      <c r="BA20" s="107" t="str">
        <f t="shared" si="23"/>
        <v/>
      </c>
      <c r="BB20" s="101" t="str">
        <f>IFERROR(MID($BB$2,LEN(_xlfn.CONCAT($BB$3:BB19,REPT("!",COUNTA($BB$3:BB19)+1))),FIND(",",$BB$2,LEN(_xlfn.CONCAT($BB$3:BB19,REPT("!",COUNTA($BB$3:BB19)+1))))-LEN(_xlfn.CONCAT($BB$3:BB19,REPT("!",COUNTA($BB$3:BB19)+1)))),"")</f>
        <v/>
      </c>
      <c r="BC20" s="101" t="str">
        <f t="shared" si="6"/>
        <v/>
      </c>
      <c r="BD20" s="101" t="str">
        <f t="shared" si="7"/>
        <v/>
      </c>
    </row>
    <row r="21" spans="1:61">
      <c r="A21" s="109" t="s">
        <v>75</v>
      </c>
      <c r="B21" s="109"/>
      <c r="C21" s="95" t="str">
        <f t="shared" si="0"/>
        <v/>
      </c>
      <c r="D21" s="97" t="str">
        <f t="shared" si="1"/>
        <v/>
      </c>
      <c r="F21" t="str">
        <f t="shared" si="2"/>
        <v xml:space="preserve">ESXi_79  </v>
      </c>
      <c r="J21" s="101" t="e">
        <f>IF(AND(Actual!#REF!&lt;&gt;"",Actual!#REF!&lt;&gt;""),Actual!#REF!,"")</f>
        <v>#REF!</v>
      </c>
      <c r="K21" s="101" t="e">
        <f>IF(AND(Actual!#REF!&lt;&gt;"",Actual!#REF!&lt;&gt;""),Actual!#REF!,"")</f>
        <v>#REF!</v>
      </c>
      <c r="L21" s="101" t="e">
        <f>IF(AND(J21&lt;&gt;"",K21&lt;&gt;""),Actual!#REF!,"")</f>
        <v>#REF!</v>
      </c>
      <c r="M21" s="101"/>
      <c r="N21" s="104" t="e">
        <f t="shared" si="4"/>
        <v>#REF!</v>
      </c>
      <c r="O21" s="105" t="str">
        <f>IFERROR(MID($K$21,LEN(_xlfn.CONCAT($N$21:N21,REPT("!",COUNTA($N$21:N21)+1))),FIND(",",$K$21,LEN(_xlfn.CONCAT($N$21:N21,REPT("!",COUNTA($N$21:N21)+1))))-LEN(_xlfn.CONCAT($N$21:N21,REPT("!",COUNTA($N$21:N21)+1)))),"")</f>
        <v/>
      </c>
      <c r="P21" s="105" t="str">
        <f>IFERROR(MID($K$21,LEN(_xlfn.CONCAT($N$21:O21,REPT("!",COUNTA($N$21:O21)+1))),FIND(",",$K$21,LEN(_xlfn.CONCAT($N$21:O21,REPT("!",COUNTA($N$21:O21)+1))))-LEN(_xlfn.CONCAT($N$21:O21,REPT("!",COUNTA($N$21:O21)+1)))),"")</f>
        <v/>
      </c>
      <c r="Q21" s="105" t="str">
        <f>IFERROR(MID($K$21,LEN(_xlfn.CONCAT($N$21:P21,REPT("!",COUNTA($N$21:P21)+1))),FIND(",",$K$21,LEN(_xlfn.CONCAT($N$21:P21,REPT("!",COUNTA($N$21:P21)+1))))-LEN(_xlfn.CONCAT($N$21:P21,REPT("!",COUNTA($N$21:P21)+1)))),"")</f>
        <v/>
      </c>
      <c r="R21" s="105" t="str">
        <f>IFERROR(MID($K$21,LEN(_xlfn.CONCAT($N$21:Q21,REPT("!",COUNTA($N$21:Q21)+1))),FIND(",",$K$21,LEN(_xlfn.CONCAT($N$21:Q21,REPT("!",COUNTA($N$21:Q21)+1))))-LEN(_xlfn.CONCAT($N$21:Q21,REPT("!",COUNTA($N$21:Q21)+1)))),"")</f>
        <v/>
      </c>
      <c r="S21" s="105" t="str">
        <f>IFERROR(MID($K$21,LEN(_xlfn.CONCAT($N$21:R21,REPT("!",COUNTA($N$21:R21)+1))),FIND(",",$K$21,LEN(_xlfn.CONCAT($N$21:R21,REPT("!",COUNTA($N$21:R21)+1))))-LEN(_xlfn.CONCAT($N$21:R21,REPT("!",COUNTA($N$21:R21)+1)))),"")</f>
        <v/>
      </c>
      <c r="T21" s="105" t="str">
        <f>IFERROR(MID($K$21,LEN(_xlfn.CONCAT($N$21:S21,REPT("!",COUNTA($N$21:S21)+1))),FIND(",",$K$21,LEN(_xlfn.CONCAT($N$21:S21,REPT("!",COUNTA($N$21:S21)+1))))-LEN(_xlfn.CONCAT($N$21:S21,REPT("!",COUNTA($N$21:S21)+1)))),"")</f>
        <v/>
      </c>
      <c r="U21" s="105" t="str">
        <f>IFERROR(MID($K$21,LEN(_xlfn.CONCAT($N$21:T21,REPT("!",COUNTA($N$21:T21)+1))),FIND(",",$K$21,LEN(_xlfn.CONCAT($N$21:T21,REPT("!",COUNTA($N$21:T21)+1))))-LEN(_xlfn.CONCAT($N$21:T21,REPT("!",COUNTA($N$21:T21)+1)))),"")</f>
        <v/>
      </c>
      <c r="V21" s="105" t="str">
        <f>IFERROR(MID($K$21,LEN(_xlfn.CONCAT($N$21:U21,REPT("!",COUNTA($N$21:U21)+1))),FIND(",",$K$21,LEN(_xlfn.CONCAT($N$21:U21,REPT("!",COUNTA($N$21:U21)+1))))-LEN(_xlfn.CONCAT($N$21:U21,REPT("!",COUNTA($N$21:U21)+1)))),"")</f>
        <v/>
      </c>
      <c r="W21" s="105" t="str">
        <f>IFERROR(MID($K$21,LEN(_xlfn.CONCAT($N$21:V21,REPT("!",COUNTA($N$21:V21)+1))),FIND(",",$K$21,LEN(_xlfn.CONCAT($N$21:V21,REPT("!",COUNTA($N$21:V21)+1))))-LEN(_xlfn.CONCAT($N$21:V21,REPT("!",COUNTA($N$21:V21)+1)))),"")</f>
        <v/>
      </c>
      <c r="X21" s="105" t="str">
        <f>IFERROR(MID($K$21,LEN(_xlfn.CONCAT($N$21:W21,REPT("!",COUNTA($N$21:W21)+1))),FIND(",",$K$21,LEN(_xlfn.CONCAT($N$21:W21,REPT("!",COUNTA($N$21:W21)+1))))-LEN(_xlfn.CONCAT($N$21:W21,REPT("!",COUNTA($N$21:W21)+1)))),"")</f>
        <v/>
      </c>
      <c r="Y21" s="105" t="str">
        <f>IFERROR(MID($K$21,LEN(_xlfn.CONCAT($N$21:X21,REPT("!",COUNTA($N$21:X21)+1))),FIND(",",$K$21,LEN(_xlfn.CONCAT($N$21:X21,REPT("!",COUNTA($N$21:X21)+1))))-LEN(_xlfn.CONCAT($N$21:X21,REPT("!",COUNTA($N$21:X21)+1)))),"")</f>
        <v/>
      </c>
      <c r="Z21" s="105" t="str">
        <f>IFERROR(MID($K$21,LEN(_xlfn.CONCAT($N$21:Y21,REPT("!",COUNTA($N$21:Y21)+1))),FIND(",",$K$21,LEN(_xlfn.CONCAT($N$21:Y21,REPT("!",COUNTA($N$21:Y21)+1))))-LEN(_xlfn.CONCAT($N$21:Y21,REPT("!",COUNTA($N$21:Y21)+1)))),"")</f>
        <v/>
      </c>
      <c r="AA21" s="105" t="str">
        <f>IFERROR(MID($K$21,LEN(_xlfn.CONCAT($N$21:Z21,REPT("!",COUNTA($N$21:Z21)+1))),FIND(",",$K$21,LEN(_xlfn.CONCAT($N$21:Z21,REPT("!",COUNTA($N$21:Z21)+1))))-LEN(_xlfn.CONCAT($N$21:Z21,REPT("!",COUNTA($N$21:Z21)+1)))),"")</f>
        <v/>
      </c>
      <c r="AB21" s="105" t="str">
        <f>IFERROR(MID($K$21,LEN(_xlfn.CONCAT($N$21:AA21,REPT("!",COUNTA($N$21:AA21)+1))),FIND(",",$K$21,LEN(_xlfn.CONCAT($N$21:AA21,REPT("!",COUNTA($N$21:AA21)+1))))-LEN(_xlfn.CONCAT($N$21:AA21,REPT("!",COUNTA($N$21:AA21)+1)))),"")</f>
        <v/>
      </c>
      <c r="AC21" s="105" t="str">
        <f>IFERROR(MID($K$21,LEN(_xlfn.CONCAT($N$21:AB21,REPT("!",COUNTA($N$21:AB21)+1))),FIND(",",$K$21,LEN(_xlfn.CONCAT($N$21:AB21,REPT("!",COUNTA($N$21:AB21)+1))))-LEN(_xlfn.CONCAT($N$21:AB21,REPT("!",COUNTA($N$21:AB21)+1)))),"")</f>
        <v/>
      </c>
      <c r="AD21" s="105" t="str">
        <f>IFERROR(MID($K$21,LEN(_xlfn.CONCAT($N$21:AC21,REPT("!",COUNTA($N$21:AC21)+1))),FIND(",",$K$21,LEN(_xlfn.CONCAT($N$21:AC21,REPT("!",COUNTA($N$21:AC21)+1))))-LEN(_xlfn.CONCAT($N$21:AC21,REPT("!",COUNTA($N$21:AC21)+1)))),"")</f>
        <v/>
      </c>
      <c r="AE21" s="105" t="str">
        <f>IFERROR(MID($K$21,LEN(_xlfn.CONCAT($N$21:AD21,REPT("!",COUNTA($N$21:AD21)+1))),FIND(",",$K$21,LEN(_xlfn.CONCAT($N$21:AD21,REPT("!",COUNTA($N$21:AD21)+1))))-LEN(_xlfn.CONCAT($N$21:AD21,REPT("!",COUNTA($N$21:AD21)+1)))),"")</f>
        <v/>
      </c>
      <c r="AF21" s="105" t="str">
        <f>IFERROR(MID($K$21,LEN(_xlfn.CONCAT($N$21:AE21,REPT("!",COUNTA($N$21:AE21)+1))),FIND(",",$K$21,LEN(_xlfn.CONCAT($N$21:AE21,REPT("!",COUNTA($N$21:AE21)+1))))-LEN(_xlfn.CONCAT($N$21:AE21,REPT("!",COUNTA($N$21:AE21)+1)))),"")</f>
        <v/>
      </c>
      <c r="AG21" s="105" t="str">
        <f>IFERROR(MID($K$21,LEN(_xlfn.CONCAT($N$21:AF21,REPT("!",COUNTA($N$21:AF21)+1))),FIND(",",$K$21,LEN(_xlfn.CONCAT($N$21:AF21,REPT("!",COUNTA($N$21:AF21)+1))))-LEN(_xlfn.CONCAT($N$21:AF21,REPT("!",COUNTA($N$21:AF21)+1)))),"")</f>
        <v/>
      </c>
      <c r="AH21" s="107" t="e">
        <f>IF(N21&lt;&gt;"",_xlfn.CONCAT($L$21,"!",$J$21,N21),"")</f>
        <v>#REF!</v>
      </c>
      <c r="AI21" s="107" t="str">
        <f t="shared" ref="AI21:BA21" si="24">IF(O21&lt;&gt;"",_xlfn.CONCAT($L$21,"!",$J$21,O21),"")</f>
        <v/>
      </c>
      <c r="AJ21" s="107" t="str">
        <f t="shared" si="24"/>
        <v/>
      </c>
      <c r="AK21" s="107" t="str">
        <f t="shared" si="24"/>
        <v/>
      </c>
      <c r="AL21" s="107" t="str">
        <f t="shared" si="24"/>
        <v/>
      </c>
      <c r="AM21" s="107" t="str">
        <f t="shared" si="24"/>
        <v/>
      </c>
      <c r="AN21" s="107" t="str">
        <f t="shared" si="24"/>
        <v/>
      </c>
      <c r="AO21" s="107" t="str">
        <f t="shared" si="24"/>
        <v/>
      </c>
      <c r="AP21" s="107" t="str">
        <f t="shared" si="24"/>
        <v/>
      </c>
      <c r="AQ21" s="107" t="str">
        <f t="shared" si="24"/>
        <v/>
      </c>
      <c r="AR21" s="107" t="str">
        <f t="shared" si="24"/>
        <v/>
      </c>
      <c r="AS21" s="107" t="str">
        <f t="shared" si="24"/>
        <v/>
      </c>
      <c r="AT21" s="107" t="str">
        <f t="shared" si="24"/>
        <v/>
      </c>
      <c r="AU21" s="107" t="str">
        <f t="shared" si="24"/>
        <v/>
      </c>
      <c r="AV21" s="107" t="str">
        <f t="shared" si="24"/>
        <v/>
      </c>
      <c r="AW21" s="107" t="str">
        <f t="shared" si="24"/>
        <v/>
      </c>
      <c r="AX21" s="107" t="str">
        <f t="shared" si="24"/>
        <v/>
      </c>
      <c r="AY21" s="107" t="str">
        <f t="shared" si="24"/>
        <v/>
      </c>
      <c r="AZ21" s="107" t="str">
        <f t="shared" si="24"/>
        <v/>
      </c>
      <c r="BA21" s="107" t="str">
        <f t="shared" si="24"/>
        <v/>
      </c>
      <c r="BB21" s="101" t="str">
        <f>IFERROR(MID($BB$2,LEN(_xlfn.CONCAT($BB$3:BB20,REPT("!",COUNTA($BB$3:BB20)+1))),FIND(",",$BB$2,LEN(_xlfn.CONCAT($BB$3:BB20,REPT("!",COUNTA($BB$3:BB20)+1))))-LEN(_xlfn.CONCAT($BB$3:BB20,REPT("!",COUNTA($BB$3:BB20)+1)))),"")</f>
        <v/>
      </c>
      <c r="BC21" s="101" t="str">
        <f t="shared" si="6"/>
        <v/>
      </c>
      <c r="BD21" s="101" t="str">
        <f t="shared" si="7"/>
        <v/>
      </c>
    </row>
    <row r="22" spans="1:61">
      <c r="A22" s="109" t="s">
        <v>75</v>
      </c>
      <c r="B22" s="109"/>
      <c r="C22" s="95" t="str">
        <f t="shared" si="0"/>
        <v/>
      </c>
      <c r="D22" s="97" t="str">
        <f t="shared" si="1"/>
        <v/>
      </c>
      <c r="F22" t="str">
        <f t="shared" si="2"/>
        <v xml:space="preserve">ESXi_79  </v>
      </c>
      <c r="J22" s="101" t="e">
        <f>IF(AND(Actual!#REF!&lt;&gt;"",Actual!#REF!&lt;&gt;""),Actual!#REF!,"")</f>
        <v>#REF!</v>
      </c>
      <c r="K22" s="101" t="e">
        <f>IF(AND(Actual!#REF!&lt;&gt;"",Actual!#REF!&lt;&gt;""),Actual!#REF!,"")</f>
        <v>#REF!</v>
      </c>
      <c r="L22" s="101" t="e">
        <f>IF(AND(J22&lt;&gt;"",K22&lt;&gt;""),Actual!#REF!,"")</f>
        <v>#REF!</v>
      </c>
      <c r="M22" s="101"/>
      <c r="N22" s="104" t="e">
        <f t="shared" si="4"/>
        <v>#REF!</v>
      </c>
      <c r="O22" s="105" t="str">
        <f>IFERROR(MID($K$22,LEN(_xlfn.CONCAT($N$22:N22,REPT("!",COUNTA($N$22:N22)+1))),FIND(",",$K$22,LEN(_xlfn.CONCAT($N$22:N22,REPT("!",COUNTA($N$22:N22)+1))))-LEN(_xlfn.CONCAT($N$22:N22,REPT("!",COUNTA($N$22:N22)+1)))),"")</f>
        <v/>
      </c>
      <c r="P22" s="105" t="str">
        <f>IFERROR(MID($K$22,LEN(_xlfn.CONCAT($N$22:O22,REPT("!",COUNTA($N$22:O22)+1))),FIND(",",$K$22,LEN(_xlfn.CONCAT($N$22:O22,REPT("!",COUNTA($N$22:O22)+1))))-LEN(_xlfn.CONCAT($N$22:O22,REPT("!",COUNTA($N$22:O22)+1)))),"")</f>
        <v/>
      </c>
      <c r="Q22" s="105" t="str">
        <f>IFERROR(MID($K$22,LEN(_xlfn.CONCAT($N$22:P22,REPT("!",COUNTA($N$22:P22)+1))),FIND(",",$K$22,LEN(_xlfn.CONCAT($N$22:P22,REPT("!",COUNTA($N$22:P22)+1))))-LEN(_xlfn.CONCAT($N$22:P22,REPT("!",COUNTA($N$22:P22)+1)))),"")</f>
        <v/>
      </c>
      <c r="R22" s="105" t="str">
        <f>IFERROR(MID($K$22,LEN(_xlfn.CONCAT($N$22:Q22,REPT("!",COUNTA($N$22:Q22)+1))),FIND(",",$K$22,LEN(_xlfn.CONCAT($N$22:Q22,REPT("!",COUNTA($N$22:Q22)+1))))-LEN(_xlfn.CONCAT($N$22:Q22,REPT("!",COUNTA($N$22:Q22)+1)))),"")</f>
        <v/>
      </c>
      <c r="S22" s="105" t="str">
        <f>IFERROR(MID($K$22,LEN(_xlfn.CONCAT($N$22:R22,REPT("!",COUNTA($N$22:R22)+1))),FIND(",",$K$22,LEN(_xlfn.CONCAT($N$22:R22,REPT("!",COUNTA($N$22:R22)+1))))-LEN(_xlfn.CONCAT($N$22:R22,REPT("!",COUNTA($N$22:R22)+1)))),"")</f>
        <v/>
      </c>
      <c r="T22" s="105" t="str">
        <f>IFERROR(MID($K$22,LEN(_xlfn.CONCAT($N$22:S22,REPT("!",COUNTA($N$22:S22)+1))),FIND(",",$K$22,LEN(_xlfn.CONCAT($N$22:S22,REPT("!",COUNTA($N$22:S22)+1))))-LEN(_xlfn.CONCAT($N$22:S22,REPT("!",COUNTA($N$22:S22)+1)))),"")</f>
        <v/>
      </c>
      <c r="U22" s="105" t="str">
        <f>IFERROR(MID($K$22,LEN(_xlfn.CONCAT($N$22:T22,REPT("!",COUNTA($N$22:T22)+1))),FIND(",",$K$22,LEN(_xlfn.CONCAT($N$22:T22,REPT("!",COUNTA($N$22:T22)+1))))-LEN(_xlfn.CONCAT($N$22:T22,REPT("!",COUNTA($N$22:T22)+1)))),"")</f>
        <v/>
      </c>
      <c r="V22" s="105" t="str">
        <f>IFERROR(MID($K$22,LEN(_xlfn.CONCAT($N$22:U22,REPT("!",COUNTA($N$22:U22)+1))),FIND(",",$K$22,LEN(_xlfn.CONCAT($N$22:U22,REPT("!",COUNTA($N$22:U22)+1))))-LEN(_xlfn.CONCAT($N$22:U22,REPT("!",COUNTA($N$22:U22)+1)))),"")</f>
        <v/>
      </c>
      <c r="W22" s="105" t="str">
        <f>IFERROR(MID($K$22,LEN(_xlfn.CONCAT($N$22:V22,REPT("!",COUNTA($N$22:V22)+1))),FIND(",",$K$22,LEN(_xlfn.CONCAT($N$22:V22,REPT("!",COUNTA($N$22:V22)+1))))-LEN(_xlfn.CONCAT($N$22:V22,REPT("!",COUNTA($N$22:V22)+1)))),"")</f>
        <v/>
      </c>
      <c r="X22" s="105" t="str">
        <f>IFERROR(MID($K$22,LEN(_xlfn.CONCAT($N$22:W22,REPT("!",COUNTA($N$22:W22)+1))),FIND(",",$K$22,LEN(_xlfn.CONCAT($N$22:W22,REPT("!",COUNTA($N$22:W22)+1))))-LEN(_xlfn.CONCAT($N$22:W22,REPT("!",COUNTA($N$22:W22)+1)))),"")</f>
        <v/>
      </c>
      <c r="Y22" s="105" t="str">
        <f>IFERROR(MID($K$22,LEN(_xlfn.CONCAT($N$22:X22,REPT("!",COUNTA($N$22:X22)+1))),FIND(",",$K$22,LEN(_xlfn.CONCAT($N$22:X22,REPT("!",COUNTA($N$22:X22)+1))))-LEN(_xlfn.CONCAT($N$22:X22,REPT("!",COUNTA($N$22:X22)+1)))),"")</f>
        <v/>
      </c>
      <c r="Z22" s="105" t="str">
        <f>IFERROR(MID($K$22,LEN(_xlfn.CONCAT($N$22:Y22,REPT("!",COUNTA($N$22:Y22)+1))),FIND(",",$K$22,LEN(_xlfn.CONCAT($N$22:Y22,REPT("!",COUNTA($N$22:Y22)+1))))-LEN(_xlfn.CONCAT($N$22:Y22,REPT("!",COUNTA($N$22:Y22)+1)))),"")</f>
        <v/>
      </c>
      <c r="AA22" s="105" t="str">
        <f>IFERROR(MID($K$22,LEN(_xlfn.CONCAT($N$22:Z22,REPT("!",COUNTA($N$22:Z22)+1))),FIND(",",$K$22,LEN(_xlfn.CONCAT($N$22:Z22,REPT("!",COUNTA($N$22:Z22)+1))))-LEN(_xlfn.CONCAT($N$22:Z22,REPT("!",COUNTA($N$22:Z22)+1)))),"")</f>
        <v/>
      </c>
      <c r="AB22" s="105" t="str">
        <f>IFERROR(MID($K$22,LEN(_xlfn.CONCAT($N$22:AA22,REPT("!",COUNTA($N$22:AA22)+1))),FIND(",",$K$22,LEN(_xlfn.CONCAT($N$22:AA22,REPT("!",COUNTA($N$22:AA22)+1))))-LEN(_xlfn.CONCAT($N$22:AA22,REPT("!",COUNTA($N$22:AA22)+1)))),"")</f>
        <v/>
      </c>
      <c r="AC22" s="105" t="str">
        <f>IFERROR(MID($K$22,LEN(_xlfn.CONCAT($N$22:AB22,REPT("!",COUNTA($N$22:AB22)+1))),FIND(",",$K$22,LEN(_xlfn.CONCAT($N$22:AB22,REPT("!",COUNTA($N$22:AB22)+1))))-LEN(_xlfn.CONCAT($N$22:AB22,REPT("!",COUNTA($N$22:AB22)+1)))),"")</f>
        <v/>
      </c>
      <c r="AD22" s="105" t="str">
        <f>IFERROR(MID($K$22,LEN(_xlfn.CONCAT($N$22:AC22,REPT("!",COUNTA($N$22:AC22)+1))),FIND(",",$K$22,LEN(_xlfn.CONCAT($N$22:AC22,REPT("!",COUNTA($N$22:AC22)+1))))-LEN(_xlfn.CONCAT($N$22:AC22,REPT("!",COUNTA($N$22:AC22)+1)))),"")</f>
        <v/>
      </c>
      <c r="AE22" s="105" t="str">
        <f>IFERROR(MID($K$22,LEN(_xlfn.CONCAT($N$22:AD22,REPT("!",COUNTA($N$22:AD22)+1))),FIND(",",$K$22,LEN(_xlfn.CONCAT($N$22:AD22,REPT("!",COUNTA($N$22:AD22)+1))))-LEN(_xlfn.CONCAT($N$22:AD22,REPT("!",COUNTA($N$22:AD22)+1)))),"")</f>
        <v/>
      </c>
      <c r="AF22" s="105" t="str">
        <f>IFERROR(MID($K$22,LEN(_xlfn.CONCAT($N$22:AE22,REPT("!",COUNTA($N$22:AE22)+1))),FIND(",",$K$22,LEN(_xlfn.CONCAT($N$22:AE22,REPT("!",COUNTA($N$22:AE22)+1))))-LEN(_xlfn.CONCAT($N$22:AE22,REPT("!",COUNTA($N$22:AE22)+1)))),"")</f>
        <v/>
      </c>
      <c r="AG22" s="105" t="str">
        <f>IFERROR(MID($K$22,LEN(_xlfn.CONCAT($N$22:AF22,REPT("!",COUNTA($N$22:AF22)+1))),FIND(",",$K$22,LEN(_xlfn.CONCAT($N$22:AF22,REPT("!",COUNTA($N$22:AF22)+1))))-LEN(_xlfn.CONCAT($N$22:AF22,REPT("!",COUNTA($N$22:AF22)+1)))),"")</f>
        <v/>
      </c>
      <c r="AH22" s="107" t="e">
        <f>IF(N22&lt;&gt;"",_xlfn.CONCAT($L$22,"!",$J$22,N22),"")</f>
        <v>#REF!</v>
      </c>
      <c r="AI22" s="107" t="str">
        <f t="shared" ref="AI22:BA22" si="25">IF(O22&lt;&gt;"",_xlfn.CONCAT($L$22,"!",$J$22,O22),"")</f>
        <v/>
      </c>
      <c r="AJ22" s="107" t="str">
        <f t="shared" si="25"/>
        <v/>
      </c>
      <c r="AK22" s="107" t="str">
        <f t="shared" si="25"/>
        <v/>
      </c>
      <c r="AL22" s="107" t="str">
        <f t="shared" si="25"/>
        <v/>
      </c>
      <c r="AM22" s="107" t="str">
        <f t="shared" si="25"/>
        <v/>
      </c>
      <c r="AN22" s="107" t="str">
        <f t="shared" si="25"/>
        <v/>
      </c>
      <c r="AO22" s="107" t="str">
        <f t="shared" si="25"/>
        <v/>
      </c>
      <c r="AP22" s="107" t="str">
        <f t="shared" si="25"/>
        <v/>
      </c>
      <c r="AQ22" s="107" t="str">
        <f t="shared" si="25"/>
        <v/>
      </c>
      <c r="AR22" s="107" t="str">
        <f t="shared" si="25"/>
        <v/>
      </c>
      <c r="AS22" s="107" t="str">
        <f t="shared" si="25"/>
        <v/>
      </c>
      <c r="AT22" s="107" t="str">
        <f t="shared" si="25"/>
        <v/>
      </c>
      <c r="AU22" s="107" t="str">
        <f t="shared" si="25"/>
        <v/>
      </c>
      <c r="AV22" s="107" t="str">
        <f t="shared" si="25"/>
        <v/>
      </c>
      <c r="AW22" s="107" t="str">
        <f t="shared" si="25"/>
        <v/>
      </c>
      <c r="AX22" s="107" t="str">
        <f t="shared" si="25"/>
        <v/>
      </c>
      <c r="AY22" s="107" t="str">
        <f t="shared" si="25"/>
        <v/>
      </c>
      <c r="AZ22" s="107" t="str">
        <f t="shared" si="25"/>
        <v/>
      </c>
      <c r="BA22" s="107" t="str">
        <f t="shared" si="25"/>
        <v/>
      </c>
      <c r="BB22" s="101" t="str">
        <f>IFERROR(MID($BB$2,LEN(_xlfn.CONCAT($BB$3:BB21,REPT("!",COUNTA($BB$3:BB21)+1))),FIND(",",$BB$2,LEN(_xlfn.CONCAT($BB$3:BB21,REPT("!",COUNTA($BB$3:BB21)+1))))-LEN(_xlfn.CONCAT($BB$3:BB21,REPT("!",COUNTA($BB$3:BB21)+1)))),"")</f>
        <v/>
      </c>
      <c r="BC22" s="101" t="str">
        <f t="shared" si="6"/>
        <v/>
      </c>
      <c r="BD22" s="101" t="str">
        <f t="shared" si="7"/>
        <v/>
      </c>
    </row>
    <row r="23" spans="1:61">
      <c r="A23" s="101"/>
      <c r="B23" s="101"/>
      <c r="C23" s="95" t="str">
        <f t="shared" si="0"/>
        <v/>
      </c>
      <c r="D23" s="110" t="str">
        <f t="shared" si="1"/>
        <v/>
      </c>
      <c r="F23" t="str">
        <f t="shared" si="2"/>
        <v xml:space="preserve">  </v>
      </c>
      <c r="J23" s="101" t="e">
        <f>IF(AND(Actual!#REF!&lt;&gt;"",Actual!#REF!&lt;&gt;""),Actual!#REF!,"")</f>
        <v>#REF!</v>
      </c>
      <c r="K23" s="101" t="e">
        <f>IF(AND(Actual!#REF!&lt;&gt;"",Actual!#REF!&lt;&gt;""),Actual!#REF!,"")</f>
        <v>#REF!</v>
      </c>
      <c r="L23" s="101" t="e">
        <f>IF(AND(J23&lt;&gt;"",K23&lt;&gt;""),Actual!#REF!,"")</f>
        <v>#REF!</v>
      </c>
      <c r="M23" s="101"/>
      <c r="N23" s="104" t="e">
        <f t="shared" si="4"/>
        <v>#REF!</v>
      </c>
      <c r="O23" s="105" t="str">
        <f>IFERROR(MID($K$23,LEN(_xlfn.CONCAT($N$23:N23,REPT("!",COUNTA($N$23:N23)+1))),FIND(",",$K$23,LEN(_xlfn.CONCAT($N$23:N23,REPT("!",COUNTA($N$23:N23)+1))))-LEN(_xlfn.CONCAT($N$23:N23,REPT("!",COUNTA($N$23:N23)+1)))),"")</f>
        <v/>
      </c>
      <c r="P23" s="105" t="str">
        <f>IFERROR(MID($K$23,LEN(_xlfn.CONCAT($N$23:O23,REPT("!",COUNTA($N$23:O23)+1))),FIND(",",$K$23,LEN(_xlfn.CONCAT($N$23:O23,REPT("!",COUNTA($N$23:O23)+1))))-LEN(_xlfn.CONCAT($N$23:O23,REPT("!",COUNTA($N$23:O23)+1)))),"")</f>
        <v/>
      </c>
      <c r="Q23" s="105" t="str">
        <f>IFERROR(MID($K$23,LEN(_xlfn.CONCAT($N$23:P23,REPT("!",COUNTA($N$23:P23)+1))),FIND(",",$K$23,LEN(_xlfn.CONCAT($N$23:P23,REPT("!",COUNTA($N$23:P23)+1))))-LEN(_xlfn.CONCAT($N$23:P23,REPT("!",COUNTA($N$23:P23)+1)))),"")</f>
        <v/>
      </c>
      <c r="R23" s="105" t="str">
        <f>IFERROR(MID($K$23,LEN(_xlfn.CONCAT($N$23:Q23,REPT("!",COUNTA($N$23:Q23)+1))),FIND(",",$K$23,LEN(_xlfn.CONCAT($N$23:Q23,REPT("!",COUNTA($N$23:Q23)+1))))-LEN(_xlfn.CONCAT($N$23:Q23,REPT("!",COUNTA($N$23:Q23)+1)))),"")</f>
        <v/>
      </c>
      <c r="S23" s="105" t="str">
        <f>IFERROR(MID($K$23,LEN(_xlfn.CONCAT($N$23:R23,REPT("!",COUNTA($N$23:R23)+1))),FIND(",",$K$23,LEN(_xlfn.CONCAT($N$23:R23,REPT("!",COUNTA($N$23:R23)+1))))-LEN(_xlfn.CONCAT($N$23:R23,REPT("!",COUNTA($N$23:R23)+1)))),"")</f>
        <v/>
      </c>
      <c r="T23" s="105" t="str">
        <f>IFERROR(MID($K$23,LEN(_xlfn.CONCAT($N$23:S23,REPT("!",COUNTA($N$23:S23)+1))),FIND(",",$K$23,LEN(_xlfn.CONCAT($N$23:S23,REPT("!",COUNTA($N$23:S23)+1))))-LEN(_xlfn.CONCAT($N$23:S23,REPT("!",COUNTA($N$23:S23)+1)))),"")</f>
        <v/>
      </c>
      <c r="U23" s="105" t="str">
        <f>IFERROR(MID($K$23,LEN(_xlfn.CONCAT($N$23:T23,REPT("!",COUNTA($N$23:T23)+1))),FIND(",",$K$23,LEN(_xlfn.CONCAT($N$23:T23,REPT("!",COUNTA($N$23:T23)+1))))-LEN(_xlfn.CONCAT($N$23:T23,REPT("!",COUNTA($N$23:T23)+1)))),"")</f>
        <v/>
      </c>
      <c r="V23" s="105" t="str">
        <f>IFERROR(MID($K$23,LEN(_xlfn.CONCAT($N$23:U23,REPT("!",COUNTA($N$23:U23)+1))),FIND(",",$K$23,LEN(_xlfn.CONCAT($N$23:U23,REPT("!",COUNTA($N$23:U23)+1))))-LEN(_xlfn.CONCAT($N$23:U23,REPT("!",COUNTA($N$23:U23)+1)))),"")</f>
        <v/>
      </c>
      <c r="W23" s="105" t="str">
        <f>IFERROR(MID($K$23,LEN(_xlfn.CONCAT($N$23:V23,REPT("!",COUNTA($N$23:V23)+1))),FIND(",",$K$23,LEN(_xlfn.CONCAT($N$23:V23,REPT("!",COUNTA($N$23:V23)+1))))-LEN(_xlfn.CONCAT($N$23:V23,REPT("!",COUNTA($N$23:V23)+1)))),"")</f>
        <v/>
      </c>
      <c r="X23" s="105" t="str">
        <f>IFERROR(MID($K$23,LEN(_xlfn.CONCAT($N$23:W23,REPT("!",COUNTA($N$23:W23)+1))),FIND(",",$K$23,LEN(_xlfn.CONCAT($N$23:W23,REPT("!",COUNTA($N$23:W23)+1))))-LEN(_xlfn.CONCAT($N$23:W23,REPT("!",COUNTA($N$23:W23)+1)))),"")</f>
        <v/>
      </c>
      <c r="Y23" s="105" t="str">
        <f>IFERROR(MID($K$23,LEN(_xlfn.CONCAT($N$23:X23,REPT("!",COUNTA($N$23:X23)+1))),FIND(",",$K$23,LEN(_xlfn.CONCAT($N$23:X23,REPT("!",COUNTA($N$23:X23)+1))))-LEN(_xlfn.CONCAT($N$23:X23,REPT("!",COUNTA($N$23:X23)+1)))),"")</f>
        <v/>
      </c>
      <c r="Z23" s="105" t="str">
        <f>IFERROR(MID($K$23,LEN(_xlfn.CONCAT($N$23:Y23,REPT("!",COUNTA($N$23:Y23)+1))),FIND(",",$K$23,LEN(_xlfn.CONCAT($N$23:Y23,REPT("!",COUNTA($N$23:Y23)+1))))-LEN(_xlfn.CONCAT($N$23:Y23,REPT("!",COUNTA($N$23:Y23)+1)))),"")</f>
        <v/>
      </c>
      <c r="AA23" s="105" t="str">
        <f>IFERROR(MID($K$23,LEN(_xlfn.CONCAT($N$23:Z23,REPT("!",COUNTA($N$23:Z23)+1))),FIND(",",$K$23,LEN(_xlfn.CONCAT($N$23:Z23,REPT("!",COUNTA($N$23:Z23)+1))))-LEN(_xlfn.CONCAT($N$23:Z23,REPT("!",COUNTA($N$23:Z23)+1)))),"")</f>
        <v/>
      </c>
      <c r="AB23" s="105" t="str">
        <f>IFERROR(MID($K$23,LEN(_xlfn.CONCAT($N$23:AA23,REPT("!",COUNTA($N$23:AA23)+1))),FIND(",",$K$23,LEN(_xlfn.CONCAT($N$23:AA23,REPT("!",COUNTA($N$23:AA23)+1))))-LEN(_xlfn.CONCAT($N$23:AA23,REPT("!",COUNTA($N$23:AA23)+1)))),"")</f>
        <v/>
      </c>
      <c r="AC23" s="105" t="str">
        <f>IFERROR(MID($K$23,LEN(_xlfn.CONCAT($N$23:AB23,REPT("!",COUNTA($N$23:AB23)+1))),FIND(",",$K$23,LEN(_xlfn.CONCAT($N$23:AB23,REPT("!",COUNTA($N$23:AB23)+1))))-LEN(_xlfn.CONCAT($N$23:AB23,REPT("!",COUNTA($N$23:AB23)+1)))),"")</f>
        <v/>
      </c>
      <c r="AD23" s="105" t="str">
        <f>IFERROR(MID($K$23,LEN(_xlfn.CONCAT($N$23:AC23,REPT("!",COUNTA($N$23:AC23)+1))),FIND(",",$K$23,LEN(_xlfn.CONCAT($N$23:AC23,REPT("!",COUNTA($N$23:AC23)+1))))-LEN(_xlfn.CONCAT($N$23:AC23,REPT("!",COUNTA($N$23:AC23)+1)))),"")</f>
        <v/>
      </c>
      <c r="AE23" s="105" t="str">
        <f>IFERROR(MID($K$23,LEN(_xlfn.CONCAT($N$23:AD23,REPT("!",COUNTA($N$23:AD23)+1))),FIND(",",$K$23,LEN(_xlfn.CONCAT($N$23:AD23,REPT("!",COUNTA($N$23:AD23)+1))))-LEN(_xlfn.CONCAT($N$23:AD23,REPT("!",COUNTA($N$23:AD23)+1)))),"")</f>
        <v/>
      </c>
      <c r="AF23" s="105" t="str">
        <f>IFERROR(MID($K$23,LEN(_xlfn.CONCAT($N$23:AE23,REPT("!",COUNTA($N$23:AE23)+1))),FIND(",",$K$23,LEN(_xlfn.CONCAT($N$23:AE23,REPT("!",COUNTA($N$23:AE23)+1))))-LEN(_xlfn.CONCAT($N$23:AE23,REPT("!",COUNTA($N$23:AE23)+1)))),"")</f>
        <v/>
      </c>
      <c r="AG23" s="105" t="str">
        <f>IFERROR(MID($K$23,LEN(_xlfn.CONCAT($N$23:AF23,REPT("!",COUNTA($N$23:AF23)+1))),FIND(",",$K$23,LEN(_xlfn.CONCAT($N$23:AF23,REPT("!",COUNTA($N$23:AF23)+1))))-LEN(_xlfn.CONCAT($N$23:AF23,REPT("!",COUNTA($N$23:AF23)+1)))),"")</f>
        <v/>
      </c>
      <c r="AH23" s="107" t="e">
        <f>IF(N23&lt;&gt;"",_xlfn.CONCAT($L$23,"!",$J$23,N23),"")</f>
        <v>#REF!</v>
      </c>
      <c r="AI23" s="107" t="str">
        <f t="shared" ref="AI23:BA23" si="26">IF(O23&lt;&gt;"",_xlfn.CONCAT($L$23,"!",$J$23,O23),"")</f>
        <v/>
      </c>
      <c r="AJ23" s="107" t="str">
        <f t="shared" si="26"/>
        <v/>
      </c>
      <c r="AK23" s="107" t="str">
        <f t="shared" si="26"/>
        <v/>
      </c>
      <c r="AL23" s="107" t="str">
        <f t="shared" si="26"/>
        <v/>
      </c>
      <c r="AM23" s="107" t="str">
        <f t="shared" si="26"/>
        <v/>
      </c>
      <c r="AN23" s="107" t="str">
        <f t="shared" si="26"/>
        <v/>
      </c>
      <c r="AO23" s="107" t="str">
        <f t="shared" si="26"/>
        <v/>
      </c>
      <c r="AP23" s="107" t="str">
        <f t="shared" si="26"/>
        <v/>
      </c>
      <c r="AQ23" s="107" t="str">
        <f t="shared" si="26"/>
        <v/>
      </c>
      <c r="AR23" s="107" t="str">
        <f t="shared" si="26"/>
        <v/>
      </c>
      <c r="AS23" s="107" t="str">
        <f t="shared" si="26"/>
        <v/>
      </c>
      <c r="AT23" s="107" t="str">
        <f t="shared" si="26"/>
        <v/>
      </c>
      <c r="AU23" s="107" t="str">
        <f t="shared" si="26"/>
        <v/>
      </c>
      <c r="AV23" s="107" t="str">
        <f t="shared" si="26"/>
        <v/>
      </c>
      <c r="AW23" s="107" t="str">
        <f t="shared" si="26"/>
        <v/>
      </c>
      <c r="AX23" s="107" t="str">
        <f t="shared" si="26"/>
        <v/>
      </c>
      <c r="AY23" s="107" t="str">
        <f t="shared" si="26"/>
        <v/>
      </c>
      <c r="AZ23" s="107" t="str">
        <f t="shared" si="26"/>
        <v/>
      </c>
      <c r="BA23" s="107" t="str">
        <f t="shared" si="26"/>
        <v/>
      </c>
      <c r="BB23" s="101" t="str">
        <f>IFERROR(MID($BB$2,LEN(_xlfn.CONCAT($BB$3:BB22,REPT("!",COUNTA($BB$3:BB22)+1))),FIND(",",$BB$2,LEN(_xlfn.CONCAT($BB$3:BB22,REPT("!",COUNTA($BB$3:BB22)+1))))-LEN(_xlfn.CONCAT($BB$3:BB22,REPT("!",COUNTA($BB$3:BB22)+1)))),"")</f>
        <v/>
      </c>
      <c r="BC23" s="101" t="str">
        <f t="shared" si="6"/>
        <v/>
      </c>
      <c r="BD23" s="101" t="str">
        <f t="shared" si="7"/>
        <v/>
      </c>
    </row>
    <row r="24" spans="1:61">
      <c r="A24" s="109" t="s">
        <v>45</v>
      </c>
      <c r="B24" s="109" t="s">
        <v>639</v>
      </c>
      <c r="C24" s="95" t="str">
        <f>IFERROR(VLOOKUP(F24,$BC$3:$BD$150,2,FALSE),"")</f>
        <v/>
      </c>
      <c r="D24" s="97" t="str">
        <f t="shared" si="1"/>
        <v/>
      </c>
      <c r="F24" t="str">
        <f t="shared" si="2"/>
        <v xml:space="preserve">ESXi_80 IP_1 </v>
      </c>
      <c r="J24" s="101" t="str">
        <f>IF(AND(Actual!D12&lt;&gt;"",Actual!H12&lt;&gt;""),Actual!D12,"")</f>
        <v>ESXi_84</v>
      </c>
      <c r="K24" s="101" t="str">
        <f>IF(AND(Actual!D12&lt;&gt;"",Actual!H12&lt;&gt;""),Actual!H12,"")</f>
        <v>Win7N_D , Win7B_Boris</v>
      </c>
      <c r="L24" s="101" t="str">
        <f>IF(AND(J24&lt;&gt;"",K24&lt;&gt;""),Actual!B12,"")</f>
        <v>EugeniuM</v>
      </c>
      <c r="M24" s="101"/>
      <c r="N24" s="104" t="str">
        <f t="shared" si="4"/>
        <v xml:space="preserve">Win7N_D </v>
      </c>
      <c r="O24" s="105" t="str">
        <f>IFERROR(MID($K$24,LEN(_xlfn.CONCAT($N$24:N24,REPT("!",COUNTA($N$24:N24)+1))),FIND(",",$K$24,LEN(_xlfn.CONCAT($N$24:N24,REPT("!",COUNTA($N$24:N24)+1))))-LEN(_xlfn.CONCAT($N$24:N24,REPT("!",COUNTA($N$24:N24)+1)))),"")</f>
        <v/>
      </c>
      <c r="P24" s="105" t="str">
        <f>IFERROR(MID($K$24,LEN(_xlfn.CONCAT($N$24:O24,REPT("!",COUNTA($N$24:O24)+1))),FIND(",",$K$24,LEN(_xlfn.CONCAT($N$24:O24,REPT("!",COUNTA($N$24:O24)+1))))-LEN(_xlfn.CONCAT($N$24:O24,REPT("!",COUNTA($N$24:O24)+1)))),"")</f>
        <v/>
      </c>
      <c r="Q24" s="105" t="str">
        <f>IFERROR(MID($K$24,LEN(_xlfn.CONCAT($N$24:P24,REPT("!",COUNTA($N$24:P24)+1))),FIND(",",$K$24,LEN(_xlfn.CONCAT($N$24:P24,REPT("!",COUNTA($N$24:P24)+1))))-LEN(_xlfn.CONCAT($N$24:P24,REPT("!",COUNTA($N$24:P24)+1)))),"")</f>
        <v/>
      </c>
      <c r="R24" s="105" t="str">
        <f>IFERROR(MID($K$24,LEN(_xlfn.CONCAT($N$24:Q24,REPT("!",COUNTA($N$24:Q24)+1))),FIND(",",$K$24,LEN(_xlfn.CONCAT($N$24:Q24,REPT("!",COUNTA($N$24:Q24)+1))))-LEN(_xlfn.CONCAT($N$24:Q24,REPT("!",COUNTA($N$24:Q24)+1)))),"")</f>
        <v/>
      </c>
      <c r="S24" s="105" t="str">
        <f>IFERROR(MID($K$24,LEN(_xlfn.CONCAT($N$24:R24,REPT("!",COUNTA($N$24:R24)+1))),FIND(",",$K$24,LEN(_xlfn.CONCAT($N$24:R24,REPT("!",COUNTA($N$24:R24)+1))))-LEN(_xlfn.CONCAT($N$24:R24,REPT("!",COUNTA($N$24:R24)+1)))),"")</f>
        <v/>
      </c>
      <c r="T24" s="105" t="str">
        <f>IFERROR(MID($K$24,LEN(_xlfn.CONCAT($N$24:S24,REPT("!",COUNTA($N$24:S24)+1))),FIND(",",$K$24,LEN(_xlfn.CONCAT($N$24:S24,REPT("!",COUNTA($N$24:S24)+1))))-LEN(_xlfn.CONCAT($N$24:S24,REPT("!",COUNTA($N$24:S24)+1)))),"")</f>
        <v/>
      </c>
      <c r="U24" s="105" t="str">
        <f>IFERROR(MID($K$24,LEN(_xlfn.CONCAT($N$24:T24,REPT("!",COUNTA($N$24:T24)+1))),FIND(",",$K$24,LEN(_xlfn.CONCAT($N$24:T24,REPT("!",COUNTA($N$24:T24)+1))))-LEN(_xlfn.CONCAT($N$24:T24,REPT("!",COUNTA($N$24:T24)+1)))),"")</f>
        <v/>
      </c>
      <c r="V24" s="105" t="str">
        <f>IFERROR(MID($K$24,LEN(_xlfn.CONCAT($N$24:U24,REPT("!",COUNTA($N$24:U24)+1))),FIND(",",$K$24,LEN(_xlfn.CONCAT($N$24:U24,REPT("!",COUNTA($N$24:U24)+1))))-LEN(_xlfn.CONCAT($N$24:U24,REPT("!",COUNTA($N$24:U24)+1)))),"")</f>
        <v/>
      </c>
      <c r="W24" s="105" t="str">
        <f>IFERROR(MID($K$24,LEN(_xlfn.CONCAT($N$24:V24,REPT("!",COUNTA($N$24:V24)+1))),FIND(",",$K$24,LEN(_xlfn.CONCAT($N$24:V24,REPT("!",COUNTA($N$24:V24)+1))))-LEN(_xlfn.CONCAT($N$24:V24,REPT("!",COUNTA($N$24:V24)+1)))),"")</f>
        <v/>
      </c>
      <c r="X24" s="105" t="str">
        <f>IFERROR(MID($K$24,LEN(_xlfn.CONCAT($N$24:W24,REPT("!",COUNTA($N$24:W24)+1))),FIND(",",$K$24,LEN(_xlfn.CONCAT($N$24:W24,REPT("!",COUNTA($N$24:W24)+1))))-LEN(_xlfn.CONCAT($N$24:W24,REPT("!",COUNTA($N$24:W24)+1)))),"")</f>
        <v/>
      </c>
      <c r="Y24" s="105" t="str">
        <f>IFERROR(MID($K$24,LEN(_xlfn.CONCAT($N$24:X24,REPT("!",COUNTA($N$24:X24)+1))),FIND(",",$K$24,LEN(_xlfn.CONCAT($N$24:X24,REPT("!",COUNTA($N$24:X24)+1))))-LEN(_xlfn.CONCAT($N$24:X24,REPT("!",COUNTA($N$24:X24)+1)))),"")</f>
        <v/>
      </c>
      <c r="Z24" s="105" t="str">
        <f>IFERROR(MID($K$24,LEN(_xlfn.CONCAT($N$24:Y24,REPT("!",COUNTA($N$24:Y24)+1))),FIND(",",$K$24,LEN(_xlfn.CONCAT($N$24:Y24,REPT("!",COUNTA($N$24:Y24)+1))))-LEN(_xlfn.CONCAT($N$24:Y24,REPT("!",COUNTA($N$24:Y24)+1)))),"")</f>
        <v/>
      </c>
      <c r="AA24" s="105" t="str">
        <f>IFERROR(MID($K$24,LEN(_xlfn.CONCAT($N$24:Z24,REPT("!",COUNTA($N$24:Z24)+1))),FIND(",",$K$24,LEN(_xlfn.CONCAT($N$24:Z24,REPT("!",COUNTA($N$24:Z24)+1))))-LEN(_xlfn.CONCAT($N$24:Z24,REPT("!",COUNTA($N$24:Z24)+1)))),"")</f>
        <v/>
      </c>
      <c r="AB24" s="105" t="str">
        <f>IFERROR(MID($K$24,LEN(_xlfn.CONCAT($N$24:AA24,REPT("!",COUNTA($N$24:AA24)+1))),FIND(",",$K$24,LEN(_xlfn.CONCAT($N$24:AA24,REPT("!",COUNTA($N$24:AA24)+1))))-LEN(_xlfn.CONCAT($N$24:AA24,REPT("!",COUNTA($N$24:AA24)+1)))),"")</f>
        <v/>
      </c>
      <c r="AC24" s="105" t="str">
        <f>IFERROR(MID($K$24,LEN(_xlfn.CONCAT($N$24:AB24,REPT("!",COUNTA($N$24:AB24)+1))),FIND(",",$K$24,LEN(_xlfn.CONCAT($N$24:AB24,REPT("!",COUNTA($N$24:AB24)+1))))-LEN(_xlfn.CONCAT($N$24:AB24,REPT("!",COUNTA($N$24:AB24)+1)))),"")</f>
        <v/>
      </c>
      <c r="AD24" s="105" t="str">
        <f>IFERROR(MID($K$24,LEN(_xlfn.CONCAT($N$24:AC24,REPT("!",COUNTA($N$24:AC24)+1))),FIND(",",$K$24,LEN(_xlfn.CONCAT($N$24:AC24,REPT("!",COUNTA($N$24:AC24)+1))))-LEN(_xlfn.CONCAT($N$24:AC24,REPT("!",COUNTA($N$24:AC24)+1)))),"")</f>
        <v/>
      </c>
      <c r="AE24" s="105" t="str">
        <f>IFERROR(MID($K$24,LEN(_xlfn.CONCAT($N$24:AD24,REPT("!",COUNTA($N$24:AD24)+1))),FIND(",",$K$24,LEN(_xlfn.CONCAT($N$24:AD24,REPT("!",COUNTA($N$24:AD24)+1))))-LEN(_xlfn.CONCAT($N$24:AD24,REPT("!",COUNTA($N$24:AD24)+1)))),"")</f>
        <v/>
      </c>
      <c r="AF24" s="105" t="str">
        <f>IFERROR(MID($K$24,LEN(_xlfn.CONCAT($N$24:AE24,REPT("!",COUNTA($N$24:AE24)+1))),FIND(",",$K$24,LEN(_xlfn.CONCAT($N$24:AE24,REPT("!",COUNTA($N$24:AE24)+1))))-LEN(_xlfn.CONCAT($N$24:AE24,REPT("!",COUNTA($N$24:AE24)+1)))),"")</f>
        <v/>
      </c>
      <c r="AG24" s="105" t="str">
        <f>IFERROR(MID($K$24,LEN(_xlfn.CONCAT($N$24:AF24,REPT("!",COUNTA($N$24:AF24)+1))),FIND(",",$K$24,LEN(_xlfn.CONCAT($N$24:AF24,REPT("!",COUNTA($N$24:AF24)+1))))-LEN(_xlfn.CONCAT($N$24:AF24,REPT("!",COUNTA($N$24:AF24)+1)))),"")</f>
        <v/>
      </c>
      <c r="AH24" s="107" t="str">
        <f>IF(N24&lt;&gt;"",_xlfn.CONCAT($L$24,"!",$J$24,N24),"")</f>
        <v xml:space="preserve">EugeniuM!ESXi_84Win7N_D </v>
      </c>
      <c r="AI24" s="107" t="str">
        <f t="shared" ref="AI24:BA24" si="27">IF(O24&lt;&gt;"",_xlfn.CONCAT($L$24,"!",$J$24,O24),"")</f>
        <v/>
      </c>
      <c r="AJ24" s="107" t="str">
        <f t="shared" si="27"/>
        <v/>
      </c>
      <c r="AK24" s="107" t="str">
        <f t="shared" si="27"/>
        <v/>
      </c>
      <c r="AL24" s="107" t="str">
        <f t="shared" si="27"/>
        <v/>
      </c>
      <c r="AM24" s="107" t="str">
        <f t="shared" si="27"/>
        <v/>
      </c>
      <c r="AN24" s="107" t="str">
        <f t="shared" si="27"/>
        <v/>
      </c>
      <c r="AO24" s="107" t="str">
        <f t="shared" si="27"/>
        <v/>
      </c>
      <c r="AP24" s="107" t="str">
        <f t="shared" si="27"/>
        <v/>
      </c>
      <c r="AQ24" s="107" t="str">
        <f t="shared" si="27"/>
        <v/>
      </c>
      <c r="AR24" s="107" t="str">
        <f t="shared" si="27"/>
        <v/>
      </c>
      <c r="AS24" s="107" t="str">
        <f t="shared" si="27"/>
        <v/>
      </c>
      <c r="AT24" s="107" t="str">
        <f t="shared" si="27"/>
        <v/>
      </c>
      <c r="AU24" s="107" t="str">
        <f t="shared" si="27"/>
        <v/>
      </c>
      <c r="AV24" s="107" t="str">
        <f t="shared" si="27"/>
        <v/>
      </c>
      <c r="AW24" s="107" t="str">
        <f t="shared" si="27"/>
        <v/>
      </c>
      <c r="AX24" s="107" t="str">
        <f t="shared" si="27"/>
        <v/>
      </c>
      <c r="AY24" s="107" t="str">
        <f t="shared" si="27"/>
        <v/>
      </c>
      <c r="AZ24" s="107" t="str">
        <f t="shared" si="27"/>
        <v/>
      </c>
      <c r="BA24" s="107" t="str">
        <f t="shared" si="27"/>
        <v/>
      </c>
      <c r="BB24" s="101" t="str">
        <f>IFERROR(MID($BB$2,LEN(_xlfn.CONCAT($BB$3:BB23,REPT("!",COUNTA($BB$3:BB23)+1))),FIND(",",$BB$2,LEN(_xlfn.CONCAT($BB$3:BB23,REPT("!",COUNTA($BB$3:BB23)+1))))-LEN(_xlfn.CONCAT($BB$3:BB23,REPT("!",COUNTA($BB$3:BB23)+1)))),"")</f>
        <v/>
      </c>
      <c r="BC24" s="101" t="str">
        <f t="shared" si="6"/>
        <v/>
      </c>
      <c r="BD24" s="101" t="str">
        <f t="shared" si="7"/>
        <v/>
      </c>
    </row>
    <row r="25" spans="1:61">
      <c r="A25" s="109" t="s">
        <v>45</v>
      </c>
      <c r="B25" s="109" t="s">
        <v>642</v>
      </c>
      <c r="C25" s="95" t="str">
        <f t="shared" si="0"/>
        <v/>
      </c>
      <c r="D25" s="97" t="str">
        <f t="shared" si="1"/>
        <v/>
      </c>
      <c r="F25" t="str">
        <f t="shared" si="2"/>
        <v xml:space="preserve">ESXi_80 IP_2 </v>
      </c>
      <c r="J25" s="101" t="e">
        <f>IF(AND(Actual!#REF!&lt;&gt;"",Actual!#REF!&lt;&gt;""),Actual!#REF!,"")</f>
        <v>#REF!</v>
      </c>
      <c r="K25" s="101" t="e">
        <f>IF(AND(Actual!#REF!&lt;&gt;"",Actual!#REF!&lt;&gt;""),Actual!#REF!,"")</f>
        <v>#REF!</v>
      </c>
      <c r="L25" s="101" t="e">
        <f>IF(AND(J25&lt;&gt;"",K25&lt;&gt;""),Actual!#REF!,"")</f>
        <v>#REF!</v>
      </c>
      <c r="M25" s="101" t="e">
        <f t="shared" ref="M25:M38" si="28">_xlfn.CONCAT(J25,L25)</f>
        <v>#REF!</v>
      </c>
      <c r="N25" s="104" t="e">
        <f t="shared" si="4"/>
        <v>#REF!</v>
      </c>
      <c r="O25" s="105" t="str">
        <f>IFERROR(MID($K$25,LEN(_xlfn.CONCAT($N$25:N25,REPT("!",COUNTA($N$25:N25)+1))),FIND(",",$K$25,LEN(_xlfn.CONCAT($N$25:N25,REPT("!",COUNTA($N$25:N25)+1))))-LEN(_xlfn.CONCAT($N$25:N25,REPT("!",COUNTA($N$25:N25)+1)))),"")</f>
        <v/>
      </c>
      <c r="P25" s="105" t="str">
        <f>IFERROR(MID($K$25,LEN(_xlfn.CONCAT($N$25:O25,REPT("!",COUNTA($N$25:O25)+1))),FIND(",",$K$25,LEN(_xlfn.CONCAT($N$25:O25,REPT("!",COUNTA($N$25:O25)+1))))-LEN(_xlfn.CONCAT($N$25:O25,REPT("!",COUNTA($N$25:O25)+1)))),"")</f>
        <v/>
      </c>
      <c r="Q25" s="105" t="str">
        <f>IFERROR(MID($K$25,LEN(_xlfn.CONCAT($N$25:P25,REPT("!",COUNTA($N$25:P25)+1))),FIND(",",$K$25,LEN(_xlfn.CONCAT($N$25:P25,REPT("!",COUNTA($N$25:P25)+1))))-LEN(_xlfn.CONCAT($N$25:P25,REPT("!",COUNTA($N$25:P25)+1)))),"")</f>
        <v/>
      </c>
      <c r="R25" s="105" t="str">
        <f>IFERROR(MID($K$25,LEN(_xlfn.CONCAT($N$25:Q25,REPT("!",COUNTA($N$25:Q25)+1))),FIND(",",$K$25,LEN(_xlfn.CONCAT($N$25:Q25,REPT("!",COUNTA($N$25:Q25)+1))))-LEN(_xlfn.CONCAT($N$25:Q25,REPT("!",COUNTA($N$25:Q25)+1)))),"")</f>
        <v/>
      </c>
      <c r="S25" s="105" t="str">
        <f>IFERROR(MID($K$25,LEN(_xlfn.CONCAT($N$25:R25,REPT("!",COUNTA($N$25:R25)+1))),FIND(",",$K$25,LEN(_xlfn.CONCAT($N$25:R25,REPT("!",COUNTA($N$25:R25)+1))))-LEN(_xlfn.CONCAT($N$25:R25,REPT("!",COUNTA($N$25:R25)+1)))),"")</f>
        <v/>
      </c>
      <c r="T25" s="105" t="str">
        <f>IFERROR(MID($K$25,LEN(_xlfn.CONCAT($N$25:S25,REPT("!",COUNTA($N$25:S25)+1))),FIND(",",$K$25,LEN(_xlfn.CONCAT($N$25:S25,REPT("!",COUNTA($N$25:S25)+1))))-LEN(_xlfn.CONCAT($N$25:S25,REPT("!",COUNTA($N$25:S25)+1)))),"")</f>
        <v/>
      </c>
      <c r="U25" s="105" t="str">
        <f>IFERROR(MID($K$25,LEN(_xlfn.CONCAT($N$25:T25,REPT("!",COUNTA($N$25:T25)+1))),FIND(",",$K$25,LEN(_xlfn.CONCAT($N$25:T25,REPT("!",COUNTA($N$25:T25)+1))))-LEN(_xlfn.CONCAT($N$25:T25,REPT("!",COUNTA($N$25:T25)+1)))),"")</f>
        <v/>
      </c>
      <c r="V25" s="105" t="str">
        <f>IFERROR(MID($K$25,LEN(_xlfn.CONCAT($N$25:U25,REPT("!",COUNTA($N$25:U25)+1))),FIND(",",$K$25,LEN(_xlfn.CONCAT($N$25:U25,REPT("!",COUNTA($N$25:U25)+1))))-LEN(_xlfn.CONCAT($N$25:U25,REPT("!",COUNTA($N$25:U25)+1)))),"")</f>
        <v/>
      </c>
      <c r="W25" s="105" t="str">
        <f>IFERROR(MID($K$25,LEN(_xlfn.CONCAT($N$25:V25,REPT("!",COUNTA($N$25:V25)+1))),FIND(",",$K$25,LEN(_xlfn.CONCAT($N$25:V25,REPT("!",COUNTA($N$25:V25)+1))))-LEN(_xlfn.CONCAT($N$25:V25,REPT("!",COUNTA($N$25:V25)+1)))),"")</f>
        <v/>
      </c>
      <c r="X25" s="105" t="str">
        <f>IFERROR(MID($K$25,LEN(_xlfn.CONCAT($N$25:W25,REPT("!",COUNTA($N$25:W25)+1))),FIND(",",$K$25,LEN(_xlfn.CONCAT($N$25:W25,REPT("!",COUNTA($N$25:W25)+1))))-LEN(_xlfn.CONCAT($N$25:W25,REPT("!",COUNTA($N$25:W25)+1)))),"")</f>
        <v/>
      </c>
      <c r="Y25" s="105" t="str">
        <f>IFERROR(MID($K$25,LEN(_xlfn.CONCAT($N$25:X25,REPT("!",COUNTA($N$25:X25)+1))),FIND(",",$K$25,LEN(_xlfn.CONCAT($N$25:X25,REPT("!",COUNTA($N$25:X25)+1))))-LEN(_xlfn.CONCAT($N$25:X25,REPT("!",COUNTA($N$25:X25)+1)))),"")</f>
        <v/>
      </c>
      <c r="Z25" s="105" t="str">
        <f>IFERROR(MID($K$25,LEN(_xlfn.CONCAT($N$25:Y25,REPT("!",COUNTA($N$25:Y25)+1))),FIND(",",$K$25,LEN(_xlfn.CONCAT($N$25:Y25,REPT("!",COUNTA($N$25:Y25)+1))))-LEN(_xlfn.CONCAT($N$25:Y25,REPT("!",COUNTA($N$25:Y25)+1)))),"")</f>
        <v/>
      </c>
      <c r="AA25" s="105" t="str">
        <f>IFERROR(MID($K$25,LEN(_xlfn.CONCAT($N$25:Z25,REPT("!",COUNTA($N$25:Z25)+1))),FIND(",",$K$25,LEN(_xlfn.CONCAT($N$25:Z25,REPT("!",COUNTA($N$25:Z25)+1))))-LEN(_xlfn.CONCAT($N$25:Z25,REPT("!",COUNTA($N$25:Z25)+1)))),"")</f>
        <v/>
      </c>
      <c r="AB25" s="105" t="str">
        <f>IFERROR(MID($K$25,LEN(_xlfn.CONCAT($N$25:AA25,REPT("!",COUNTA($N$25:AA25)+1))),FIND(",",$K$25,LEN(_xlfn.CONCAT($N$25:AA25,REPT("!",COUNTA($N$25:AA25)+1))))-LEN(_xlfn.CONCAT($N$25:AA25,REPT("!",COUNTA($N$25:AA25)+1)))),"")</f>
        <v/>
      </c>
      <c r="AC25" s="105" t="str">
        <f>IFERROR(MID($K$25,LEN(_xlfn.CONCAT($N$25:AB25,REPT("!",COUNTA($N$25:AB25)+1))),FIND(",",$K$25,LEN(_xlfn.CONCAT($N$25:AB25,REPT("!",COUNTA($N$25:AB25)+1))))-LEN(_xlfn.CONCAT($N$25:AB25,REPT("!",COUNTA($N$25:AB25)+1)))),"")</f>
        <v/>
      </c>
      <c r="AD25" s="105" t="str">
        <f>IFERROR(MID($K$25,LEN(_xlfn.CONCAT($N$25:AC25,REPT("!",COUNTA($N$25:AC25)+1))),FIND(",",$K$25,LEN(_xlfn.CONCAT($N$25:AC25,REPT("!",COUNTA($N$25:AC25)+1))))-LEN(_xlfn.CONCAT($N$25:AC25,REPT("!",COUNTA($N$25:AC25)+1)))),"")</f>
        <v/>
      </c>
      <c r="AE25" s="105" t="str">
        <f>IFERROR(MID($K$25,LEN(_xlfn.CONCAT($N$25:AD25,REPT("!",COUNTA($N$25:AD25)+1))),FIND(",",$K$25,LEN(_xlfn.CONCAT($N$25:AD25,REPT("!",COUNTA($N$25:AD25)+1))))-LEN(_xlfn.CONCAT($N$25:AD25,REPT("!",COUNTA($N$25:AD25)+1)))),"")</f>
        <v/>
      </c>
      <c r="AF25" s="105" t="str">
        <f>IFERROR(MID($K$25,LEN(_xlfn.CONCAT($N$25:AE25,REPT("!",COUNTA($N$25:AE25)+1))),FIND(",",$K$25,LEN(_xlfn.CONCAT($N$25:AE25,REPT("!",COUNTA($N$25:AE25)+1))))-LEN(_xlfn.CONCAT($N$25:AE25,REPT("!",COUNTA($N$25:AE25)+1)))),"")</f>
        <v/>
      </c>
      <c r="AG25" s="105" t="str">
        <f>IFERROR(MID($K$25,LEN(_xlfn.CONCAT($N$25:AF25,REPT("!",COUNTA($N$25:AF25)+1))),FIND(",",$K$25,LEN(_xlfn.CONCAT($N$25:AF25,REPT("!",COUNTA($N$25:AF25)+1))))-LEN(_xlfn.CONCAT($N$25:AF25,REPT("!",COUNTA($N$25:AF25)+1)))),"")</f>
        <v/>
      </c>
      <c r="AH25" s="107" t="e">
        <f>IF(N25&lt;&gt;"",_xlfn.CONCAT($L$25,"!",$J$25,N25),"")</f>
        <v>#REF!</v>
      </c>
      <c r="AI25" s="107" t="str">
        <f t="shared" ref="AI25:BA25" si="29">IF(O25&lt;&gt;"",_xlfn.CONCAT($L$25,"!",$J$25,O25),"")</f>
        <v/>
      </c>
      <c r="AJ25" s="107" t="str">
        <f t="shared" si="29"/>
        <v/>
      </c>
      <c r="AK25" s="107" t="str">
        <f t="shared" si="29"/>
        <v/>
      </c>
      <c r="AL25" s="107" t="str">
        <f t="shared" si="29"/>
        <v/>
      </c>
      <c r="AM25" s="107" t="str">
        <f t="shared" si="29"/>
        <v/>
      </c>
      <c r="AN25" s="107" t="str">
        <f t="shared" si="29"/>
        <v/>
      </c>
      <c r="AO25" s="107" t="str">
        <f t="shared" si="29"/>
        <v/>
      </c>
      <c r="AP25" s="107" t="str">
        <f t="shared" si="29"/>
        <v/>
      </c>
      <c r="AQ25" s="107" t="str">
        <f t="shared" si="29"/>
        <v/>
      </c>
      <c r="AR25" s="107" t="str">
        <f t="shared" si="29"/>
        <v/>
      </c>
      <c r="AS25" s="107" t="str">
        <f t="shared" si="29"/>
        <v/>
      </c>
      <c r="AT25" s="107" t="str">
        <f t="shared" si="29"/>
        <v/>
      </c>
      <c r="AU25" s="107" t="str">
        <f t="shared" si="29"/>
        <v/>
      </c>
      <c r="AV25" s="107" t="str">
        <f t="shared" si="29"/>
        <v/>
      </c>
      <c r="AW25" s="107" t="str">
        <f t="shared" si="29"/>
        <v/>
      </c>
      <c r="AX25" s="107" t="str">
        <f t="shared" si="29"/>
        <v/>
      </c>
      <c r="AY25" s="107" t="str">
        <f t="shared" si="29"/>
        <v/>
      </c>
      <c r="AZ25" s="107" t="str">
        <f t="shared" si="29"/>
        <v/>
      </c>
      <c r="BA25" s="107" t="str">
        <f t="shared" si="29"/>
        <v/>
      </c>
      <c r="BB25" s="101" t="str">
        <f>IFERROR(MID($BB$2,LEN(_xlfn.CONCAT($BB$3:BB24,REPT("!",COUNTA($BB$3:BB24)+1))),FIND(",",$BB$2,LEN(_xlfn.CONCAT($BB$3:BB24,REPT("!",COUNTA($BB$3:BB24)+1))))-LEN(_xlfn.CONCAT($BB$3:BB24,REPT("!",COUNTA($BB$3:BB24)+1)))),"")</f>
        <v/>
      </c>
      <c r="BC25" s="101" t="str">
        <f t="shared" si="6"/>
        <v/>
      </c>
      <c r="BD25" s="101" t="str">
        <f t="shared" si="7"/>
        <v/>
      </c>
    </row>
    <row r="26" spans="1:61">
      <c r="A26" s="109" t="s">
        <v>45</v>
      </c>
      <c r="B26" s="109" t="s">
        <v>645</v>
      </c>
      <c r="C26" s="95" t="str">
        <f t="shared" si="0"/>
        <v/>
      </c>
      <c r="D26" s="97" t="str">
        <f t="shared" si="1"/>
        <v/>
      </c>
      <c r="F26" t="str">
        <f t="shared" si="2"/>
        <v xml:space="preserve">ESXi_80 IP_3 </v>
      </c>
      <c r="J26" s="101" t="e">
        <f>IF(AND(Actual!#REF!&lt;&gt;"",Actual!#REF!&lt;&gt;""),Actual!#REF!,"")</f>
        <v>#REF!</v>
      </c>
      <c r="K26" s="101" t="e">
        <f>IF(AND(Actual!#REF!&lt;&gt;"",Actual!#REF!&lt;&gt;""),Actual!#REF!,"")</f>
        <v>#REF!</v>
      </c>
      <c r="L26" s="101" t="e">
        <f>IF(AND(J26&lt;&gt;"",K26&lt;&gt;""),Actual!#REF!,"")</f>
        <v>#REF!</v>
      </c>
      <c r="M26" s="101" t="e">
        <f t="shared" si="28"/>
        <v>#REF!</v>
      </c>
      <c r="N26" s="104" t="e">
        <f t="shared" si="4"/>
        <v>#REF!</v>
      </c>
      <c r="O26" s="105" t="str">
        <f>IFERROR(MID($K$26,LEN(_xlfn.CONCAT($N$26:N26,REPT("!",COUNTA($N$26:N26)+1))),FIND(",",$K$26,LEN(_xlfn.CONCAT($N$26:N26,REPT("!",COUNTA($N$26:N26)+1))))-LEN(_xlfn.CONCAT($N$26:N26,REPT("!",COUNTA($N$26:N26)+1)))),"")</f>
        <v/>
      </c>
      <c r="P26" s="105" t="str">
        <f>IFERROR(MID($K$26,LEN(_xlfn.CONCAT($N$26:O26,REPT("!",COUNTA($N$26:O26)+1))),FIND(",",$K$26,LEN(_xlfn.CONCAT($N$26:O26,REPT("!",COUNTA($N$26:O26)+1))))-LEN(_xlfn.CONCAT($N$26:O26,REPT("!",COUNTA($N$26:O26)+1)))),"")</f>
        <v/>
      </c>
      <c r="Q26" s="105" t="str">
        <f>IFERROR(MID($K$26,LEN(_xlfn.CONCAT($N$26:P26,REPT("!",COUNTA($N$26:P26)+1))),FIND(",",$K$26,LEN(_xlfn.CONCAT($N$26:P26,REPT("!",COUNTA($N$26:P26)+1))))-LEN(_xlfn.CONCAT($N$26:P26,REPT("!",COUNTA($N$26:P26)+1)))),"")</f>
        <v/>
      </c>
      <c r="R26" s="105" t="str">
        <f>IFERROR(MID($K$26,LEN(_xlfn.CONCAT($N$26:Q26,REPT("!",COUNTA($N$26:Q26)+1))),FIND(",",$K$26,LEN(_xlfn.CONCAT($N$26:Q26,REPT("!",COUNTA($N$26:Q26)+1))))-LEN(_xlfn.CONCAT($N$26:Q26,REPT("!",COUNTA($N$26:Q26)+1)))),"")</f>
        <v/>
      </c>
      <c r="S26" s="105" t="str">
        <f>IFERROR(MID($K$26,LEN(_xlfn.CONCAT($N$26:R26,REPT("!",COUNTA($N$26:R26)+1))),FIND(",",$K$26,LEN(_xlfn.CONCAT($N$26:R26,REPT("!",COUNTA($N$26:R26)+1))))-LEN(_xlfn.CONCAT($N$26:R26,REPT("!",COUNTA($N$26:R26)+1)))),"")</f>
        <v/>
      </c>
      <c r="T26" s="105" t="str">
        <f>IFERROR(MID($K$26,LEN(_xlfn.CONCAT($N$26:S26,REPT("!",COUNTA($N$26:S26)+1))),FIND(",",$K$26,LEN(_xlfn.CONCAT($N$26:S26,REPT("!",COUNTA($N$26:S26)+1))))-LEN(_xlfn.CONCAT($N$26:S26,REPT("!",COUNTA($N$26:S26)+1)))),"")</f>
        <v/>
      </c>
      <c r="U26" s="105" t="str">
        <f>IFERROR(MID($K$26,LEN(_xlfn.CONCAT($N$26:T26,REPT("!",COUNTA($N$26:T26)+1))),FIND(",",$K$26,LEN(_xlfn.CONCAT($N$26:T26,REPT("!",COUNTA($N$26:T26)+1))))-LEN(_xlfn.CONCAT($N$26:T26,REPT("!",COUNTA($N$26:T26)+1)))),"")</f>
        <v/>
      </c>
      <c r="V26" s="105" t="str">
        <f>IFERROR(MID($K$26,LEN(_xlfn.CONCAT($N$26:U26,REPT("!",COUNTA($N$26:U26)+1))),FIND(",",$K$26,LEN(_xlfn.CONCAT($N$26:U26,REPT("!",COUNTA($N$26:U26)+1))))-LEN(_xlfn.CONCAT($N$26:U26,REPT("!",COUNTA($N$26:U26)+1)))),"")</f>
        <v/>
      </c>
      <c r="W26" s="105" t="str">
        <f>IFERROR(MID($K$26,LEN(_xlfn.CONCAT($N$26:V26,REPT("!",COUNTA($N$26:V26)+1))),FIND(",",$K$26,LEN(_xlfn.CONCAT($N$26:V26,REPT("!",COUNTA($N$26:V26)+1))))-LEN(_xlfn.CONCAT($N$26:V26,REPT("!",COUNTA($N$26:V26)+1)))),"")</f>
        <v/>
      </c>
      <c r="X26" s="105" t="str">
        <f>IFERROR(MID($K$26,LEN(_xlfn.CONCAT($N$26:W26,REPT("!",COUNTA($N$26:W26)+1))),FIND(",",$K$26,LEN(_xlfn.CONCAT($N$26:W26,REPT("!",COUNTA($N$26:W26)+1))))-LEN(_xlfn.CONCAT($N$26:W26,REPT("!",COUNTA($N$26:W26)+1)))),"")</f>
        <v/>
      </c>
      <c r="Y26" s="105" t="str">
        <f>IFERROR(MID($K$26,LEN(_xlfn.CONCAT($N$26:X26,REPT("!",COUNTA($N$26:X26)+1))),FIND(",",$K$26,LEN(_xlfn.CONCAT($N$26:X26,REPT("!",COUNTA($N$26:X26)+1))))-LEN(_xlfn.CONCAT($N$26:X26,REPT("!",COUNTA($N$26:X26)+1)))),"")</f>
        <v/>
      </c>
      <c r="Z26" s="105" t="str">
        <f>IFERROR(MID($K$26,LEN(_xlfn.CONCAT($N$26:Y26,REPT("!",COUNTA($N$26:Y26)+1))),FIND(",",$K$26,LEN(_xlfn.CONCAT($N$26:Y26,REPT("!",COUNTA($N$26:Y26)+1))))-LEN(_xlfn.CONCAT($N$26:Y26,REPT("!",COUNTA($N$26:Y26)+1)))),"")</f>
        <v/>
      </c>
      <c r="AA26" s="105" t="str">
        <f>IFERROR(MID($K$26,LEN(_xlfn.CONCAT($N$26:Z26,REPT("!",COUNTA($N$26:Z26)+1))),FIND(",",$K$26,LEN(_xlfn.CONCAT($N$26:Z26,REPT("!",COUNTA($N$26:Z26)+1))))-LEN(_xlfn.CONCAT($N$26:Z26,REPT("!",COUNTA($N$26:Z26)+1)))),"")</f>
        <v/>
      </c>
      <c r="AB26" s="105" t="str">
        <f>IFERROR(MID($K$26,LEN(_xlfn.CONCAT($N$26:AA26,REPT("!",COUNTA($N$26:AA26)+1))),FIND(",",$K$26,LEN(_xlfn.CONCAT($N$26:AA26,REPT("!",COUNTA($N$26:AA26)+1))))-LEN(_xlfn.CONCAT($N$26:AA26,REPT("!",COUNTA($N$26:AA26)+1)))),"")</f>
        <v/>
      </c>
      <c r="AC26" s="105" t="str">
        <f>IFERROR(MID($K$26,LEN(_xlfn.CONCAT($N$26:AB26,REPT("!",COUNTA($N$26:AB26)+1))),FIND(",",$K$26,LEN(_xlfn.CONCAT($N$26:AB26,REPT("!",COUNTA($N$26:AB26)+1))))-LEN(_xlfn.CONCAT($N$26:AB26,REPT("!",COUNTA($N$26:AB26)+1)))),"")</f>
        <v/>
      </c>
      <c r="AD26" s="105" t="str">
        <f>IFERROR(MID($K$26,LEN(_xlfn.CONCAT($N$26:AC26,REPT("!",COUNTA($N$26:AC26)+1))),FIND(",",$K$26,LEN(_xlfn.CONCAT($N$26:AC26,REPT("!",COUNTA($N$26:AC26)+1))))-LEN(_xlfn.CONCAT($N$26:AC26,REPT("!",COUNTA($N$26:AC26)+1)))),"")</f>
        <v/>
      </c>
      <c r="AE26" s="105" t="str">
        <f>IFERROR(MID($K$26,LEN(_xlfn.CONCAT($N$26:AD26,REPT("!",COUNTA($N$26:AD26)+1))),FIND(",",$K$26,LEN(_xlfn.CONCAT($N$26:AD26,REPT("!",COUNTA($N$26:AD26)+1))))-LEN(_xlfn.CONCAT($N$26:AD26,REPT("!",COUNTA($N$26:AD26)+1)))),"")</f>
        <v/>
      </c>
      <c r="AF26" s="105" t="str">
        <f>IFERROR(MID($K$26,LEN(_xlfn.CONCAT($N$26:AE26,REPT("!",COUNTA($N$26:AE26)+1))),FIND(",",$K$26,LEN(_xlfn.CONCAT($N$26:AE26,REPT("!",COUNTA($N$26:AE26)+1))))-LEN(_xlfn.CONCAT($N$26:AE26,REPT("!",COUNTA($N$26:AE26)+1)))),"")</f>
        <v/>
      </c>
      <c r="AG26" s="105" t="str">
        <f>IFERROR(MID($K$26,LEN(_xlfn.CONCAT($N$26:AF26,REPT("!",COUNTA($N$26:AF26)+1))),FIND(",",$K$26,LEN(_xlfn.CONCAT($N$26:AF26,REPT("!",COUNTA($N$26:AF26)+1))))-LEN(_xlfn.CONCAT($N$26:AF26,REPT("!",COUNTA($N$26:AF26)+1)))),"")</f>
        <v/>
      </c>
      <c r="AH26" s="107" t="e">
        <f>IF(N26&lt;&gt;"",_xlfn.CONCAT($L$26,"!",$J$26,N26),"")</f>
        <v>#REF!</v>
      </c>
      <c r="AI26" s="107" t="str">
        <f t="shared" ref="AI26:BA26" si="30">IF(O26&lt;&gt;"",_xlfn.CONCAT($L$26,"!",$J$26,O26),"")</f>
        <v/>
      </c>
      <c r="AJ26" s="107" t="str">
        <f t="shared" si="30"/>
        <v/>
      </c>
      <c r="AK26" s="107" t="str">
        <f t="shared" si="30"/>
        <v/>
      </c>
      <c r="AL26" s="107" t="str">
        <f t="shared" si="30"/>
        <v/>
      </c>
      <c r="AM26" s="107" t="str">
        <f t="shared" si="30"/>
        <v/>
      </c>
      <c r="AN26" s="107" t="str">
        <f t="shared" si="30"/>
        <v/>
      </c>
      <c r="AO26" s="107" t="str">
        <f t="shared" si="30"/>
        <v/>
      </c>
      <c r="AP26" s="107" t="str">
        <f t="shared" si="30"/>
        <v/>
      </c>
      <c r="AQ26" s="107" t="str">
        <f t="shared" si="30"/>
        <v/>
      </c>
      <c r="AR26" s="107" t="str">
        <f t="shared" si="30"/>
        <v/>
      </c>
      <c r="AS26" s="107" t="str">
        <f t="shared" si="30"/>
        <v/>
      </c>
      <c r="AT26" s="107" t="str">
        <f t="shared" si="30"/>
        <v/>
      </c>
      <c r="AU26" s="107" t="str">
        <f t="shared" si="30"/>
        <v/>
      </c>
      <c r="AV26" s="107" t="str">
        <f t="shared" si="30"/>
        <v/>
      </c>
      <c r="AW26" s="107" t="str">
        <f t="shared" si="30"/>
        <v/>
      </c>
      <c r="AX26" s="107" t="str">
        <f t="shared" si="30"/>
        <v/>
      </c>
      <c r="AY26" s="107" t="str">
        <f t="shared" si="30"/>
        <v/>
      </c>
      <c r="AZ26" s="107" t="str">
        <f t="shared" si="30"/>
        <v/>
      </c>
      <c r="BA26" s="107" t="str">
        <f t="shared" si="30"/>
        <v/>
      </c>
      <c r="BB26" s="101" t="str">
        <f>IFERROR(MID($BB$2,LEN(_xlfn.CONCAT($BB$3:BB25,REPT("!",COUNTA($BB$3:BB25)+1))),FIND(",",$BB$2,LEN(_xlfn.CONCAT($BB$3:BB25,REPT("!",COUNTA($BB$3:BB25)+1))))-LEN(_xlfn.CONCAT($BB$3:BB25,REPT("!",COUNTA($BB$3:BB25)+1)))),"")</f>
        <v/>
      </c>
      <c r="BC26" s="101" t="str">
        <f t="shared" si="6"/>
        <v/>
      </c>
      <c r="BD26" s="101" t="str">
        <f t="shared" si="7"/>
        <v/>
      </c>
    </row>
    <row r="27" spans="1:61">
      <c r="A27" s="109" t="s">
        <v>45</v>
      </c>
      <c r="B27" s="109" t="s">
        <v>648</v>
      </c>
      <c r="C27" s="95" t="str">
        <f t="shared" si="0"/>
        <v/>
      </c>
      <c r="D27" s="97" t="str">
        <f t="shared" si="1"/>
        <v/>
      </c>
      <c r="F27" t="str">
        <f t="shared" si="2"/>
        <v xml:space="preserve">ESXi_80 IP_4 </v>
      </c>
      <c r="J27" s="101" t="e">
        <f>IF(AND(Actual!#REF!&lt;&gt;"",Actual!#REF!&lt;&gt;""),Actual!#REF!,"")</f>
        <v>#REF!</v>
      </c>
      <c r="K27" s="101" t="e">
        <f>IF(AND(Actual!#REF!&lt;&gt;"",Actual!#REF!&lt;&gt;""),Actual!#REF!,"")</f>
        <v>#REF!</v>
      </c>
      <c r="L27" s="101" t="e">
        <f>IF(AND(J27&lt;&gt;"",K27&lt;&gt;""),Actual!#REF!,"")</f>
        <v>#REF!</v>
      </c>
      <c r="M27" s="101" t="e">
        <f t="shared" si="28"/>
        <v>#REF!</v>
      </c>
      <c r="N27" s="104" t="e">
        <f t="shared" si="4"/>
        <v>#REF!</v>
      </c>
      <c r="O27" s="105" t="str">
        <f>IFERROR(MID($K$27,LEN(_xlfn.CONCAT($N$27:N27,REPT("!",COUNTA($N$27:N27)+1))),FIND(",",$K$27,LEN(_xlfn.CONCAT($N$27:N27,REPT("!",COUNTA($N$27:N27)+1))))-LEN(_xlfn.CONCAT($N$27:N27,REPT("!",COUNTA($N$27:N27)+1)))),"")</f>
        <v/>
      </c>
      <c r="P27" s="105" t="str">
        <f>IFERROR(MID($K$27,LEN(_xlfn.CONCAT($N$27:O27,REPT("!",COUNTA($N$27:O27)+1))),FIND(",",$K$27,LEN(_xlfn.CONCAT($N$27:O27,REPT("!",COUNTA($N$27:O27)+1))))-LEN(_xlfn.CONCAT($N$27:O27,REPT("!",COUNTA($N$27:O27)+1)))),"")</f>
        <v/>
      </c>
      <c r="Q27" s="105" t="str">
        <f>IFERROR(MID($K$27,LEN(_xlfn.CONCAT($N$27:P27,REPT("!",COUNTA($N$27:P27)+1))),FIND(",",$K$27,LEN(_xlfn.CONCAT($N$27:P27,REPT("!",COUNTA($N$27:P27)+1))))-LEN(_xlfn.CONCAT($N$27:P27,REPT("!",COUNTA($N$27:P27)+1)))),"")</f>
        <v/>
      </c>
      <c r="R27" s="105" t="str">
        <f>IFERROR(MID($K$27,LEN(_xlfn.CONCAT($N$27:Q27,REPT("!",COUNTA($N$27:Q27)+1))),FIND(",",$K$27,LEN(_xlfn.CONCAT($N$27:Q27,REPT("!",COUNTA($N$27:Q27)+1))))-LEN(_xlfn.CONCAT($N$27:Q27,REPT("!",COUNTA($N$27:Q27)+1)))),"")</f>
        <v/>
      </c>
      <c r="S27" s="105" t="str">
        <f>IFERROR(MID($K$27,LEN(_xlfn.CONCAT($N$27:R27,REPT("!",COUNTA($N$27:R27)+1))),FIND(",",$K$27,LEN(_xlfn.CONCAT($N$27:R27,REPT("!",COUNTA($N$27:R27)+1))))-LEN(_xlfn.CONCAT($N$27:R27,REPT("!",COUNTA($N$27:R27)+1)))),"")</f>
        <v/>
      </c>
      <c r="T27" s="105" t="str">
        <f>IFERROR(MID($K$27,LEN(_xlfn.CONCAT($N$27:S27,REPT("!",COUNTA($N$27:S27)+1))),FIND(",",$K$27,LEN(_xlfn.CONCAT($N$27:S27,REPT("!",COUNTA($N$27:S27)+1))))-LEN(_xlfn.CONCAT($N$27:S27,REPT("!",COUNTA($N$27:S27)+1)))),"")</f>
        <v/>
      </c>
      <c r="U27" s="105" t="str">
        <f>IFERROR(MID($K$27,LEN(_xlfn.CONCAT($N$27:T27,REPT("!",COUNTA($N$27:T27)+1))),FIND(",",$K$27,LEN(_xlfn.CONCAT($N$27:T27,REPT("!",COUNTA($N$27:T27)+1))))-LEN(_xlfn.CONCAT($N$27:T27,REPT("!",COUNTA($N$27:T27)+1)))),"")</f>
        <v/>
      </c>
      <c r="V27" s="105" t="str">
        <f>IFERROR(MID($K$27,LEN(_xlfn.CONCAT($N$27:U27,REPT("!",COUNTA($N$27:U27)+1))),FIND(",",$K$27,LEN(_xlfn.CONCAT($N$27:U27,REPT("!",COUNTA($N$27:U27)+1))))-LEN(_xlfn.CONCAT($N$27:U27,REPT("!",COUNTA($N$27:U27)+1)))),"")</f>
        <v/>
      </c>
      <c r="W27" s="105" t="str">
        <f>IFERROR(MID($K$27,LEN(_xlfn.CONCAT($N$27:V27,REPT("!",COUNTA($N$27:V27)+1))),FIND(",",$K$27,LEN(_xlfn.CONCAT($N$27:V27,REPT("!",COUNTA($N$27:V27)+1))))-LEN(_xlfn.CONCAT($N$27:V27,REPT("!",COUNTA($N$27:V27)+1)))),"")</f>
        <v/>
      </c>
      <c r="X27" s="105" t="str">
        <f>IFERROR(MID($K$27,LEN(_xlfn.CONCAT($N$27:W27,REPT("!",COUNTA($N$27:W27)+1))),FIND(",",$K$27,LEN(_xlfn.CONCAT($N$27:W27,REPT("!",COUNTA($N$27:W27)+1))))-LEN(_xlfn.CONCAT($N$27:W27,REPT("!",COUNTA($N$27:W27)+1)))),"")</f>
        <v/>
      </c>
      <c r="Y27" s="105" t="str">
        <f>IFERROR(MID($K$27,LEN(_xlfn.CONCAT($N$27:X27,REPT("!",COUNTA($N$27:X27)+1))),FIND(",",$K$27,LEN(_xlfn.CONCAT($N$27:X27,REPT("!",COUNTA($N$27:X27)+1))))-LEN(_xlfn.CONCAT($N$27:X27,REPT("!",COUNTA($N$27:X27)+1)))),"")</f>
        <v/>
      </c>
      <c r="Z27" s="105" t="str">
        <f>IFERROR(MID($K$27,LEN(_xlfn.CONCAT($N$27:Y27,REPT("!",COUNTA($N$27:Y27)+1))),FIND(",",$K$27,LEN(_xlfn.CONCAT($N$27:Y27,REPT("!",COUNTA($N$27:Y27)+1))))-LEN(_xlfn.CONCAT($N$27:Y27,REPT("!",COUNTA($N$27:Y27)+1)))),"")</f>
        <v/>
      </c>
      <c r="AA27" s="105" t="str">
        <f>IFERROR(MID($K$27,LEN(_xlfn.CONCAT($N$27:Z27,REPT("!",COUNTA($N$27:Z27)+1))),FIND(",",$K$27,LEN(_xlfn.CONCAT($N$27:Z27,REPT("!",COUNTA($N$27:Z27)+1))))-LEN(_xlfn.CONCAT($N$27:Z27,REPT("!",COUNTA($N$27:Z27)+1)))),"")</f>
        <v/>
      </c>
      <c r="AB27" s="105" t="str">
        <f>IFERROR(MID($K$27,LEN(_xlfn.CONCAT($N$27:AA27,REPT("!",COUNTA($N$27:AA27)+1))),FIND(",",$K$27,LEN(_xlfn.CONCAT($N$27:AA27,REPT("!",COUNTA($N$27:AA27)+1))))-LEN(_xlfn.CONCAT($N$27:AA27,REPT("!",COUNTA($N$27:AA27)+1)))),"")</f>
        <v/>
      </c>
      <c r="AC27" s="105" t="str">
        <f>IFERROR(MID($K$27,LEN(_xlfn.CONCAT($N$27:AB27,REPT("!",COUNTA($N$27:AB27)+1))),FIND(",",$K$27,LEN(_xlfn.CONCAT($N$27:AB27,REPT("!",COUNTA($N$27:AB27)+1))))-LEN(_xlfn.CONCAT($N$27:AB27,REPT("!",COUNTA($N$27:AB27)+1)))),"")</f>
        <v/>
      </c>
      <c r="AD27" s="105" t="str">
        <f>IFERROR(MID($K$27,LEN(_xlfn.CONCAT($N$27:AC27,REPT("!",COUNTA($N$27:AC27)+1))),FIND(",",$K$27,LEN(_xlfn.CONCAT($N$27:AC27,REPT("!",COUNTA($N$27:AC27)+1))))-LEN(_xlfn.CONCAT($N$27:AC27,REPT("!",COUNTA($N$27:AC27)+1)))),"")</f>
        <v/>
      </c>
      <c r="AE27" s="105" t="str">
        <f>IFERROR(MID($K$27,LEN(_xlfn.CONCAT($N$27:AD27,REPT("!",COUNTA($N$27:AD27)+1))),FIND(",",$K$27,LEN(_xlfn.CONCAT($N$27:AD27,REPT("!",COUNTA($N$27:AD27)+1))))-LEN(_xlfn.CONCAT($N$27:AD27,REPT("!",COUNTA($N$27:AD27)+1)))),"")</f>
        <v/>
      </c>
      <c r="AF27" s="105" t="str">
        <f>IFERROR(MID($K$27,LEN(_xlfn.CONCAT($N$27:AE27,REPT("!",COUNTA($N$27:AE27)+1))),FIND(",",$K$27,LEN(_xlfn.CONCAT($N$27:AE27,REPT("!",COUNTA($N$27:AE27)+1))))-LEN(_xlfn.CONCAT($N$27:AE27,REPT("!",COUNTA($N$27:AE27)+1)))),"")</f>
        <v/>
      </c>
      <c r="AG27" s="105" t="str">
        <f>IFERROR(MID($K$27,LEN(_xlfn.CONCAT($N$27:AF27,REPT("!",COUNTA($N$27:AF27)+1))),FIND(",",$K$27,LEN(_xlfn.CONCAT($N$27:AF27,REPT("!",COUNTA($N$27:AF27)+1))))-LEN(_xlfn.CONCAT($N$27:AF27,REPT("!",COUNTA($N$27:AF27)+1)))),"")</f>
        <v/>
      </c>
      <c r="AH27" s="107" t="e">
        <f>IF(N27&lt;&gt;"",_xlfn.CONCAT($L$27,"!",$J$27,N27),"")</f>
        <v>#REF!</v>
      </c>
      <c r="AI27" s="107" t="str">
        <f t="shared" ref="AI27:BA27" si="31">IF(O27&lt;&gt;"",_xlfn.CONCAT($L$27,"!",$J$27,O27),"")</f>
        <v/>
      </c>
      <c r="AJ27" s="107" t="str">
        <f t="shared" si="31"/>
        <v/>
      </c>
      <c r="AK27" s="107" t="str">
        <f t="shared" si="31"/>
        <v/>
      </c>
      <c r="AL27" s="107" t="str">
        <f t="shared" si="31"/>
        <v/>
      </c>
      <c r="AM27" s="107" t="str">
        <f t="shared" si="31"/>
        <v/>
      </c>
      <c r="AN27" s="107" t="str">
        <f t="shared" si="31"/>
        <v/>
      </c>
      <c r="AO27" s="107" t="str">
        <f t="shared" si="31"/>
        <v/>
      </c>
      <c r="AP27" s="107" t="str">
        <f t="shared" si="31"/>
        <v/>
      </c>
      <c r="AQ27" s="107" t="str">
        <f t="shared" si="31"/>
        <v/>
      </c>
      <c r="AR27" s="107" t="str">
        <f t="shared" si="31"/>
        <v/>
      </c>
      <c r="AS27" s="107" t="str">
        <f t="shared" si="31"/>
        <v/>
      </c>
      <c r="AT27" s="107" t="str">
        <f t="shared" si="31"/>
        <v/>
      </c>
      <c r="AU27" s="107" t="str">
        <f t="shared" si="31"/>
        <v/>
      </c>
      <c r="AV27" s="107" t="str">
        <f t="shared" si="31"/>
        <v/>
      </c>
      <c r="AW27" s="107" t="str">
        <f t="shared" si="31"/>
        <v/>
      </c>
      <c r="AX27" s="107" t="str">
        <f t="shared" si="31"/>
        <v/>
      </c>
      <c r="AY27" s="107" t="str">
        <f t="shared" si="31"/>
        <v/>
      </c>
      <c r="AZ27" s="107" t="str">
        <f t="shared" si="31"/>
        <v/>
      </c>
      <c r="BA27" s="107" t="str">
        <f t="shared" si="31"/>
        <v/>
      </c>
      <c r="BB27" s="101" t="str">
        <f>IFERROR(MID($BB$2,LEN(_xlfn.CONCAT($BB$3:BB26,REPT("!",COUNTA($BB$3:BB26)+1))),FIND(",",$BB$2,LEN(_xlfn.CONCAT($BB$3:BB26,REPT("!",COUNTA($BB$3:BB26)+1))))-LEN(_xlfn.CONCAT($BB$3:BB26,REPT("!",COUNTA($BB$3:BB26)+1)))),"")</f>
        <v/>
      </c>
      <c r="BC27" s="101" t="str">
        <f t="shared" si="6"/>
        <v/>
      </c>
      <c r="BD27" s="101" t="str">
        <f t="shared" si="7"/>
        <v/>
      </c>
    </row>
    <row r="28" spans="1:61">
      <c r="A28" s="109" t="s">
        <v>45</v>
      </c>
      <c r="B28" s="109" t="s">
        <v>651</v>
      </c>
      <c r="C28" s="95" t="str">
        <f t="shared" si="0"/>
        <v/>
      </c>
      <c r="D28" s="97" t="str">
        <f t="shared" si="1"/>
        <v/>
      </c>
      <c r="F28" t="str">
        <f t="shared" si="2"/>
        <v xml:space="preserve">ESXi_80 IP_5 </v>
      </c>
      <c r="J28" s="101" t="e">
        <f>IF(AND(Actual!#REF!&lt;&gt;"",Actual!#REF!&lt;&gt;""),Actual!#REF!,"")</f>
        <v>#REF!</v>
      </c>
      <c r="K28" s="101" t="e">
        <f>IF(AND(Actual!#REF!&lt;&gt;"",Actual!#REF!&lt;&gt;""),Actual!#REF!,"")</f>
        <v>#REF!</v>
      </c>
      <c r="L28" s="101" t="e">
        <f>IF(AND(J28&lt;&gt;"",K28&lt;&gt;""),Actual!#REF!,"")</f>
        <v>#REF!</v>
      </c>
      <c r="M28" s="101" t="e">
        <f t="shared" si="28"/>
        <v>#REF!</v>
      </c>
      <c r="N28" s="104" t="e">
        <f t="shared" si="4"/>
        <v>#REF!</v>
      </c>
      <c r="O28" s="105" t="str">
        <f>IFERROR(MID($K$28,LEN(_xlfn.CONCAT($N$28:N28,REPT("!",COUNTA($N$28:N28)+1))),FIND(",",$K$28,LEN(_xlfn.CONCAT($N$28:N28,REPT("!",COUNTA($N$28:N28)+1))))-LEN(_xlfn.CONCAT($N$28:N28,REPT("!",COUNTA($N$28:N28)+1)))),"")</f>
        <v/>
      </c>
      <c r="P28" s="105" t="str">
        <f>IFERROR(MID($K$28,LEN(_xlfn.CONCAT($N$28:O28,REPT("!",COUNTA($N$28:O28)+1))),FIND(",",$K$28,LEN(_xlfn.CONCAT($N$28:O28,REPT("!",COUNTA($N$28:O28)+1))))-LEN(_xlfn.CONCAT($N$28:O28,REPT("!",COUNTA($N$28:O28)+1)))),"")</f>
        <v/>
      </c>
      <c r="Q28" s="105" t="str">
        <f>IFERROR(MID($K$28,LEN(_xlfn.CONCAT($N$28:P28,REPT("!",COUNTA($N$28:P28)+1))),FIND(",",$K$28,LEN(_xlfn.CONCAT($N$28:P28,REPT("!",COUNTA($N$28:P28)+1))))-LEN(_xlfn.CONCAT($N$28:P28,REPT("!",COUNTA($N$28:P28)+1)))),"")</f>
        <v/>
      </c>
      <c r="R28" s="105" t="str">
        <f>IFERROR(MID($K$28,LEN(_xlfn.CONCAT($N$28:Q28,REPT("!",COUNTA($N$28:Q28)+1))),FIND(",",$K$28,LEN(_xlfn.CONCAT($N$28:Q28,REPT("!",COUNTA($N$28:Q28)+1))))-LEN(_xlfn.CONCAT($N$28:Q28,REPT("!",COUNTA($N$28:Q28)+1)))),"")</f>
        <v/>
      </c>
      <c r="S28" s="105" t="str">
        <f>IFERROR(MID($K$28,LEN(_xlfn.CONCAT($N$28:R28,REPT("!",COUNTA($N$28:R28)+1))),FIND(",",$K$28,LEN(_xlfn.CONCAT($N$28:R28,REPT("!",COUNTA($N$28:R28)+1))))-LEN(_xlfn.CONCAT($N$28:R28,REPT("!",COUNTA($N$28:R28)+1)))),"")</f>
        <v/>
      </c>
      <c r="T28" s="105" t="str">
        <f>IFERROR(MID($K$28,LEN(_xlfn.CONCAT($N$28:S28,REPT("!",COUNTA($N$28:S28)+1))),FIND(",",$K$28,LEN(_xlfn.CONCAT($N$28:S28,REPT("!",COUNTA($N$28:S28)+1))))-LEN(_xlfn.CONCAT($N$28:S28,REPT("!",COUNTA($N$28:S28)+1)))),"")</f>
        <v/>
      </c>
      <c r="U28" s="105" t="str">
        <f>IFERROR(MID($K$28,LEN(_xlfn.CONCAT($N$28:T28,REPT("!",COUNTA($N$28:T28)+1))),FIND(",",$K$28,LEN(_xlfn.CONCAT($N$28:T28,REPT("!",COUNTA($N$28:T28)+1))))-LEN(_xlfn.CONCAT($N$28:T28,REPT("!",COUNTA($N$28:T28)+1)))),"")</f>
        <v/>
      </c>
      <c r="V28" s="105" t="str">
        <f>IFERROR(MID($K$28,LEN(_xlfn.CONCAT($N$28:U28,REPT("!",COUNTA($N$28:U28)+1))),FIND(",",$K$28,LEN(_xlfn.CONCAT($N$28:U28,REPT("!",COUNTA($N$28:U28)+1))))-LEN(_xlfn.CONCAT($N$28:U28,REPT("!",COUNTA($N$28:U28)+1)))),"")</f>
        <v/>
      </c>
      <c r="W28" s="105" t="str">
        <f>IFERROR(MID($K$28,LEN(_xlfn.CONCAT($N$28:V28,REPT("!",COUNTA($N$28:V28)+1))),FIND(",",$K$28,LEN(_xlfn.CONCAT($N$28:V28,REPT("!",COUNTA($N$28:V28)+1))))-LEN(_xlfn.CONCAT($N$28:V28,REPT("!",COUNTA($N$28:V28)+1)))),"")</f>
        <v/>
      </c>
      <c r="X28" s="105" t="str">
        <f>IFERROR(MID($K$28,LEN(_xlfn.CONCAT($N$28:W28,REPT("!",COUNTA($N$28:W28)+1))),FIND(",",$K$28,LEN(_xlfn.CONCAT($N$28:W28,REPT("!",COUNTA($N$28:W28)+1))))-LEN(_xlfn.CONCAT($N$28:W28,REPT("!",COUNTA($N$28:W28)+1)))),"")</f>
        <v/>
      </c>
      <c r="Y28" s="105" t="str">
        <f>IFERROR(MID($K$28,LEN(_xlfn.CONCAT($N$28:X28,REPT("!",COUNTA($N$28:X28)+1))),FIND(",",$K$28,LEN(_xlfn.CONCAT($N$28:X28,REPT("!",COUNTA($N$28:X28)+1))))-LEN(_xlfn.CONCAT($N$28:X28,REPT("!",COUNTA($N$28:X28)+1)))),"")</f>
        <v/>
      </c>
      <c r="Z28" s="105" t="str">
        <f>IFERROR(MID($K$28,LEN(_xlfn.CONCAT($N$28:Y28,REPT("!",COUNTA($N$28:Y28)+1))),FIND(",",$K$28,LEN(_xlfn.CONCAT($N$28:Y28,REPT("!",COUNTA($N$28:Y28)+1))))-LEN(_xlfn.CONCAT($N$28:Y28,REPT("!",COUNTA($N$28:Y28)+1)))),"")</f>
        <v/>
      </c>
      <c r="AA28" s="105" t="str">
        <f>IFERROR(MID($K$28,LEN(_xlfn.CONCAT($N$28:Z28,REPT("!",COUNTA($N$28:Z28)+1))),FIND(",",$K$28,LEN(_xlfn.CONCAT($N$28:Z28,REPT("!",COUNTA($N$28:Z28)+1))))-LEN(_xlfn.CONCAT($N$28:Z28,REPT("!",COUNTA($N$28:Z28)+1)))),"")</f>
        <v/>
      </c>
      <c r="AB28" s="105" t="str">
        <f>IFERROR(MID($K$28,LEN(_xlfn.CONCAT($N$28:AA28,REPT("!",COUNTA($N$28:AA28)+1))),FIND(",",$K$28,LEN(_xlfn.CONCAT($N$28:AA28,REPT("!",COUNTA($N$28:AA28)+1))))-LEN(_xlfn.CONCAT($N$28:AA28,REPT("!",COUNTA($N$28:AA28)+1)))),"")</f>
        <v/>
      </c>
      <c r="AC28" s="105" t="str">
        <f>IFERROR(MID($K$28,LEN(_xlfn.CONCAT($N$28:AB28,REPT("!",COUNTA($N$28:AB28)+1))),FIND(",",$K$28,LEN(_xlfn.CONCAT($N$28:AB28,REPT("!",COUNTA($N$28:AB28)+1))))-LEN(_xlfn.CONCAT($N$28:AB28,REPT("!",COUNTA($N$28:AB28)+1)))),"")</f>
        <v/>
      </c>
      <c r="AD28" s="105" t="str">
        <f>IFERROR(MID($K$28,LEN(_xlfn.CONCAT($N$28:AC28,REPT("!",COUNTA($N$28:AC28)+1))),FIND(",",$K$28,LEN(_xlfn.CONCAT($N$28:AC28,REPT("!",COUNTA($N$28:AC28)+1))))-LEN(_xlfn.CONCAT($N$28:AC28,REPT("!",COUNTA($N$28:AC28)+1)))),"")</f>
        <v/>
      </c>
      <c r="AE28" s="105" t="str">
        <f>IFERROR(MID($K$28,LEN(_xlfn.CONCAT($N$28:AD28,REPT("!",COUNTA($N$28:AD28)+1))),FIND(",",$K$28,LEN(_xlfn.CONCAT($N$28:AD28,REPT("!",COUNTA($N$28:AD28)+1))))-LEN(_xlfn.CONCAT($N$28:AD28,REPT("!",COUNTA($N$28:AD28)+1)))),"")</f>
        <v/>
      </c>
      <c r="AF28" s="105" t="str">
        <f>IFERROR(MID($K$28,LEN(_xlfn.CONCAT($N$28:AE28,REPT("!",COUNTA($N$28:AE28)+1))),FIND(",",$K$28,LEN(_xlfn.CONCAT($N$28:AE28,REPT("!",COUNTA($N$28:AE28)+1))))-LEN(_xlfn.CONCAT($N$28:AE28,REPT("!",COUNTA($N$28:AE28)+1)))),"")</f>
        <v/>
      </c>
      <c r="AG28" s="105" t="str">
        <f>IFERROR(MID($K$28,LEN(_xlfn.CONCAT($N$28:AF28,REPT("!",COUNTA($N$28:AF28)+1))),FIND(",",$K$28,LEN(_xlfn.CONCAT($N$28:AF28,REPT("!",COUNTA($N$28:AF28)+1))))-LEN(_xlfn.CONCAT($N$28:AF28,REPT("!",COUNTA($N$28:AF28)+1)))),"")</f>
        <v/>
      </c>
      <c r="AH28" s="107" t="e">
        <f>IF(N28&lt;&gt;"",_xlfn.CONCAT($L$28,"!",$J$28,N28),"")</f>
        <v>#REF!</v>
      </c>
      <c r="AI28" s="107" t="str">
        <f t="shared" ref="AI28:BA28" si="32">IF(O28&lt;&gt;"",_xlfn.CONCAT($L$28,"!",$J$28,O28),"")</f>
        <v/>
      </c>
      <c r="AJ28" s="107" t="str">
        <f t="shared" si="32"/>
        <v/>
      </c>
      <c r="AK28" s="107" t="str">
        <f t="shared" si="32"/>
        <v/>
      </c>
      <c r="AL28" s="107" t="str">
        <f t="shared" si="32"/>
        <v/>
      </c>
      <c r="AM28" s="107" t="str">
        <f t="shared" si="32"/>
        <v/>
      </c>
      <c r="AN28" s="107" t="str">
        <f t="shared" si="32"/>
        <v/>
      </c>
      <c r="AO28" s="107" t="str">
        <f t="shared" si="32"/>
        <v/>
      </c>
      <c r="AP28" s="107" t="str">
        <f t="shared" si="32"/>
        <v/>
      </c>
      <c r="AQ28" s="107" t="str">
        <f t="shared" si="32"/>
        <v/>
      </c>
      <c r="AR28" s="107" t="str">
        <f t="shared" si="32"/>
        <v/>
      </c>
      <c r="AS28" s="107" t="str">
        <f t="shared" si="32"/>
        <v/>
      </c>
      <c r="AT28" s="107" t="str">
        <f t="shared" si="32"/>
        <v/>
      </c>
      <c r="AU28" s="107" t="str">
        <f t="shared" si="32"/>
        <v/>
      </c>
      <c r="AV28" s="107" t="str">
        <f t="shared" si="32"/>
        <v/>
      </c>
      <c r="AW28" s="107" t="str">
        <f t="shared" si="32"/>
        <v/>
      </c>
      <c r="AX28" s="107" t="str">
        <f t="shared" si="32"/>
        <v/>
      </c>
      <c r="AY28" s="107" t="str">
        <f t="shared" si="32"/>
        <v/>
      </c>
      <c r="AZ28" s="107" t="str">
        <f t="shared" si="32"/>
        <v/>
      </c>
      <c r="BA28" s="107" t="str">
        <f t="shared" si="32"/>
        <v/>
      </c>
      <c r="BB28" s="101" t="str">
        <f>IFERROR(MID($BB$2,LEN(_xlfn.CONCAT($BB$3:BB27,REPT("!",COUNTA($BB$3:BB27)+1))),FIND(",",$BB$2,LEN(_xlfn.CONCAT($BB$3:BB27,REPT("!",COUNTA($BB$3:BB27)+1))))-LEN(_xlfn.CONCAT($BB$3:BB27,REPT("!",COUNTA($BB$3:BB27)+1)))),"")</f>
        <v/>
      </c>
      <c r="BC28" s="101" t="str">
        <f t="shared" si="6"/>
        <v/>
      </c>
      <c r="BD28" s="101" t="str">
        <f t="shared" si="7"/>
        <v/>
      </c>
    </row>
    <row r="29" spans="1:61">
      <c r="A29" s="109" t="s">
        <v>45</v>
      </c>
      <c r="B29" s="109" t="s">
        <v>654</v>
      </c>
      <c r="C29" s="95" t="str">
        <f t="shared" si="0"/>
        <v/>
      </c>
      <c r="D29" s="97" t="str">
        <f t="shared" si="1"/>
        <v/>
      </c>
      <c r="F29" t="str">
        <f t="shared" si="2"/>
        <v xml:space="preserve">ESXi_80 IP_6 </v>
      </c>
      <c r="J29" s="101" t="e">
        <f>IF(AND(Actual!#REF!&lt;&gt;"",Actual!#REF!&lt;&gt;""),Actual!#REF!,"")</f>
        <v>#REF!</v>
      </c>
      <c r="K29" s="101" t="e">
        <f>IF(AND(Actual!#REF!&lt;&gt;"",Actual!#REF!&lt;&gt;""),Actual!#REF!,"")</f>
        <v>#REF!</v>
      </c>
      <c r="L29" s="101" t="e">
        <f>IF(AND(J29&lt;&gt;"",K29&lt;&gt;""),Actual!#REF!,"")</f>
        <v>#REF!</v>
      </c>
      <c r="M29" s="101" t="e">
        <f t="shared" si="28"/>
        <v>#REF!</v>
      </c>
      <c r="N29" s="104" t="e">
        <f t="shared" si="4"/>
        <v>#REF!</v>
      </c>
      <c r="O29" s="105" t="str">
        <f>IFERROR(MID($K$29,LEN(_xlfn.CONCAT($N$29:N29,REPT("!",COUNTA($N$29:N29)+1))),FIND(",",$K$29,LEN(_xlfn.CONCAT($N$29:N29,REPT("!",COUNTA($N$29:N29)+1))))-LEN(_xlfn.CONCAT($N$29:N29,REPT("!",COUNTA($N$29:N29)+1)))),"")</f>
        <v/>
      </c>
      <c r="P29" s="105" t="str">
        <f>IFERROR(MID($K$29,LEN(_xlfn.CONCAT($N$29:O29,REPT("!",COUNTA($N$29:O29)+1))),FIND(",",$K$29,LEN(_xlfn.CONCAT($N$29:O29,REPT("!",COUNTA($N$29:O29)+1))))-LEN(_xlfn.CONCAT($N$29:O29,REPT("!",COUNTA($N$29:O29)+1)))),"")</f>
        <v/>
      </c>
      <c r="Q29" s="105" t="str">
        <f>IFERROR(MID($K$29,LEN(_xlfn.CONCAT($N$29:P29,REPT("!",COUNTA($N$29:P29)+1))),FIND(",",$K$29,LEN(_xlfn.CONCAT($N$29:P29,REPT("!",COUNTA($N$29:P29)+1))))-LEN(_xlfn.CONCAT($N$29:P29,REPT("!",COUNTA($N$29:P29)+1)))),"")</f>
        <v/>
      </c>
      <c r="R29" s="105" t="str">
        <f>IFERROR(MID($K$29,LEN(_xlfn.CONCAT($N$29:Q29,REPT("!",COUNTA($N$29:Q29)+1))),FIND(",",$K$29,LEN(_xlfn.CONCAT($N$29:Q29,REPT("!",COUNTA($N$29:Q29)+1))))-LEN(_xlfn.CONCAT($N$29:Q29,REPT("!",COUNTA($N$29:Q29)+1)))),"")</f>
        <v/>
      </c>
      <c r="S29" s="105" t="str">
        <f>IFERROR(MID($K$29,LEN(_xlfn.CONCAT($N$29:R29,REPT("!",COUNTA($N$29:R29)+1))),FIND(",",$K$29,LEN(_xlfn.CONCAT($N$29:R29,REPT("!",COUNTA($N$29:R29)+1))))-LEN(_xlfn.CONCAT($N$29:R29,REPT("!",COUNTA($N$29:R29)+1)))),"")</f>
        <v/>
      </c>
      <c r="T29" s="105" t="str">
        <f>IFERROR(MID($K$29,LEN(_xlfn.CONCAT($N$29:S29,REPT("!",COUNTA($N$29:S29)+1))),FIND(",",$K$29,LEN(_xlfn.CONCAT($N$29:S29,REPT("!",COUNTA($N$29:S29)+1))))-LEN(_xlfn.CONCAT($N$29:S29,REPT("!",COUNTA($N$29:S29)+1)))),"")</f>
        <v/>
      </c>
      <c r="U29" s="105" t="str">
        <f>IFERROR(MID($K$29,LEN(_xlfn.CONCAT($N$29:T29,REPT("!",COUNTA($N$29:T29)+1))),FIND(",",$K$29,LEN(_xlfn.CONCAT($N$29:T29,REPT("!",COUNTA($N$29:T29)+1))))-LEN(_xlfn.CONCAT($N$29:T29,REPT("!",COUNTA($N$29:T29)+1)))),"")</f>
        <v/>
      </c>
      <c r="V29" s="105" t="str">
        <f>IFERROR(MID($K$29,LEN(_xlfn.CONCAT($N$29:U29,REPT("!",COUNTA($N$29:U29)+1))),FIND(",",$K$29,LEN(_xlfn.CONCAT($N$29:U29,REPT("!",COUNTA($N$29:U29)+1))))-LEN(_xlfn.CONCAT($N$29:U29,REPT("!",COUNTA($N$29:U29)+1)))),"")</f>
        <v/>
      </c>
      <c r="W29" s="105" t="str">
        <f>IFERROR(MID($K$29,LEN(_xlfn.CONCAT($N$29:V29,REPT("!",COUNTA($N$29:V29)+1))),FIND(",",$K$29,LEN(_xlfn.CONCAT($N$29:V29,REPT("!",COUNTA($N$29:V29)+1))))-LEN(_xlfn.CONCAT($N$29:V29,REPT("!",COUNTA($N$29:V29)+1)))),"")</f>
        <v/>
      </c>
      <c r="X29" s="105" t="str">
        <f>IFERROR(MID($K$29,LEN(_xlfn.CONCAT($N$29:W29,REPT("!",COUNTA($N$29:W29)+1))),FIND(",",$K$29,LEN(_xlfn.CONCAT($N$29:W29,REPT("!",COUNTA($N$29:W29)+1))))-LEN(_xlfn.CONCAT($N$29:W29,REPT("!",COUNTA($N$29:W29)+1)))),"")</f>
        <v/>
      </c>
      <c r="Y29" s="105" t="str">
        <f>IFERROR(MID($K$29,LEN(_xlfn.CONCAT($N$29:X29,REPT("!",COUNTA($N$29:X29)+1))),FIND(",",$K$29,LEN(_xlfn.CONCAT($N$29:X29,REPT("!",COUNTA($N$29:X29)+1))))-LEN(_xlfn.CONCAT($N$29:X29,REPT("!",COUNTA($N$29:X29)+1)))),"")</f>
        <v/>
      </c>
      <c r="Z29" s="105" t="str">
        <f>IFERROR(MID($K$29,LEN(_xlfn.CONCAT($N$29:Y29,REPT("!",COUNTA($N$29:Y29)+1))),FIND(",",$K$29,LEN(_xlfn.CONCAT($N$29:Y29,REPT("!",COUNTA($N$29:Y29)+1))))-LEN(_xlfn.CONCAT($N$29:Y29,REPT("!",COUNTA($N$29:Y29)+1)))),"")</f>
        <v/>
      </c>
      <c r="AA29" s="105" t="str">
        <f>IFERROR(MID($K$29,LEN(_xlfn.CONCAT($N$29:Z29,REPT("!",COUNTA($N$29:Z29)+1))),FIND(",",$K$29,LEN(_xlfn.CONCAT($N$29:Z29,REPT("!",COUNTA($N$29:Z29)+1))))-LEN(_xlfn.CONCAT($N$29:Z29,REPT("!",COUNTA($N$29:Z29)+1)))),"")</f>
        <v/>
      </c>
      <c r="AB29" s="105" t="str">
        <f>IFERROR(MID($K$29,LEN(_xlfn.CONCAT($N$29:AA29,REPT("!",COUNTA($N$29:AA29)+1))),FIND(",",$K$29,LEN(_xlfn.CONCAT($N$29:AA29,REPT("!",COUNTA($N$29:AA29)+1))))-LEN(_xlfn.CONCAT($N$29:AA29,REPT("!",COUNTA($N$29:AA29)+1)))),"")</f>
        <v/>
      </c>
      <c r="AC29" s="105" t="str">
        <f>IFERROR(MID($K$29,LEN(_xlfn.CONCAT($N$29:AB29,REPT("!",COUNTA($N$29:AB29)+1))),FIND(",",$K$29,LEN(_xlfn.CONCAT($N$29:AB29,REPT("!",COUNTA($N$29:AB29)+1))))-LEN(_xlfn.CONCAT($N$29:AB29,REPT("!",COUNTA($N$29:AB29)+1)))),"")</f>
        <v/>
      </c>
      <c r="AD29" s="105" t="str">
        <f>IFERROR(MID($K$29,LEN(_xlfn.CONCAT($N$29:AC29,REPT("!",COUNTA($N$29:AC29)+1))),FIND(",",$K$29,LEN(_xlfn.CONCAT($N$29:AC29,REPT("!",COUNTA($N$29:AC29)+1))))-LEN(_xlfn.CONCAT($N$29:AC29,REPT("!",COUNTA($N$29:AC29)+1)))),"")</f>
        <v/>
      </c>
      <c r="AE29" s="105" t="str">
        <f>IFERROR(MID($K$29,LEN(_xlfn.CONCAT($N$29:AD29,REPT("!",COUNTA($N$29:AD29)+1))),FIND(",",$K$29,LEN(_xlfn.CONCAT($N$29:AD29,REPT("!",COUNTA($N$29:AD29)+1))))-LEN(_xlfn.CONCAT($N$29:AD29,REPT("!",COUNTA($N$29:AD29)+1)))),"")</f>
        <v/>
      </c>
      <c r="AF29" s="105" t="str">
        <f>IFERROR(MID($K$29,LEN(_xlfn.CONCAT($N$29:AE29,REPT("!",COUNTA($N$29:AE29)+1))),FIND(",",$K$29,LEN(_xlfn.CONCAT($N$29:AE29,REPT("!",COUNTA($N$29:AE29)+1))))-LEN(_xlfn.CONCAT($N$29:AE29,REPT("!",COUNTA($N$29:AE29)+1)))),"")</f>
        <v/>
      </c>
      <c r="AG29" s="105" t="str">
        <f>IFERROR(MID($K$29,LEN(_xlfn.CONCAT($N$29:AF29,REPT("!",COUNTA($N$29:AF29)+1))),FIND(",",$K$29,LEN(_xlfn.CONCAT($N$29:AF29,REPT("!",COUNTA($N$29:AF29)+1))))-LEN(_xlfn.CONCAT($N$29:AF29,REPT("!",COUNTA($N$29:AF29)+1)))),"")</f>
        <v/>
      </c>
      <c r="AH29" s="107" t="e">
        <f>IF(N29&lt;&gt;"",_xlfn.CONCAT($L$29,"!",$J$29,N29),"")</f>
        <v>#REF!</v>
      </c>
      <c r="AI29" s="107" t="str">
        <f t="shared" ref="AI29:BA29" si="33">IF(O29&lt;&gt;"",_xlfn.CONCAT($L$29,"!",$J$29,O29),"")</f>
        <v/>
      </c>
      <c r="AJ29" s="107" t="str">
        <f t="shared" si="33"/>
        <v/>
      </c>
      <c r="AK29" s="107" t="str">
        <f t="shared" si="33"/>
        <v/>
      </c>
      <c r="AL29" s="107" t="str">
        <f t="shared" si="33"/>
        <v/>
      </c>
      <c r="AM29" s="107" t="str">
        <f t="shared" si="33"/>
        <v/>
      </c>
      <c r="AN29" s="107" t="str">
        <f t="shared" si="33"/>
        <v/>
      </c>
      <c r="AO29" s="107" t="str">
        <f t="shared" si="33"/>
        <v/>
      </c>
      <c r="AP29" s="107" t="str">
        <f t="shared" si="33"/>
        <v/>
      </c>
      <c r="AQ29" s="107" t="str">
        <f t="shared" si="33"/>
        <v/>
      </c>
      <c r="AR29" s="107" t="str">
        <f t="shared" si="33"/>
        <v/>
      </c>
      <c r="AS29" s="107" t="str">
        <f t="shared" si="33"/>
        <v/>
      </c>
      <c r="AT29" s="107" t="str">
        <f t="shared" si="33"/>
        <v/>
      </c>
      <c r="AU29" s="107" t="str">
        <f t="shared" si="33"/>
        <v/>
      </c>
      <c r="AV29" s="107" t="str">
        <f t="shared" si="33"/>
        <v/>
      </c>
      <c r="AW29" s="107" t="str">
        <f t="shared" si="33"/>
        <v/>
      </c>
      <c r="AX29" s="107" t="str">
        <f t="shared" si="33"/>
        <v/>
      </c>
      <c r="AY29" s="107" t="str">
        <f t="shared" si="33"/>
        <v/>
      </c>
      <c r="AZ29" s="107" t="str">
        <f t="shared" si="33"/>
        <v/>
      </c>
      <c r="BA29" s="107" t="str">
        <f t="shared" si="33"/>
        <v/>
      </c>
      <c r="BB29" s="101" t="str">
        <f>IFERROR(MID($BB$2,LEN(_xlfn.CONCAT($BB$3:BB28,REPT("!",COUNTA($BB$3:BB28)+1))),FIND(",",$BB$2,LEN(_xlfn.CONCAT($BB$3:BB28,REPT("!",COUNTA($BB$3:BB28)+1))))-LEN(_xlfn.CONCAT($BB$3:BB28,REPT("!",COUNTA($BB$3:BB28)+1)))),"")</f>
        <v/>
      </c>
      <c r="BC29" s="101" t="str">
        <f t="shared" si="6"/>
        <v/>
      </c>
      <c r="BD29" s="101" t="str">
        <f t="shared" si="7"/>
        <v/>
      </c>
    </row>
    <row r="30" spans="1:61">
      <c r="A30" s="109" t="s">
        <v>45</v>
      </c>
      <c r="B30" s="109" t="s">
        <v>657</v>
      </c>
      <c r="C30" s="95" t="str">
        <f t="shared" si="0"/>
        <v/>
      </c>
      <c r="D30" s="97" t="str">
        <f t="shared" si="1"/>
        <v/>
      </c>
      <c r="F30" t="str">
        <f t="shared" si="2"/>
        <v xml:space="preserve">ESXi_80 IP_7 </v>
      </c>
      <c r="J30" s="101" t="e">
        <f>IF(AND(Actual!#REF!&lt;&gt;"",Actual!#REF!&lt;&gt;""),Actual!#REF!,"")</f>
        <v>#REF!</v>
      </c>
      <c r="K30" s="101" t="e">
        <f>IF(AND(Actual!#REF!&lt;&gt;"",Actual!#REF!&lt;&gt;""),Actual!#REF!,"")</f>
        <v>#REF!</v>
      </c>
      <c r="L30" s="101" t="e">
        <f>IF(AND(J30&lt;&gt;"",K30&lt;&gt;""),Actual!#REF!,"")</f>
        <v>#REF!</v>
      </c>
      <c r="M30" s="101" t="e">
        <f t="shared" si="28"/>
        <v>#REF!</v>
      </c>
      <c r="N30" s="104" t="e">
        <f t="shared" si="4"/>
        <v>#REF!</v>
      </c>
      <c r="O30" s="105" t="str">
        <f>IFERROR(MID($K$30,LEN(_xlfn.CONCAT($N$30:N30,REPT("!",COUNTA($N$30:N30)+1))),FIND(",",$K$30,LEN(_xlfn.CONCAT($N$30:N30,REPT("!",COUNTA($N$30:N30)+1))))-LEN(_xlfn.CONCAT($N$30:N30,REPT("!",COUNTA($N$30:N30)+1)))),"")</f>
        <v/>
      </c>
      <c r="P30" s="105" t="str">
        <f>IFERROR(MID($K$30,LEN(_xlfn.CONCAT($N$30:O30,REPT("!",COUNTA($N$30:O30)+1))),FIND(",",$K$30,LEN(_xlfn.CONCAT($N$30:O30,REPT("!",COUNTA($N$30:O30)+1))))-LEN(_xlfn.CONCAT($N$30:O30,REPT("!",COUNTA($N$30:O30)+1)))),"")</f>
        <v/>
      </c>
      <c r="Q30" s="105" t="str">
        <f>IFERROR(MID($K$30,LEN(_xlfn.CONCAT($N$30:P30,REPT("!",COUNTA($N$30:P30)+1))),FIND(",",$K$30,LEN(_xlfn.CONCAT($N$30:P30,REPT("!",COUNTA($N$30:P30)+1))))-LEN(_xlfn.CONCAT($N$30:P30,REPT("!",COUNTA($N$30:P30)+1)))),"")</f>
        <v/>
      </c>
      <c r="R30" s="105" t="str">
        <f>IFERROR(MID($K$30,LEN(_xlfn.CONCAT($N$30:Q30,REPT("!",COUNTA($N$30:Q30)+1))),FIND(",",$K$30,LEN(_xlfn.CONCAT($N$30:Q30,REPT("!",COUNTA($N$30:Q30)+1))))-LEN(_xlfn.CONCAT($N$30:Q30,REPT("!",COUNTA($N$30:Q30)+1)))),"")</f>
        <v/>
      </c>
      <c r="S30" s="105" t="str">
        <f>IFERROR(MID($K$30,LEN(_xlfn.CONCAT($N$30:R30,REPT("!",COUNTA($N$30:R30)+1))),FIND(",",$K$30,LEN(_xlfn.CONCAT($N$30:R30,REPT("!",COUNTA($N$30:R30)+1))))-LEN(_xlfn.CONCAT($N$30:R30,REPT("!",COUNTA($N$30:R30)+1)))),"")</f>
        <v/>
      </c>
      <c r="T30" s="105" t="str">
        <f>IFERROR(MID($K$30,LEN(_xlfn.CONCAT($N$30:S30,REPT("!",COUNTA($N$30:S30)+1))),FIND(",",$K$30,LEN(_xlfn.CONCAT($N$30:S30,REPT("!",COUNTA($N$30:S30)+1))))-LEN(_xlfn.CONCAT($N$30:S30,REPT("!",COUNTA($N$30:S30)+1)))),"")</f>
        <v/>
      </c>
      <c r="U30" s="105" t="str">
        <f>IFERROR(MID($K$30,LEN(_xlfn.CONCAT($N$30:T30,REPT("!",COUNTA($N$30:T30)+1))),FIND(",",$K$30,LEN(_xlfn.CONCAT($N$30:T30,REPT("!",COUNTA($N$30:T30)+1))))-LEN(_xlfn.CONCAT($N$30:T30,REPT("!",COUNTA($N$30:T30)+1)))),"")</f>
        <v/>
      </c>
      <c r="V30" s="105" t="str">
        <f>IFERROR(MID($K$30,LEN(_xlfn.CONCAT($N$30:U30,REPT("!",COUNTA($N$30:U30)+1))),FIND(",",$K$30,LEN(_xlfn.CONCAT($N$30:U30,REPT("!",COUNTA($N$30:U30)+1))))-LEN(_xlfn.CONCAT($N$30:U30,REPT("!",COUNTA($N$30:U30)+1)))),"")</f>
        <v/>
      </c>
      <c r="W30" s="105" t="str">
        <f>IFERROR(MID($K$30,LEN(_xlfn.CONCAT($N$30:V30,REPT("!",COUNTA($N$30:V30)+1))),FIND(",",$K$30,LEN(_xlfn.CONCAT($N$30:V30,REPT("!",COUNTA($N$30:V30)+1))))-LEN(_xlfn.CONCAT($N$30:V30,REPT("!",COUNTA($N$30:V30)+1)))),"")</f>
        <v/>
      </c>
      <c r="X30" s="105" t="str">
        <f>IFERROR(MID($K$30,LEN(_xlfn.CONCAT($N$30:W30,REPT("!",COUNTA($N$30:W30)+1))),FIND(",",$K$30,LEN(_xlfn.CONCAT($N$30:W30,REPT("!",COUNTA($N$30:W30)+1))))-LEN(_xlfn.CONCAT($N$30:W30,REPT("!",COUNTA($N$30:W30)+1)))),"")</f>
        <v/>
      </c>
      <c r="Y30" s="105" t="str">
        <f>IFERROR(MID($K$30,LEN(_xlfn.CONCAT($N$30:X30,REPT("!",COUNTA($N$30:X30)+1))),FIND(",",$K$30,LEN(_xlfn.CONCAT($N$30:X30,REPT("!",COUNTA($N$30:X30)+1))))-LEN(_xlfn.CONCAT($N$30:X30,REPT("!",COUNTA($N$30:X30)+1)))),"")</f>
        <v/>
      </c>
      <c r="Z30" s="105" t="str">
        <f>IFERROR(MID($K$30,LEN(_xlfn.CONCAT($N$30:Y30,REPT("!",COUNTA($N$30:Y30)+1))),FIND(",",$K$30,LEN(_xlfn.CONCAT($N$30:Y30,REPT("!",COUNTA($N$30:Y30)+1))))-LEN(_xlfn.CONCAT($N$30:Y30,REPT("!",COUNTA($N$30:Y30)+1)))),"")</f>
        <v/>
      </c>
      <c r="AA30" s="105" t="str">
        <f>IFERROR(MID($K$30,LEN(_xlfn.CONCAT($N$30:Z30,REPT("!",COUNTA($N$30:Z30)+1))),FIND(",",$K$30,LEN(_xlfn.CONCAT($N$30:Z30,REPT("!",COUNTA($N$30:Z30)+1))))-LEN(_xlfn.CONCAT($N$30:Z30,REPT("!",COUNTA($N$30:Z30)+1)))),"")</f>
        <v/>
      </c>
      <c r="AB30" s="105" t="str">
        <f>IFERROR(MID($K$30,LEN(_xlfn.CONCAT($N$30:AA30,REPT("!",COUNTA($N$30:AA30)+1))),FIND(",",$K$30,LEN(_xlfn.CONCAT($N$30:AA30,REPT("!",COUNTA($N$30:AA30)+1))))-LEN(_xlfn.CONCAT($N$30:AA30,REPT("!",COUNTA($N$30:AA30)+1)))),"")</f>
        <v/>
      </c>
      <c r="AC30" s="105" t="str">
        <f>IFERROR(MID($K$30,LEN(_xlfn.CONCAT($N$30:AB30,REPT("!",COUNTA($N$30:AB30)+1))),FIND(",",$K$30,LEN(_xlfn.CONCAT($N$30:AB30,REPT("!",COUNTA($N$30:AB30)+1))))-LEN(_xlfn.CONCAT($N$30:AB30,REPT("!",COUNTA($N$30:AB30)+1)))),"")</f>
        <v/>
      </c>
      <c r="AD30" s="105" t="str">
        <f>IFERROR(MID($K$30,LEN(_xlfn.CONCAT($N$30:AC30,REPT("!",COUNTA($N$30:AC30)+1))),FIND(",",$K$30,LEN(_xlfn.CONCAT($N$30:AC30,REPT("!",COUNTA($N$30:AC30)+1))))-LEN(_xlfn.CONCAT($N$30:AC30,REPT("!",COUNTA($N$30:AC30)+1)))),"")</f>
        <v/>
      </c>
      <c r="AE30" s="105" t="str">
        <f>IFERROR(MID($K$30,LEN(_xlfn.CONCAT($N$30:AD30,REPT("!",COUNTA($N$30:AD30)+1))),FIND(",",$K$30,LEN(_xlfn.CONCAT($N$30:AD30,REPT("!",COUNTA($N$30:AD30)+1))))-LEN(_xlfn.CONCAT($N$30:AD30,REPT("!",COUNTA($N$30:AD30)+1)))),"")</f>
        <v/>
      </c>
      <c r="AF30" s="105" t="str">
        <f>IFERROR(MID($K$30,LEN(_xlfn.CONCAT($N$30:AE30,REPT("!",COUNTA($N$30:AE30)+1))),FIND(",",$K$30,LEN(_xlfn.CONCAT($N$30:AE30,REPT("!",COUNTA($N$30:AE30)+1))))-LEN(_xlfn.CONCAT($N$30:AE30,REPT("!",COUNTA($N$30:AE30)+1)))),"")</f>
        <v/>
      </c>
      <c r="AG30" s="105" t="str">
        <f>IFERROR(MID($K$30,LEN(_xlfn.CONCAT($N$30:AF30,REPT("!",COUNTA($N$30:AF30)+1))),FIND(",",$K$30,LEN(_xlfn.CONCAT($N$30:AF30,REPT("!",COUNTA($N$30:AF30)+1))))-LEN(_xlfn.CONCAT($N$30:AF30,REPT("!",COUNTA($N$30:AF30)+1)))),"")</f>
        <v/>
      </c>
      <c r="AH30" s="107" t="e">
        <f>IF(N30&lt;&gt;"",_xlfn.CONCAT($L$30,"!",$J$30,N30),"")</f>
        <v>#REF!</v>
      </c>
      <c r="AI30" s="107" t="str">
        <f t="shared" ref="AI30:BA30" si="34">IF(O30&lt;&gt;"",_xlfn.CONCAT($L$30,"!",$J$30,O30),"")</f>
        <v/>
      </c>
      <c r="AJ30" s="107" t="str">
        <f t="shared" si="34"/>
        <v/>
      </c>
      <c r="AK30" s="107" t="str">
        <f t="shared" si="34"/>
        <v/>
      </c>
      <c r="AL30" s="107" t="str">
        <f t="shared" si="34"/>
        <v/>
      </c>
      <c r="AM30" s="107" t="str">
        <f t="shared" si="34"/>
        <v/>
      </c>
      <c r="AN30" s="107" t="str">
        <f t="shared" si="34"/>
        <v/>
      </c>
      <c r="AO30" s="107" t="str">
        <f t="shared" si="34"/>
        <v/>
      </c>
      <c r="AP30" s="107" t="str">
        <f t="shared" si="34"/>
        <v/>
      </c>
      <c r="AQ30" s="107" t="str">
        <f t="shared" si="34"/>
        <v/>
      </c>
      <c r="AR30" s="107" t="str">
        <f t="shared" si="34"/>
        <v/>
      </c>
      <c r="AS30" s="107" t="str">
        <f t="shared" si="34"/>
        <v/>
      </c>
      <c r="AT30" s="107" t="str">
        <f t="shared" si="34"/>
        <v/>
      </c>
      <c r="AU30" s="107" t="str">
        <f t="shared" si="34"/>
        <v/>
      </c>
      <c r="AV30" s="107" t="str">
        <f t="shared" si="34"/>
        <v/>
      </c>
      <c r="AW30" s="107" t="str">
        <f t="shared" si="34"/>
        <v/>
      </c>
      <c r="AX30" s="107" t="str">
        <f t="shared" si="34"/>
        <v/>
      </c>
      <c r="AY30" s="107" t="str">
        <f t="shared" si="34"/>
        <v/>
      </c>
      <c r="AZ30" s="107" t="str">
        <f t="shared" si="34"/>
        <v/>
      </c>
      <c r="BA30" s="107" t="str">
        <f t="shared" si="34"/>
        <v/>
      </c>
      <c r="BB30" s="101" t="str">
        <f>IFERROR(MID($BB$2,LEN(_xlfn.CONCAT($BB$3:BB29,REPT("!",COUNTA($BB$3:BB29)+1))),FIND(",",$BB$2,LEN(_xlfn.CONCAT($BB$3:BB29,REPT("!",COUNTA($BB$3:BB29)+1))))-LEN(_xlfn.CONCAT($BB$3:BB29,REPT("!",COUNTA($BB$3:BB29)+1)))),"")</f>
        <v/>
      </c>
      <c r="BC30" s="101" t="str">
        <f t="shared" si="6"/>
        <v/>
      </c>
      <c r="BD30" s="101" t="str">
        <f t="shared" si="7"/>
        <v/>
      </c>
    </row>
    <row r="31" spans="1:61">
      <c r="A31" s="109" t="s">
        <v>45</v>
      </c>
      <c r="B31" s="109" t="s">
        <v>660</v>
      </c>
      <c r="C31" s="95" t="str">
        <f t="shared" si="0"/>
        <v/>
      </c>
      <c r="D31" s="97" t="str">
        <f t="shared" si="1"/>
        <v/>
      </c>
      <c r="F31" t="str">
        <f t="shared" si="2"/>
        <v xml:space="preserve">ESXi_80 IP_8 </v>
      </c>
      <c r="J31" s="101" t="e">
        <f>IF(AND(Actual!#REF!&lt;&gt;"",Actual!#REF!&lt;&gt;""),Actual!#REF!,"")</f>
        <v>#REF!</v>
      </c>
      <c r="K31" s="101" t="e">
        <f>IF(AND(Actual!#REF!&lt;&gt;"",Actual!#REF!&lt;&gt;""),Actual!#REF!,"")</f>
        <v>#REF!</v>
      </c>
      <c r="L31" s="101" t="e">
        <f>IF(AND(J31&lt;&gt;"",K31&lt;&gt;""),Actual!#REF!,"")</f>
        <v>#REF!</v>
      </c>
      <c r="M31" s="101" t="e">
        <f t="shared" si="28"/>
        <v>#REF!</v>
      </c>
      <c r="N31" s="104" t="e">
        <f t="shared" si="4"/>
        <v>#REF!</v>
      </c>
      <c r="O31" s="105" t="str">
        <f>IFERROR(MID($K$31,LEN(_xlfn.CONCAT($N$31:N31,REPT("!",COUNTA($N$31:N31)+1))),FIND(",",$K$31,LEN(_xlfn.CONCAT($N$31:N31,REPT("!",COUNTA($N$31:N31)+1))))-LEN(_xlfn.CONCAT($N$31:N31,REPT("!",COUNTA($N$31:N31)+1)))),"")</f>
        <v/>
      </c>
      <c r="P31" s="105" t="str">
        <f>IFERROR(MID($K$31,LEN(_xlfn.CONCAT($N$31:O31,REPT("!",COUNTA($N$31:O31)+1))),FIND(",",$K$31,LEN(_xlfn.CONCAT($N$31:O31,REPT("!",COUNTA($N$31:O31)+1))))-LEN(_xlfn.CONCAT($N$31:O31,REPT("!",COUNTA($N$31:O31)+1)))),"")</f>
        <v/>
      </c>
      <c r="Q31" s="105" t="str">
        <f>IFERROR(MID($K$31,LEN(_xlfn.CONCAT($N$31:P31,REPT("!",COUNTA($N$31:P31)+1))),FIND(",",$K$31,LEN(_xlfn.CONCAT($N$31:P31,REPT("!",COUNTA($N$31:P31)+1))))-LEN(_xlfn.CONCAT($N$31:P31,REPT("!",COUNTA($N$31:P31)+1)))),"")</f>
        <v/>
      </c>
      <c r="R31" s="105" t="str">
        <f>IFERROR(MID($K$31,LEN(_xlfn.CONCAT($N$31:Q31,REPT("!",COUNTA($N$31:Q31)+1))),FIND(",",$K$31,LEN(_xlfn.CONCAT($N$31:Q31,REPT("!",COUNTA($N$31:Q31)+1))))-LEN(_xlfn.CONCAT($N$31:Q31,REPT("!",COUNTA($N$31:Q31)+1)))),"")</f>
        <v/>
      </c>
      <c r="S31" s="105" t="str">
        <f>IFERROR(MID($K$31,LEN(_xlfn.CONCAT($N$31:R31,REPT("!",COUNTA($N$31:R31)+1))),FIND(",",$K$31,LEN(_xlfn.CONCAT($N$31:R31,REPT("!",COUNTA($N$31:R31)+1))))-LEN(_xlfn.CONCAT($N$31:R31,REPT("!",COUNTA($N$31:R31)+1)))),"")</f>
        <v/>
      </c>
      <c r="T31" s="105" t="str">
        <f>IFERROR(MID($K$31,LEN(_xlfn.CONCAT($N$31:S31,REPT("!",COUNTA($N$31:S31)+1))),FIND(",",$K$31,LEN(_xlfn.CONCAT($N$31:S31,REPT("!",COUNTA($N$31:S31)+1))))-LEN(_xlfn.CONCAT($N$31:S31,REPT("!",COUNTA($N$31:S31)+1)))),"")</f>
        <v/>
      </c>
      <c r="U31" s="105" t="str">
        <f>IFERROR(MID($K$31,LEN(_xlfn.CONCAT($N$31:T31,REPT("!",COUNTA($N$31:T31)+1))),FIND(",",$K$31,LEN(_xlfn.CONCAT($N$31:T31,REPT("!",COUNTA($N$31:T31)+1))))-LEN(_xlfn.CONCAT($N$31:T31,REPT("!",COUNTA($N$31:T31)+1)))),"")</f>
        <v/>
      </c>
      <c r="V31" s="105" t="str">
        <f>IFERROR(MID($K$31,LEN(_xlfn.CONCAT($N$31:U31,REPT("!",COUNTA($N$31:U31)+1))),FIND(",",$K$31,LEN(_xlfn.CONCAT($N$31:U31,REPT("!",COUNTA($N$31:U31)+1))))-LEN(_xlfn.CONCAT($N$31:U31,REPT("!",COUNTA($N$31:U31)+1)))),"")</f>
        <v/>
      </c>
      <c r="W31" s="105" t="str">
        <f>IFERROR(MID($K$31,LEN(_xlfn.CONCAT($N$31:V31,REPT("!",COUNTA($N$31:V31)+1))),FIND(",",$K$31,LEN(_xlfn.CONCAT($N$31:V31,REPT("!",COUNTA($N$31:V31)+1))))-LEN(_xlfn.CONCAT($N$31:V31,REPT("!",COUNTA($N$31:V31)+1)))),"")</f>
        <v/>
      </c>
      <c r="X31" s="105" t="str">
        <f>IFERROR(MID($K$31,LEN(_xlfn.CONCAT($N$31:W31,REPT("!",COUNTA($N$31:W31)+1))),FIND(",",$K$31,LEN(_xlfn.CONCAT($N$31:W31,REPT("!",COUNTA($N$31:W31)+1))))-LEN(_xlfn.CONCAT($N$31:W31,REPT("!",COUNTA($N$31:W31)+1)))),"")</f>
        <v/>
      </c>
      <c r="Y31" s="105" t="str">
        <f>IFERROR(MID($K$31,LEN(_xlfn.CONCAT($N$31:X31,REPT("!",COUNTA($N$31:X31)+1))),FIND(",",$K$31,LEN(_xlfn.CONCAT($N$31:X31,REPT("!",COUNTA($N$31:X31)+1))))-LEN(_xlfn.CONCAT($N$31:X31,REPT("!",COUNTA($N$31:X31)+1)))),"")</f>
        <v/>
      </c>
      <c r="Z31" s="105" t="str">
        <f>IFERROR(MID($K$31,LEN(_xlfn.CONCAT($N$31:Y31,REPT("!",COUNTA($N$31:Y31)+1))),FIND(",",$K$31,LEN(_xlfn.CONCAT($N$31:Y31,REPT("!",COUNTA($N$31:Y31)+1))))-LEN(_xlfn.CONCAT($N$31:Y31,REPT("!",COUNTA($N$31:Y31)+1)))),"")</f>
        <v/>
      </c>
      <c r="AA31" s="105" t="str">
        <f>IFERROR(MID($K$31,LEN(_xlfn.CONCAT($N$31:Z31,REPT("!",COUNTA($N$31:Z31)+1))),FIND(",",$K$31,LEN(_xlfn.CONCAT($N$31:Z31,REPT("!",COUNTA($N$31:Z31)+1))))-LEN(_xlfn.CONCAT($N$31:Z31,REPT("!",COUNTA($N$31:Z31)+1)))),"")</f>
        <v/>
      </c>
      <c r="AB31" s="105" t="str">
        <f>IFERROR(MID($K$31,LEN(_xlfn.CONCAT($N$31:AA31,REPT("!",COUNTA($N$31:AA31)+1))),FIND(",",$K$31,LEN(_xlfn.CONCAT($N$31:AA31,REPT("!",COUNTA($N$31:AA31)+1))))-LEN(_xlfn.CONCAT($N$31:AA31,REPT("!",COUNTA($N$31:AA31)+1)))),"")</f>
        <v/>
      </c>
      <c r="AC31" s="105" t="str">
        <f>IFERROR(MID($K$31,LEN(_xlfn.CONCAT($N$31:AB31,REPT("!",COUNTA($N$31:AB31)+1))),FIND(",",$K$31,LEN(_xlfn.CONCAT($N$31:AB31,REPT("!",COUNTA($N$31:AB31)+1))))-LEN(_xlfn.CONCAT($N$31:AB31,REPT("!",COUNTA($N$31:AB31)+1)))),"")</f>
        <v/>
      </c>
      <c r="AD31" s="105" t="str">
        <f>IFERROR(MID($K$31,LEN(_xlfn.CONCAT($N$31:AC31,REPT("!",COUNTA($N$31:AC31)+1))),FIND(",",$K$31,LEN(_xlfn.CONCAT($N$31:AC31,REPT("!",COUNTA($N$31:AC31)+1))))-LEN(_xlfn.CONCAT($N$31:AC31,REPT("!",COUNTA($N$31:AC31)+1)))),"")</f>
        <v/>
      </c>
      <c r="AE31" s="105" t="str">
        <f>IFERROR(MID($K$31,LEN(_xlfn.CONCAT($N$31:AD31,REPT("!",COUNTA($N$31:AD31)+1))),FIND(",",$K$31,LEN(_xlfn.CONCAT($N$31:AD31,REPT("!",COUNTA($N$31:AD31)+1))))-LEN(_xlfn.CONCAT($N$31:AD31,REPT("!",COUNTA($N$31:AD31)+1)))),"")</f>
        <v/>
      </c>
      <c r="AF31" s="105" t="str">
        <f>IFERROR(MID($K$31,LEN(_xlfn.CONCAT($N$31:AE31,REPT("!",COUNTA($N$31:AE31)+1))),FIND(",",$K$31,LEN(_xlfn.CONCAT($N$31:AE31,REPT("!",COUNTA($N$31:AE31)+1))))-LEN(_xlfn.CONCAT($N$31:AE31,REPT("!",COUNTA($N$31:AE31)+1)))),"")</f>
        <v/>
      </c>
      <c r="AG31" s="105" t="str">
        <f>IFERROR(MID($K$31,LEN(_xlfn.CONCAT($N$31:AF31,REPT("!",COUNTA($N$31:AF31)+1))),FIND(",",$K$31,LEN(_xlfn.CONCAT($N$31:AF31,REPT("!",COUNTA($N$31:AF31)+1))))-LEN(_xlfn.CONCAT($N$31:AF31,REPT("!",COUNTA($N$31:AF31)+1)))),"")</f>
        <v/>
      </c>
      <c r="AH31" s="107" t="e">
        <f>IF(N31&lt;&gt;"",_xlfn.CONCAT($L$31,"!",$J$31,N31),"")</f>
        <v>#REF!</v>
      </c>
      <c r="AI31" s="107" t="str">
        <f t="shared" ref="AI31:BA31" si="35">IF(O31&lt;&gt;"",_xlfn.CONCAT($L$31,"!",$J$31,O31),"")</f>
        <v/>
      </c>
      <c r="AJ31" s="107" t="str">
        <f t="shared" si="35"/>
        <v/>
      </c>
      <c r="AK31" s="107" t="str">
        <f t="shared" si="35"/>
        <v/>
      </c>
      <c r="AL31" s="107" t="str">
        <f t="shared" si="35"/>
        <v/>
      </c>
      <c r="AM31" s="107" t="str">
        <f t="shared" si="35"/>
        <v/>
      </c>
      <c r="AN31" s="107" t="str">
        <f t="shared" si="35"/>
        <v/>
      </c>
      <c r="AO31" s="107" t="str">
        <f t="shared" si="35"/>
        <v/>
      </c>
      <c r="AP31" s="107" t="str">
        <f t="shared" si="35"/>
        <v/>
      </c>
      <c r="AQ31" s="107" t="str">
        <f t="shared" si="35"/>
        <v/>
      </c>
      <c r="AR31" s="107" t="str">
        <f t="shared" si="35"/>
        <v/>
      </c>
      <c r="AS31" s="107" t="str">
        <f t="shared" si="35"/>
        <v/>
      </c>
      <c r="AT31" s="107" t="str">
        <f t="shared" si="35"/>
        <v/>
      </c>
      <c r="AU31" s="107" t="str">
        <f t="shared" si="35"/>
        <v/>
      </c>
      <c r="AV31" s="107" t="str">
        <f t="shared" si="35"/>
        <v/>
      </c>
      <c r="AW31" s="107" t="str">
        <f t="shared" si="35"/>
        <v/>
      </c>
      <c r="AX31" s="107" t="str">
        <f t="shared" si="35"/>
        <v/>
      </c>
      <c r="AY31" s="107" t="str">
        <f t="shared" si="35"/>
        <v/>
      </c>
      <c r="AZ31" s="107" t="str">
        <f t="shared" si="35"/>
        <v/>
      </c>
      <c r="BA31" s="107" t="str">
        <f t="shared" si="35"/>
        <v/>
      </c>
      <c r="BB31" s="101" t="str">
        <f>IFERROR(MID($BB$2,LEN(_xlfn.CONCAT($BB$3:BB30,REPT("!",COUNTA($BB$3:BB30)+1))),FIND(",",$BB$2,LEN(_xlfn.CONCAT($BB$3:BB30,REPT("!",COUNTA($BB$3:BB30)+1))))-LEN(_xlfn.CONCAT($BB$3:BB30,REPT("!",COUNTA($BB$3:BB30)+1)))),"")</f>
        <v/>
      </c>
      <c r="BC31" s="101" t="str">
        <f t="shared" si="6"/>
        <v/>
      </c>
      <c r="BD31" s="101" t="str">
        <f t="shared" si="7"/>
        <v/>
      </c>
    </row>
    <row r="32" spans="1:61">
      <c r="A32" s="109" t="s">
        <v>45</v>
      </c>
      <c r="B32" s="109" t="s">
        <v>663</v>
      </c>
      <c r="C32" s="95" t="str">
        <f t="shared" si="0"/>
        <v/>
      </c>
      <c r="D32" s="97" t="str">
        <f t="shared" si="1"/>
        <v/>
      </c>
      <c r="F32" t="str">
        <f t="shared" si="2"/>
        <v xml:space="preserve">ESXi_80 IP_9 </v>
      </c>
      <c r="J32" s="101" t="str">
        <f>IF(AND(Actual!D13&lt;&gt;"",Actual!H13&lt;&gt;""),Actual!D13,"")</f>
        <v>ESXi_80</v>
      </c>
      <c r="K32" s="101" t="str">
        <f>IF(AND(Actual!D13&lt;&gt;"",Actual!H13&lt;&gt;""),Actual!H13,"")</f>
        <v xml:space="preserve"> IP_1 , IP_2 , IP_3 , IP_4 , IP_5 , IP_6 , IP_7 , IP_8, IP_9 , IP_10 , Monitoring PC</v>
      </c>
      <c r="L32" s="101" t="str">
        <f>IF(AND(J32&lt;&gt;"",K32&lt;&gt;""),Actual!B13,"")</f>
        <v>NicolaeB</v>
      </c>
      <c r="M32" s="101" t="str">
        <f t="shared" si="28"/>
        <v>ESXi_80NicolaeB</v>
      </c>
      <c r="N32" s="104" t="str">
        <f t="shared" si="4"/>
        <v xml:space="preserve"> IP_1 </v>
      </c>
      <c r="O32" s="105" t="str">
        <f>IFERROR(MID($K$32,LEN(_xlfn.CONCAT($N$32:N32,REPT("!",COUNTA($N$32:N32)+1))),FIND(",",$K$32,LEN(_xlfn.CONCAT($N$32:N32,REPT("!",COUNTA($N$32:N32)+1))))-LEN(_xlfn.CONCAT($N$32:N32,REPT("!",COUNTA($N$32:N32)+1)))),"")</f>
        <v xml:space="preserve"> IP_2 </v>
      </c>
      <c r="P32" s="105" t="str">
        <f>IFERROR(MID($K$32,LEN(_xlfn.CONCAT($N$32:O32,REPT("!",COUNTA($N$32:O32)+1))),FIND(",",$K$32,LEN(_xlfn.CONCAT($N$32:O32,REPT("!",COUNTA($N$32:O32)+1))))-LEN(_xlfn.CONCAT($N$32:O32,REPT("!",COUNTA($N$32:O32)+1)))),"")</f>
        <v xml:space="preserve"> IP_3 </v>
      </c>
      <c r="Q32" s="105" t="str">
        <f>IFERROR(MID($K$32,LEN(_xlfn.CONCAT($N$32:P32,REPT("!",COUNTA($N$32:P32)+1))),FIND(",",$K$32,LEN(_xlfn.CONCAT($N$32:P32,REPT("!",COUNTA($N$32:P32)+1))))-LEN(_xlfn.CONCAT($N$32:P32,REPT("!",COUNTA($N$32:P32)+1)))),"")</f>
        <v xml:space="preserve"> IP_4 </v>
      </c>
      <c r="R32" s="105" t="str">
        <f>IFERROR(MID($K$32,LEN(_xlfn.CONCAT($N$32:Q32,REPT("!",COUNTA($N$32:Q32)+1))),FIND(",",$K$32,LEN(_xlfn.CONCAT($N$32:Q32,REPT("!",COUNTA($N$32:Q32)+1))))-LEN(_xlfn.CONCAT($N$32:Q32,REPT("!",COUNTA($N$32:Q32)+1)))),"")</f>
        <v xml:space="preserve"> IP_5 </v>
      </c>
      <c r="S32" s="105" t="str">
        <f>IFERROR(MID($K$32,LEN(_xlfn.CONCAT($N$32:R32,REPT("!",COUNTA($N$32:R32)+1))),FIND(",",$K$32,LEN(_xlfn.CONCAT($N$32:R32,REPT("!",COUNTA($N$32:R32)+1))))-LEN(_xlfn.CONCAT($N$32:R32,REPT("!",COUNTA($N$32:R32)+1)))),"")</f>
        <v xml:space="preserve"> IP_6 </v>
      </c>
      <c r="T32" s="105" t="str">
        <f>IFERROR(MID($K$32,LEN(_xlfn.CONCAT($N$32:S32,REPT("!",COUNTA($N$32:S32)+1))),FIND(",",$K$32,LEN(_xlfn.CONCAT($N$32:S32,REPT("!",COUNTA($N$32:S32)+1))))-LEN(_xlfn.CONCAT($N$32:S32,REPT("!",COUNTA($N$32:S32)+1)))),"")</f>
        <v xml:space="preserve"> IP_7 </v>
      </c>
      <c r="U32" s="105" t="str">
        <f>IFERROR(MID($K$32,LEN(_xlfn.CONCAT($N$32:T32,REPT("!",COUNTA($N$32:T32)+1))),FIND(",",$K$32,LEN(_xlfn.CONCAT($N$32:T32,REPT("!",COUNTA($N$32:T32)+1))))-LEN(_xlfn.CONCAT($N$32:T32,REPT("!",COUNTA($N$32:T32)+1)))),"")</f>
        <v xml:space="preserve"> IP_8</v>
      </c>
      <c r="V32" s="105" t="str">
        <f>IFERROR(MID($K$32,LEN(_xlfn.CONCAT($N$32:U32,REPT("!",COUNTA($N$32:U32)+1))),FIND(",",$K$32,LEN(_xlfn.CONCAT($N$32:U32,REPT("!",COUNTA($N$32:U32)+1))))-LEN(_xlfn.CONCAT($N$32:U32,REPT("!",COUNTA($N$32:U32)+1)))),"")</f>
        <v xml:space="preserve"> IP_9 </v>
      </c>
      <c r="W32" s="105" t="str">
        <f>IFERROR(MID($K$32,LEN(_xlfn.CONCAT($N$32:V32,REPT("!",COUNTA($N$32:V32)+1))),FIND(",",$K$32,LEN(_xlfn.CONCAT($N$32:V32,REPT("!",COUNTA($N$32:V32)+1))))-LEN(_xlfn.CONCAT($N$32:V32,REPT("!",COUNTA($N$32:V32)+1)))),"")</f>
        <v xml:space="preserve"> IP_10 </v>
      </c>
      <c r="X32" s="105" t="str">
        <f>IFERROR(MID($K$32,LEN(_xlfn.CONCAT($N$32:W32,REPT("!",COUNTA($N$32:W32)+1))),FIND(",",$K$32,LEN(_xlfn.CONCAT($N$32:W32,REPT("!",COUNTA($N$32:W32)+1))))-LEN(_xlfn.CONCAT($N$32:W32,REPT("!",COUNTA($N$32:W32)+1)))),"")</f>
        <v/>
      </c>
      <c r="Y32" s="105" t="str">
        <f>IFERROR(MID($K$32,LEN(_xlfn.CONCAT($N$32:X32,REPT("!",COUNTA($N$32:X32)+1))),FIND(",",$K$32,LEN(_xlfn.CONCAT($N$32:X32,REPT("!",COUNTA($N$32:X32)+1))))-LEN(_xlfn.CONCAT($N$32:X32,REPT("!",COUNTA($N$32:X32)+1)))),"")</f>
        <v/>
      </c>
      <c r="Z32" s="105" t="str">
        <f>IFERROR(MID($K$32,LEN(_xlfn.CONCAT($N$32:Y32,REPT("!",COUNTA($N$32:Y32)+1))),FIND(",",$K$32,LEN(_xlfn.CONCAT($N$32:Y32,REPT("!",COUNTA($N$32:Y32)+1))))-LEN(_xlfn.CONCAT($N$32:Y32,REPT("!",COUNTA($N$32:Y32)+1)))),"")</f>
        <v/>
      </c>
      <c r="AA32" s="105" t="str">
        <f>IFERROR(MID($K$32,LEN(_xlfn.CONCAT($N$32:Z32,REPT("!",COUNTA($N$32:Z32)+1))),FIND(",",$K$32,LEN(_xlfn.CONCAT($N$32:Z32,REPT("!",COUNTA($N$32:Z32)+1))))-LEN(_xlfn.CONCAT($N$32:Z32,REPT("!",COUNTA($N$32:Z32)+1)))),"")</f>
        <v/>
      </c>
      <c r="AB32" s="105" t="str">
        <f>IFERROR(MID($K$32,LEN(_xlfn.CONCAT($N$32:AA32,REPT("!",COUNTA($N$32:AA32)+1))),FIND(",",$K$32,LEN(_xlfn.CONCAT($N$32:AA32,REPT("!",COUNTA($N$32:AA32)+1))))-LEN(_xlfn.CONCAT($N$32:AA32,REPT("!",COUNTA($N$32:AA32)+1)))),"")</f>
        <v/>
      </c>
      <c r="AC32" s="105" t="str">
        <f>IFERROR(MID($K$32,LEN(_xlfn.CONCAT($N$32:AB32,REPT("!",COUNTA($N$32:AB32)+1))),FIND(",",$K$32,LEN(_xlfn.CONCAT($N$32:AB32,REPT("!",COUNTA($N$32:AB32)+1))))-LEN(_xlfn.CONCAT($N$32:AB32,REPT("!",COUNTA($N$32:AB32)+1)))),"")</f>
        <v/>
      </c>
      <c r="AD32" s="105" t="str">
        <f>IFERROR(MID($K$32,LEN(_xlfn.CONCAT($N$32:AC32,REPT("!",COUNTA($N$32:AC32)+1))),FIND(",",$K$32,LEN(_xlfn.CONCAT($N$32:AC32,REPT("!",COUNTA($N$32:AC32)+1))))-LEN(_xlfn.CONCAT($N$32:AC32,REPT("!",COUNTA($N$32:AC32)+1)))),"")</f>
        <v/>
      </c>
      <c r="AE32" s="105" t="str">
        <f>IFERROR(MID($K$32,LEN(_xlfn.CONCAT($N$32:AD32,REPT("!",COUNTA($N$32:AD32)+1))),FIND(",",$K$32,LEN(_xlfn.CONCAT($N$32:AD32,REPT("!",COUNTA($N$32:AD32)+1))))-LEN(_xlfn.CONCAT($N$32:AD32,REPT("!",COUNTA($N$32:AD32)+1)))),"")</f>
        <v/>
      </c>
      <c r="AF32" s="105" t="str">
        <f>IFERROR(MID($K$32,LEN(_xlfn.CONCAT($N$32:AE32,REPT("!",COUNTA($N$32:AE32)+1))),FIND(",",$K$32,LEN(_xlfn.CONCAT($N$32:AE32,REPT("!",COUNTA($N$32:AE32)+1))))-LEN(_xlfn.CONCAT($N$32:AE32,REPT("!",COUNTA($N$32:AE32)+1)))),"")</f>
        <v/>
      </c>
      <c r="AG32" s="105" t="str">
        <f>IFERROR(MID($K$32,LEN(_xlfn.CONCAT($N$32:AF32,REPT("!",COUNTA($N$32:AF32)+1))),FIND(",",$K$32,LEN(_xlfn.CONCAT($N$32:AF32,REPT("!",COUNTA($N$32:AF32)+1))))-LEN(_xlfn.CONCAT($N$32:AF32,REPT("!",COUNTA($N$32:AF32)+1)))),"")</f>
        <v/>
      </c>
      <c r="AH32" s="107" t="str">
        <f>IF(N32&lt;&gt;"",_xlfn.CONCAT($L$32,"!",$J$32,N32),"")</f>
        <v xml:space="preserve">NicolaeB!ESXi_80 IP_1 </v>
      </c>
      <c r="AI32" s="107" t="str">
        <f t="shared" ref="AI32:BA32" si="36">IF(O32&lt;&gt;"",_xlfn.CONCAT($L$32,"!",$J$32,O32),"")</f>
        <v xml:space="preserve">NicolaeB!ESXi_80 IP_2 </v>
      </c>
      <c r="AJ32" s="107" t="str">
        <f t="shared" si="36"/>
        <v xml:space="preserve">NicolaeB!ESXi_80 IP_3 </v>
      </c>
      <c r="AK32" s="107" t="str">
        <f t="shared" si="36"/>
        <v xml:space="preserve">NicolaeB!ESXi_80 IP_4 </v>
      </c>
      <c r="AL32" s="107" t="str">
        <f t="shared" si="36"/>
        <v xml:space="preserve">NicolaeB!ESXi_80 IP_5 </v>
      </c>
      <c r="AM32" s="107" t="str">
        <f t="shared" si="36"/>
        <v xml:space="preserve">NicolaeB!ESXi_80 IP_6 </v>
      </c>
      <c r="AN32" s="107" t="str">
        <f t="shared" si="36"/>
        <v xml:space="preserve">NicolaeB!ESXi_80 IP_7 </v>
      </c>
      <c r="AO32" s="107" t="str">
        <f t="shared" si="36"/>
        <v>NicolaeB!ESXi_80 IP_8</v>
      </c>
      <c r="AP32" s="107" t="str">
        <f t="shared" si="36"/>
        <v xml:space="preserve">NicolaeB!ESXi_80 IP_9 </v>
      </c>
      <c r="AQ32" s="107" t="str">
        <f t="shared" si="36"/>
        <v xml:space="preserve">NicolaeB!ESXi_80 IP_10 </v>
      </c>
      <c r="AR32" s="107" t="str">
        <f t="shared" si="36"/>
        <v/>
      </c>
      <c r="AS32" s="107" t="str">
        <f t="shared" si="36"/>
        <v/>
      </c>
      <c r="AT32" s="107" t="str">
        <f t="shared" si="36"/>
        <v/>
      </c>
      <c r="AU32" s="107" t="str">
        <f t="shared" si="36"/>
        <v/>
      </c>
      <c r="AV32" s="107" t="str">
        <f t="shared" si="36"/>
        <v/>
      </c>
      <c r="AW32" s="107" t="str">
        <f t="shared" si="36"/>
        <v/>
      </c>
      <c r="AX32" s="107" t="str">
        <f t="shared" si="36"/>
        <v/>
      </c>
      <c r="AY32" s="107" t="str">
        <f t="shared" si="36"/>
        <v/>
      </c>
      <c r="AZ32" s="107" t="str">
        <f t="shared" si="36"/>
        <v/>
      </c>
      <c r="BA32" s="107" t="str">
        <f t="shared" si="36"/>
        <v/>
      </c>
      <c r="BB32" s="101" t="str">
        <f>IFERROR(MID($BB$2,LEN(_xlfn.CONCAT($BB$3:BB31,REPT("!",COUNTA($BB$3:BB31)+1))),FIND(",",$BB$2,LEN(_xlfn.CONCAT($BB$3:BB31,REPT("!",COUNTA($BB$3:BB31)+1))))-LEN(_xlfn.CONCAT($BB$3:BB31,REPT("!",COUNTA($BB$3:BB31)+1)))),"")</f>
        <v/>
      </c>
      <c r="BC32" s="101" t="str">
        <f t="shared" si="6"/>
        <v/>
      </c>
      <c r="BD32" s="101" t="str">
        <f t="shared" si="7"/>
        <v/>
      </c>
    </row>
    <row r="33" spans="1:56">
      <c r="A33" s="109" t="s">
        <v>45</v>
      </c>
      <c r="B33" s="109" t="s">
        <v>636</v>
      </c>
      <c r="C33" s="95" t="str">
        <f t="shared" si="0"/>
        <v/>
      </c>
      <c r="D33" s="97" t="str">
        <f t="shared" si="1"/>
        <v/>
      </c>
      <c r="F33" t="str">
        <f t="shared" si="2"/>
        <v xml:space="preserve">ESXi_80 IP_10 </v>
      </c>
      <c r="J33" s="101" t="str">
        <f>IF(AND(Actual!D14&lt;&gt;"",Actual!H14&lt;&gt;""),Actual!D14,"")</f>
        <v>ESXi_83</v>
      </c>
      <c r="K33" s="101" t="str">
        <f>IF(AND(Actual!D14&lt;&gt;"",Actual!H14&lt;&gt;""),Actual!H14,"")</f>
        <v>Win7N_D ,</v>
      </c>
      <c r="L33" s="101" t="str">
        <f>IF(AND(J33&lt;&gt;"",K33&lt;&gt;""),Actual!B14,"")</f>
        <v>NicolaeB</v>
      </c>
      <c r="M33" s="101" t="str">
        <f t="shared" si="28"/>
        <v>ESXi_83NicolaeB</v>
      </c>
      <c r="N33" s="104" t="str">
        <f t="shared" si="4"/>
        <v xml:space="preserve">Win7N_D </v>
      </c>
      <c r="O33" s="105" t="str">
        <f>IFERROR(MID($K$33,LEN(_xlfn.CONCAT($N$33:N33,REPT("!",COUNTA($N$33:N33)+1))),FIND(",",$K$33,LEN(_xlfn.CONCAT($N$33:N33,REPT("!",COUNTA($N$33:N33)+1))))-LEN(_xlfn.CONCAT($N$33:N33,REPT("!",COUNTA($N$33:N33)+1)))),"")</f>
        <v/>
      </c>
      <c r="P33" s="105" t="str">
        <f>IFERROR(MID($K$33,LEN(_xlfn.CONCAT($N$33:O33,REPT("!",COUNTA($N$33:O33)+1))),FIND(",",$K$33,LEN(_xlfn.CONCAT($N$33:O33,REPT("!",COUNTA($N$33:O33)+1))))-LEN(_xlfn.CONCAT($N$33:O33,REPT("!",COUNTA($N$33:O33)+1)))),"")</f>
        <v/>
      </c>
      <c r="Q33" s="105" t="str">
        <f>IFERROR(MID($K$33,LEN(_xlfn.CONCAT($N$33:P33,REPT("!",COUNTA($N$33:P33)+1))),FIND(",",$K$33,LEN(_xlfn.CONCAT($N$33:P33,REPT("!",COUNTA($N$33:P33)+1))))-LEN(_xlfn.CONCAT($N$33:P33,REPT("!",COUNTA($N$33:P33)+1)))),"")</f>
        <v/>
      </c>
      <c r="R33" s="105" t="str">
        <f>IFERROR(MID($K$33,LEN(_xlfn.CONCAT($N$33:Q33,REPT("!",COUNTA($N$33:Q33)+1))),FIND(",",$K$33,LEN(_xlfn.CONCAT($N$33:Q33,REPT("!",COUNTA($N$33:Q33)+1))))-LEN(_xlfn.CONCAT($N$33:Q33,REPT("!",COUNTA($N$33:Q33)+1)))),"")</f>
        <v/>
      </c>
      <c r="S33" s="105" t="str">
        <f>IFERROR(MID($K$33,LEN(_xlfn.CONCAT($N$33:R33,REPT("!",COUNTA($N$33:R33)+1))),FIND(",",$K$33,LEN(_xlfn.CONCAT($N$33:R33,REPT("!",COUNTA($N$33:R33)+1))))-LEN(_xlfn.CONCAT($N$33:R33,REPT("!",COUNTA($N$33:R33)+1)))),"")</f>
        <v/>
      </c>
      <c r="T33" s="105" t="str">
        <f>IFERROR(MID($K$33,LEN(_xlfn.CONCAT($N$33:S33,REPT("!",COUNTA($N$33:S33)+1))),FIND(",",$K$33,LEN(_xlfn.CONCAT($N$33:S33,REPT("!",COUNTA($N$33:S33)+1))))-LEN(_xlfn.CONCAT($N$33:S33,REPT("!",COUNTA($N$33:S33)+1)))),"")</f>
        <v/>
      </c>
      <c r="U33" s="105" t="str">
        <f>IFERROR(MID($K$33,LEN(_xlfn.CONCAT($N$33:T33,REPT("!",COUNTA($N$33:T33)+1))),FIND(",",$K$33,LEN(_xlfn.CONCAT($N$33:T33,REPT("!",COUNTA($N$33:T33)+1))))-LEN(_xlfn.CONCAT($N$33:T33,REPT("!",COUNTA($N$33:T33)+1)))),"")</f>
        <v/>
      </c>
      <c r="V33" s="105" t="str">
        <f>IFERROR(MID($K$33,LEN(_xlfn.CONCAT($N$33:U33,REPT("!",COUNTA($N$33:U33)+1))),FIND(",",$K$33,LEN(_xlfn.CONCAT($N$33:U33,REPT("!",COUNTA($N$33:U33)+1))))-LEN(_xlfn.CONCAT($N$33:U33,REPT("!",COUNTA($N$33:U33)+1)))),"")</f>
        <v/>
      </c>
      <c r="W33" s="105" t="str">
        <f>IFERROR(MID($K$33,LEN(_xlfn.CONCAT($N$33:V33,REPT("!",COUNTA($N$33:V33)+1))),FIND(",",$K$33,LEN(_xlfn.CONCAT($N$33:V33,REPT("!",COUNTA($N$33:V33)+1))))-LEN(_xlfn.CONCAT($N$33:V33,REPT("!",COUNTA($N$33:V33)+1)))),"")</f>
        <v/>
      </c>
      <c r="X33" s="105" t="str">
        <f>IFERROR(MID($K$33,LEN(_xlfn.CONCAT($N$33:W33,REPT("!",COUNTA($N$33:W33)+1))),FIND(",",$K$33,LEN(_xlfn.CONCAT($N$33:W33,REPT("!",COUNTA($N$33:W33)+1))))-LEN(_xlfn.CONCAT($N$33:W33,REPT("!",COUNTA($N$33:W33)+1)))),"")</f>
        <v/>
      </c>
      <c r="Y33" s="105" t="str">
        <f>IFERROR(MID($K$33,LEN(_xlfn.CONCAT($N$33:X33,REPT("!",COUNTA($N$33:X33)+1))),FIND(",",$K$33,LEN(_xlfn.CONCAT($N$33:X33,REPT("!",COUNTA($N$33:X33)+1))))-LEN(_xlfn.CONCAT($N$33:X33,REPT("!",COUNTA($N$33:X33)+1)))),"")</f>
        <v/>
      </c>
      <c r="Z33" s="105" t="str">
        <f>IFERROR(MID($K$33,LEN(_xlfn.CONCAT($N$33:Y33,REPT("!",COUNTA($N$33:Y33)+1))),FIND(",",$K$33,LEN(_xlfn.CONCAT($N$33:Y33,REPT("!",COUNTA($N$33:Y33)+1))))-LEN(_xlfn.CONCAT($N$33:Y33,REPT("!",COUNTA($N$33:Y33)+1)))),"")</f>
        <v/>
      </c>
      <c r="AA33" s="105" t="str">
        <f>IFERROR(MID($K$33,LEN(_xlfn.CONCAT($N$33:Z33,REPT("!",COUNTA($N$33:Z33)+1))),FIND(",",$K$33,LEN(_xlfn.CONCAT($N$33:Z33,REPT("!",COUNTA($N$33:Z33)+1))))-LEN(_xlfn.CONCAT($N$33:Z33,REPT("!",COUNTA($N$33:Z33)+1)))),"")</f>
        <v/>
      </c>
      <c r="AB33" s="105" t="str">
        <f>IFERROR(MID($K$33,LEN(_xlfn.CONCAT($N$33:AA33,REPT("!",COUNTA($N$33:AA33)+1))),FIND(",",$K$33,LEN(_xlfn.CONCAT($N$33:AA33,REPT("!",COUNTA($N$33:AA33)+1))))-LEN(_xlfn.CONCAT($N$33:AA33,REPT("!",COUNTA($N$33:AA33)+1)))),"")</f>
        <v/>
      </c>
      <c r="AC33" s="105" t="str">
        <f>IFERROR(MID($K$33,LEN(_xlfn.CONCAT($N$33:AB33,REPT("!",COUNTA($N$33:AB33)+1))),FIND(",",$K$33,LEN(_xlfn.CONCAT($N$33:AB33,REPT("!",COUNTA($N$33:AB33)+1))))-LEN(_xlfn.CONCAT($N$33:AB33,REPT("!",COUNTA($N$33:AB33)+1)))),"")</f>
        <v/>
      </c>
      <c r="AD33" s="105" t="str">
        <f>IFERROR(MID($K$33,LEN(_xlfn.CONCAT($N$33:AC33,REPT("!",COUNTA($N$33:AC33)+1))),FIND(",",$K$33,LEN(_xlfn.CONCAT($N$33:AC33,REPT("!",COUNTA($N$33:AC33)+1))))-LEN(_xlfn.CONCAT($N$33:AC33,REPT("!",COUNTA($N$33:AC33)+1)))),"")</f>
        <v/>
      </c>
      <c r="AE33" s="105" t="str">
        <f>IFERROR(MID($K$33,LEN(_xlfn.CONCAT($N$33:AD33,REPT("!",COUNTA($N$33:AD33)+1))),FIND(",",$K$33,LEN(_xlfn.CONCAT($N$33:AD33,REPT("!",COUNTA($N$33:AD33)+1))))-LEN(_xlfn.CONCAT($N$33:AD33,REPT("!",COUNTA($N$33:AD33)+1)))),"")</f>
        <v/>
      </c>
      <c r="AF33" s="105" t="str">
        <f>IFERROR(MID($K$33,LEN(_xlfn.CONCAT($N$33:AE33,REPT("!",COUNTA($N$33:AE33)+1))),FIND(",",$K$33,LEN(_xlfn.CONCAT($N$33:AE33,REPT("!",COUNTA($N$33:AE33)+1))))-LEN(_xlfn.CONCAT($N$33:AE33,REPT("!",COUNTA($N$33:AE33)+1)))),"")</f>
        <v/>
      </c>
      <c r="AG33" s="105" t="str">
        <f>IFERROR(MID($K$33,LEN(_xlfn.CONCAT($N$33:AF33,REPT("!",COUNTA($N$33:AF33)+1))),FIND(",",$K$33,LEN(_xlfn.CONCAT($N$33:AF33,REPT("!",COUNTA($N$33:AF33)+1))))-LEN(_xlfn.CONCAT($N$33:AF33,REPT("!",COUNTA($N$33:AF33)+1)))),"")</f>
        <v/>
      </c>
      <c r="AH33" s="107" t="str">
        <f>IF(N33&lt;&gt;"",_xlfn.CONCAT($L$33,"!",$J$33,N33),"")</f>
        <v xml:space="preserve">NicolaeB!ESXi_83Win7N_D </v>
      </c>
      <c r="AI33" s="107" t="str">
        <f t="shared" ref="AI33:BA33" si="37">IF(O33&lt;&gt;"",_xlfn.CONCAT($L$33,"!",$J$33,O33),"")</f>
        <v/>
      </c>
      <c r="AJ33" s="107" t="str">
        <f t="shared" si="37"/>
        <v/>
      </c>
      <c r="AK33" s="107" t="str">
        <f t="shared" si="37"/>
        <v/>
      </c>
      <c r="AL33" s="107" t="str">
        <f t="shared" si="37"/>
        <v/>
      </c>
      <c r="AM33" s="107" t="str">
        <f t="shared" si="37"/>
        <v/>
      </c>
      <c r="AN33" s="107" t="str">
        <f t="shared" si="37"/>
        <v/>
      </c>
      <c r="AO33" s="107" t="str">
        <f t="shared" si="37"/>
        <v/>
      </c>
      <c r="AP33" s="107" t="str">
        <f t="shared" si="37"/>
        <v/>
      </c>
      <c r="AQ33" s="107" t="str">
        <f t="shared" si="37"/>
        <v/>
      </c>
      <c r="AR33" s="107" t="str">
        <f t="shared" si="37"/>
        <v/>
      </c>
      <c r="AS33" s="107" t="str">
        <f t="shared" si="37"/>
        <v/>
      </c>
      <c r="AT33" s="107" t="str">
        <f t="shared" si="37"/>
        <v/>
      </c>
      <c r="AU33" s="107" t="str">
        <f t="shared" si="37"/>
        <v/>
      </c>
      <c r="AV33" s="107" t="str">
        <f t="shared" si="37"/>
        <v/>
      </c>
      <c r="AW33" s="107" t="str">
        <f t="shared" si="37"/>
        <v/>
      </c>
      <c r="AX33" s="107" t="str">
        <f t="shared" si="37"/>
        <v/>
      </c>
      <c r="AY33" s="107" t="str">
        <f t="shared" si="37"/>
        <v/>
      </c>
      <c r="AZ33" s="107" t="str">
        <f t="shared" si="37"/>
        <v/>
      </c>
      <c r="BA33" s="107" t="str">
        <f t="shared" si="37"/>
        <v/>
      </c>
      <c r="BB33" s="101" t="str">
        <f>IFERROR(MID($BB$2,LEN(_xlfn.CONCAT($BB$3:BB32,REPT("!",COUNTA($BB$3:BB32)+1))),FIND(",",$BB$2,LEN(_xlfn.CONCAT($BB$3:BB32,REPT("!",COUNTA($BB$3:BB32)+1))))-LEN(_xlfn.CONCAT($BB$3:BB32,REPT("!",COUNTA($BB$3:BB32)+1)))),"")</f>
        <v/>
      </c>
      <c r="BC33" s="101" t="str">
        <f t="shared" si="6"/>
        <v/>
      </c>
      <c r="BD33" s="101" t="str">
        <f t="shared" si="7"/>
        <v/>
      </c>
    </row>
    <row r="34" spans="1:56">
      <c r="A34" s="109" t="s">
        <v>45</v>
      </c>
      <c r="B34" s="109"/>
      <c r="C34" s="95" t="str">
        <f t="shared" si="0"/>
        <v/>
      </c>
      <c r="D34" s="97" t="str">
        <f t="shared" si="1"/>
        <v/>
      </c>
      <c r="F34" t="str">
        <f t="shared" si="2"/>
        <v xml:space="preserve">ESXi_80  </v>
      </c>
      <c r="J34" s="101" t="str">
        <f>IF(AND(Actual!D15&lt;&gt;"",Actual!H15&lt;&gt;""),Actual!D15,"")</f>
        <v>ESXi_81</v>
      </c>
      <c r="K34" s="101" t="str">
        <f>IF(AND(Actual!D15&lt;&gt;"",Actual!H15&lt;&gt;""),Actual!H15,"")</f>
        <v xml:space="preserve"> IP_3 , IP_4 , IP_1, IP_2 , </v>
      </c>
      <c r="L34" s="101" t="str">
        <f>IF(AND(J34&lt;&gt;"",K34&lt;&gt;""),Actual!B15,"")</f>
        <v>DianaS</v>
      </c>
      <c r="M34" s="101" t="str">
        <f t="shared" si="28"/>
        <v>ESXi_81DianaS</v>
      </c>
      <c r="N34" s="104" t="str">
        <f t="shared" si="4"/>
        <v xml:space="preserve"> IP_3 </v>
      </c>
      <c r="O34" s="105" t="str">
        <f>IFERROR(MID($K$34,LEN(_xlfn.CONCAT($N$34:N34,REPT("!",COUNTA($N$34:N34)+1))),FIND(",",$K$34,LEN(_xlfn.CONCAT($N$34:N34,REPT("!",COUNTA($N$34:N34)+1))))-LEN(_xlfn.CONCAT($N$34:N34,REPT("!",COUNTA($N$34:N34)+1)))),"")</f>
        <v xml:space="preserve"> IP_4 </v>
      </c>
      <c r="P34" s="105" t="str">
        <f>IFERROR(MID($K$34,LEN(_xlfn.CONCAT($N$34:O34,REPT("!",COUNTA($N$34:O34)+1))),FIND(",",$K$34,LEN(_xlfn.CONCAT($N$34:O34,REPT("!",COUNTA($N$34:O34)+1))))-LEN(_xlfn.CONCAT($N$34:O34,REPT("!",COUNTA($N$34:O34)+1)))),"")</f>
        <v xml:space="preserve"> IP_1</v>
      </c>
      <c r="Q34" s="105" t="str">
        <f>IFERROR(MID($K$34,LEN(_xlfn.CONCAT($N$34:P34,REPT("!",COUNTA($N$34:P34)+1))),FIND(",",$K$34,LEN(_xlfn.CONCAT($N$34:P34,REPT("!",COUNTA($N$34:P34)+1))))-LEN(_xlfn.CONCAT($N$34:P34,REPT("!",COUNTA($N$34:P34)+1)))),"")</f>
        <v xml:space="preserve"> IP_2 </v>
      </c>
      <c r="R34" s="105" t="str">
        <f>IFERROR(MID($K$34,LEN(_xlfn.CONCAT($N$34:Q34,REPT("!",COUNTA($N$34:Q34)+1))),FIND(",",$K$34,LEN(_xlfn.CONCAT($N$34:Q34,REPT("!",COUNTA($N$34:Q34)+1))))-LEN(_xlfn.CONCAT($N$34:Q34,REPT("!",COUNTA($N$34:Q34)+1)))),"")</f>
        <v/>
      </c>
      <c r="S34" s="105" t="str">
        <f>IFERROR(MID($K$34,LEN(_xlfn.CONCAT($N$34:R34,REPT("!",COUNTA($N$34:R34)+1))),FIND(",",$K$34,LEN(_xlfn.CONCAT($N$34:R34,REPT("!",COUNTA($N$34:R34)+1))))-LEN(_xlfn.CONCAT($N$34:R34,REPT("!",COUNTA($N$34:R34)+1)))),"")</f>
        <v/>
      </c>
      <c r="T34" s="105" t="str">
        <f>IFERROR(MID($K$34,LEN(_xlfn.CONCAT($N$34:S34,REPT("!",COUNTA($N$34:S34)+1))),FIND(",",$K$34,LEN(_xlfn.CONCAT($N$34:S34,REPT("!",COUNTA($N$34:S34)+1))))-LEN(_xlfn.CONCAT($N$34:S34,REPT("!",COUNTA($N$34:S34)+1)))),"")</f>
        <v/>
      </c>
      <c r="U34" s="105" t="str">
        <f>IFERROR(MID($K$34,LEN(_xlfn.CONCAT($N$34:T34,REPT("!",COUNTA($N$34:T34)+1))),FIND(",",$K$34,LEN(_xlfn.CONCAT($N$34:T34,REPT("!",COUNTA($N$34:T34)+1))))-LEN(_xlfn.CONCAT($N$34:T34,REPT("!",COUNTA($N$34:T34)+1)))),"")</f>
        <v/>
      </c>
      <c r="V34" s="105" t="str">
        <f>IFERROR(MID($K$34,LEN(_xlfn.CONCAT($N$34:U34,REPT("!",COUNTA($N$34:U34)+1))),FIND(",",$K$34,LEN(_xlfn.CONCAT($N$34:U34,REPT("!",COUNTA($N$34:U34)+1))))-LEN(_xlfn.CONCAT($N$34:U34,REPT("!",COUNTA($N$34:U34)+1)))),"")</f>
        <v/>
      </c>
      <c r="W34" s="105" t="str">
        <f>IFERROR(MID($K$34,LEN(_xlfn.CONCAT($N$34:V34,REPT("!",COUNTA($N$34:V34)+1))),FIND(",",$K$34,LEN(_xlfn.CONCAT($N$34:V34,REPT("!",COUNTA($N$34:V34)+1))))-LEN(_xlfn.CONCAT($N$34:V34,REPT("!",COUNTA($N$34:V34)+1)))),"")</f>
        <v/>
      </c>
      <c r="X34" s="105" t="str">
        <f>IFERROR(MID($K$34,LEN(_xlfn.CONCAT($N$34:W34,REPT("!",COUNTA($N$34:W34)+1))),FIND(",",$K$34,LEN(_xlfn.CONCAT($N$34:W34,REPT("!",COUNTA($N$34:W34)+1))))-LEN(_xlfn.CONCAT($N$34:W34,REPT("!",COUNTA($N$34:W34)+1)))),"")</f>
        <v/>
      </c>
      <c r="Y34" s="105" t="str">
        <f>IFERROR(MID($K$34,LEN(_xlfn.CONCAT($N$34:X34,REPT("!",COUNTA($N$34:X34)+1))),FIND(",",$K$34,LEN(_xlfn.CONCAT($N$34:X34,REPT("!",COUNTA($N$34:X34)+1))))-LEN(_xlfn.CONCAT($N$34:X34,REPT("!",COUNTA($N$34:X34)+1)))),"")</f>
        <v/>
      </c>
      <c r="Z34" s="105" t="str">
        <f>IFERROR(MID($K$34,LEN(_xlfn.CONCAT($N$34:Y34,REPT("!",COUNTA($N$34:Y34)+1))),FIND(",",$K$34,LEN(_xlfn.CONCAT($N$34:Y34,REPT("!",COUNTA($N$34:Y34)+1))))-LEN(_xlfn.CONCAT($N$34:Y34,REPT("!",COUNTA($N$34:Y34)+1)))),"")</f>
        <v/>
      </c>
      <c r="AA34" s="105" t="str">
        <f>IFERROR(MID($K$34,LEN(_xlfn.CONCAT($N$34:Z34,REPT("!",COUNTA($N$34:Z34)+1))),FIND(",",$K$34,LEN(_xlfn.CONCAT($N$34:Z34,REPT("!",COUNTA($N$34:Z34)+1))))-LEN(_xlfn.CONCAT($N$34:Z34,REPT("!",COUNTA($N$34:Z34)+1)))),"")</f>
        <v/>
      </c>
      <c r="AB34" s="105" t="str">
        <f>IFERROR(MID($K$34,LEN(_xlfn.CONCAT($N$34:AA34,REPT("!",COUNTA($N$34:AA34)+1))),FIND(",",$K$34,LEN(_xlfn.CONCAT($N$34:AA34,REPT("!",COUNTA($N$34:AA34)+1))))-LEN(_xlfn.CONCAT($N$34:AA34,REPT("!",COUNTA($N$34:AA34)+1)))),"")</f>
        <v/>
      </c>
      <c r="AC34" s="105" t="str">
        <f>IFERROR(MID($K$34,LEN(_xlfn.CONCAT($N$34:AB34,REPT("!",COUNTA($N$34:AB34)+1))),FIND(",",$K$34,LEN(_xlfn.CONCAT($N$34:AB34,REPT("!",COUNTA($N$34:AB34)+1))))-LEN(_xlfn.CONCAT($N$34:AB34,REPT("!",COUNTA($N$34:AB34)+1)))),"")</f>
        <v/>
      </c>
      <c r="AD34" s="105" t="str">
        <f>IFERROR(MID($K$34,LEN(_xlfn.CONCAT($N$34:AC34,REPT("!",COUNTA($N$34:AC34)+1))),FIND(",",$K$34,LEN(_xlfn.CONCAT($N$34:AC34,REPT("!",COUNTA($N$34:AC34)+1))))-LEN(_xlfn.CONCAT($N$34:AC34,REPT("!",COUNTA($N$34:AC34)+1)))),"")</f>
        <v/>
      </c>
      <c r="AE34" s="105" t="str">
        <f>IFERROR(MID($K$34,LEN(_xlfn.CONCAT($N$34:AD34,REPT("!",COUNTA($N$34:AD34)+1))),FIND(",",$K$34,LEN(_xlfn.CONCAT($N$34:AD34,REPT("!",COUNTA($N$34:AD34)+1))))-LEN(_xlfn.CONCAT($N$34:AD34,REPT("!",COUNTA($N$34:AD34)+1)))),"")</f>
        <v/>
      </c>
      <c r="AF34" s="105" t="str">
        <f>IFERROR(MID($K$34,LEN(_xlfn.CONCAT($N$34:AE34,REPT("!",COUNTA($N$34:AE34)+1))),FIND(",",$K$34,LEN(_xlfn.CONCAT($N$34:AE34,REPT("!",COUNTA($N$34:AE34)+1))))-LEN(_xlfn.CONCAT($N$34:AE34,REPT("!",COUNTA($N$34:AE34)+1)))),"")</f>
        <v/>
      </c>
      <c r="AG34" s="105" t="str">
        <f>IFERROR(MID($K$34,LEN(_xlfn.CONCAT($N$34:AF34,REPT("!",COUNTA($N$34:AF34)+1))),FIND(",",$K$34,LEN(_xlfn.CONCAT($N$34:AF34,REPT("!",COUNTA($N$34:AF34)+1))))-LEN(_xlfn.CONCAT($N$34:AF34,REPT("!",COUNTA($N$34:AF34)+1)))),"")</f>
        <v/>
      </c>
      <c r="AH34" s="107" t="str">
        <f>IF(N34&lt;&gt;"",_xlfn.CONCAT($L$34,"!",$J$34,N34),"")</f>
        <v xml:space="preserve">DianaS!ESXi_81 IP_3 </v>
      </c>
      <c r="AI34" s="107" t="str">
        <f t="shared" ref="AI34:BA34" si="38">IF(O34&lt;&gt;"",_xlfn.CONCAT($L$34,"!",$J$34,O34),"")</f>
        <v xml:space="preserve">DianaS!ESXi_81 IP_4 </v>
      </c>
      <c r="AJ34" s="107" t="str">
        <f t="shared" si="38"/>
        <v>DianaS!ESXi_81 IP_1</v>
      </c>
      <c r="AK34" s="107" t="str">
        <f t="shared" si="38"/>
        <v xml:space="preserve">DianaS!ESXi_81 IP_2 </v>
      </c>
      <c r="AL34" s="107" t="str">
        <f t="shared" si="38"/>
        <v/>
      </c>
      <c r="AM34" s="107" t="str">
        <f t="shared" si="38"/>
        <v/>
      </c>
      <c r="AN34" s="107" t="str">
        <f t="shared" si="38"/>
        <v/>
      </c>
      <c r="AO34" s="107" t="str">
        <f t="shared" si="38"/>
        <v/>
      </c>
      <c r="AP34" s="107" t="str">
        <f t="shared" si="38"/>
        <v/>
      </c>
      <c r="AQ34" s="107" t="str">
        <f t="shared" si="38"/>
        <v/>
      </c>
      <c r="AR34" s="107" t="str">
        <f t="shared" si="38"/>
        <v/>
      </c>
      <c r="AS34" s="107" t="str">
        <f t="shared" si="38"/>
        <v/>
      </c>
      <c r="AT34" s="107" t="str">
        <f t="shared" si="38"/>
        <v/>
      </c>
      <c r="AU34" s="107" t="str">
        <f t="shared" si="38"/>
        <v/>
      </c>
      <c r="AV34" s="107" t="str">
        <f t="shared" si="38"/>
        <v/>
      </c>
      <c r="AW34" s="107" t="str">
        <f t="shared" si="38"/>
        <v/>
      </c>
      <c r="AX34" s="107" t="str">
        <f t="shared" si="38"/>
        <v/>
      </c>
      <c r="AY34" s="107" t="str">
        <f t="shared" si="38"/>
        <v/>
      </c>
      <c r="AZ34" s="107" t="str">
        <f t="shared" si="38"/>
        <v/>
      </c>
      <c r="BA34" s="107" t="str">
        <f t="shared" si="38"/>
        <v/>
      </c>
      <c r="BB34" s="101" t="str">
        <f>IFERROR(MID($BB$2,LEN(_xlfn.CONCAT($BB$3:BB33,REPT("!",COUNTA($BB$3:BB33)+1))),FIND(",",$BB$2,LEN(_xlfn.CONCAT($BB$3:BB33,REPT("!",COUNTA($BB$3:BB33)+1))))-LEN(_xlfn.CONCAT($BB$3:BB33,REPT("!",COUNTA($BB$3:BB33)+1)))),"")</f>
        <v/>
      </c>
      <c r="BC34" s="101" t="str">
        <f t="shared" si="6"/>
        <v/>
      </c>
      <c r="BD34" s="101" t="str">
        <f t="shared" si="7"/>
        <v/>
      </c>
    </row>
    <row r="35" spans="1:56">
      <c r="A35" s="109" t="s">
        <v>45</v>
      </c>
      <c r="B35" s="109" t="s">
        <v>1559</v>
      </c>
      <c r="C35" s="95" t="str">
        <f t="shared" si="0"/>
        <v/>
      </c>
      <c r="D35" s="97" t="str">
        <f t="shared" si="1"/>
        <v/>
      </c>
      <c r="F35" t="str">
        <f t="shared" si="2"/>
        <v xml:space="preserve">ESXi_80 EJBCA </v>
      </c>
      <c r="J35" s="101" t="e">
        <f>IF(AND(Actual!#REF!&lt;&gt;"",Actual!#REF!&lt;&gt;""),Actual!#REF!,"")</f>
        <v>#REF!</v>
      </c>
      <c r="K35" s="101" t="e">
        <f>IF(AND(Actual!#REF!&lt;&gt;"",Actual!#REF!&lt;&gt;""),Actual!#REF!,"")</f>
        <v>#REF!</v>
      </c>
      <c r="L35" s="101" t="e">
        <f>IF(AND(J35&lt;&gt;"",K35&lt;&gt;""),Actual!#REF!,"")</f>
        <v>#REF!</v>
      </c>
      <c r="M35" s="101" t="e">
        <f t="shared" si="28"/>
        <v>#REF!</v>
      </c>
      <c r="N35" s="104" t="e">
        <f t="shared" si="4"/>
        <v>#REF!</v>
      </c>
      <c r="O35" s="105" t="str">
        <f>IFERROR(MID($K$35,LEN(_xlfn.CONCAT($N$35:N35,REPT("!",COUNTA($N$35:N35)+1))),FIND(",",$K$35,LEN(_xlfn.CONCAT($N$35:N35,REPT("!",COUNTA($N$35:N35)+1))))-LEN(_xlfn.CONCAT($N$35:N35,REPT("!",COUNTA($N$35:N35)+1)))),"")</f>
        <v/>
      </c>
      <c r="P35" s="105" t="str">
        <f>IFERROR(MID($K$35,LEN(_xlfn.CONCAT($N$35:O35,REPT("!",COUNTA($N$35:O35)+1))),FIND(",",$K$35,LEN(_xlfn.CONCAT($N$35:O35,REPT("!",COUNTA($N$35:O35)+1))))-LEN(_xlfn.CONCAT($N$35:O35,REPT("!",COUNTA($N$35:O35)+1)))),"")</f>
        <v/>
      </c>
      <c r="Q35" s="105" t="str">
        <f>IFERROR(MID($K$35,LEN(_xlfn.CONCAT($N$35:P35,REPT("!",COUNTA($N$35:P35)+1))),FIND(",",$K$35,LEN(_xlfn.CONCAT($N$35:P35,REPT("!",COUNTA($N$35:P35)+1))))-LEN(_xlfn.CONCAT($N$35:P35,REPT("!",COUNTA($N$35:P35)+1)))),"")</f>
        <v/>
      </c>
      <c r="R35" s="105" t="str">
        <f>IFERROR(MID($K$35,LEN(_xlfn.CONCAT($N$35:Q35,REPT("!",COUNTA($N$35:Q35)+1))),FIND(",",$K$35,LEN(_xlfn.CONCAT($N$35:Q35,REPT("!",COUNTA($N$35:Q35)+1))))-LEN(_xlfn.CONCAT($N$35:Q35,REPT("!",COUNTA($N$35:Q35)+1)))),"")</f>
        <v/>
      </c>
      <c r="S35" s="105" t="str">
        <f>IFERROR(MID($K$35,LEN(_xlfn.CONCAT($N$35:R35,REPT("!",COUNTA($N$35:R35)+1))),FIND(",",$K$35,LEN(_xlfn.CONCAT($N$35:R35,REPT("!",COUNTA($N$35:R35)+1))))-LEN(_xlfn.CONCAT($N$35:R35,REPT("!",COUNTA($N$35:R35)+1)))),"")</f>
        <v/>
      </c>
      <c r="T35" s="105" t="str">
        <f>IFERROR(MID($K$35,LEN(_xlfn.CONCAT($N$35:S35,REPT("!",COUNTA($N$35:S35)+1))),FIND(",",$K$35,LEN(_xlfn.CONCAT($N$35:S35,REPT("!",COUNTA($N$35:S35)+1))))-LEN(_xlfn.CONCAT($N$35:S35,REPT("!",COUNTA($N$35:S35)+1)))),"")</f>
        <v/>
      </c>
      <c r="U35" s="105" t="str">
        <f>IFERROR(MID($K$35,LEN(_xlfn.CONCAT($N$35:T35,REPT("!",COUNTA($N$35:T35)+1))),FIND(",",$K$35,LEN(_xlfn.CONCAT($N$35:T35,REPT("!",COUNTA($N$35:T35)+1))))-LEN(_xlfn.CONCAT($N$35:T35,REPT("!",COUNTA($N$35:T35)+1)))),"")</f>
        <v/>
      </c>
      <c r="V35" s="105" t="str">
        <f>IFERROR(MID($K$35,LEN(_xlfn.CONCAT($N$35:U35,REPT("!",COUNTA($N$35:U35)+1))),FIND(",",$K$35,LEN(_xlfn.CONCAT($N$35:U35,REPT("!",COUNTA($N$35:U35)+1))))-LEN(_xlfn.CONCAT($N$35:U35,REPT("!",COUNTA($N$35:U35)+1)))),"")</f>
        <v/>
      </c>
      <c r="W35" s="105" t="str">
        <f>IFERROR(MID($K$35,LEN(_xlfn.CONCAT($N$35:V35,REPT("!",COUNTA($N$35:V35)+1))),FIND(",",$K$35,LEN(_xlfn.CONCAT($N$35:V35,REPT("!",COUNTA($N$35:V35)+1))))-LEN(_xlfn.CONCAT($N$35:V35,REPT("!",COUNTA($N$35:V35)+1)))),"")</f>
        <v/>
      </c>
      <c r="X35" s="105" t="str">
        <f>IFERROR(MID($K$35,LEN(_xlfn.CONCAT($N$35:W35,REPT("!",COUNTA($N$35:W35)+1))),FIND(",",$K$35,LEN(_xlfn.CONCAT($N$35:W35,REPT("!",COUNTA($N$35:W35)+1))))-LEN(_xlfn.CONCAT($N$35:W35,REPT("!",COUNTA($N$35:W35)+1)))),"")</f>
        <v/>
      </c>
      <c r="Y35" s="105" t="str">
        <f>IFERROR(MID($K$35,LEN(_xlfn.CONCAT($N$35:X35,REPT("!",COUNTA($N$35:X35)+1))),FIND(",",$K$35,LEN(_xlfn.CONCAT($N$35:X35,REPT("!",COUNTA($N$35:X35)+1))))-LEN(_xlfn.CONCAT($N$35:X35,REPT("!",COUNTA($N$35:X35)+1)))),"")</f>
        <v/>
      </c>
      <c r="Z35" s="105" t="str">
        <f>IFERROR(MID($K$35,LEN(_xlfn.CONCAT($N$35:Y35,REPT("!",COUNTA($N$35:Y35)+1))),FIND(",",$K$35,LEN(_xlfn.CONCAT($N$35:Y35,REPT("!",COUNTA($N$35:Y35)+1))))-LEN(_xlfn.CONCAT($N$35:Y35,REPT("!",COUNTA($N$35:Y35)+1)))),"")</f>
        <v/>
      </c>
      <c r="AA35" s="105" t="str">
        <f>IFERROR(MID($K$35,LEN(_xlfn.CONCAT($N$35:Z35,REPT("!",COUNTA($N$35:Z35)+1))),FIND(",",$K$35,LEN(_xlfn.CONCAT($N$35:Z35,REPT("!",COUNTA($N$35:Z35)+1))))-LEN(_xlfn.CONCAT($N$35:Z35,REPT("!",COUNTA($N$35:Z35)+1)))),"")</f>
        <v/>
      </c>
      <c r="AB35" s="105" t="str">
        <f>IFERROR(MID($K$35,LEN(_xlfn.CONCAT($N$35:AA35,REPT("!",COUNTA($N$35:AA35)+1))),FIND(",",$K$35,LEN(_xlfn.CONCAT($N$35:AA35,REPT("!",COUNTA($N$35:AA35)+1))))-LEN(_xlfn.CONCAT($N$35:AA35,REPT("!",COUNTA($N$35:AA35)+1)))),"")</f>
        <v/>
      </c>
      <c r="AC35" s="105" t="str">
        <f>IFERROR(MID($K$35,LEN(_xlfn.CONCAT($N$35:AB35,REPT("!",COUNTA($N$35:AB35)+1))),FIND(",",$K$35,LEN(_xlfn.CONCAT($N$35:AB35,REPT("!",COUNTA($N$35:AB35)+1))))-LEN(_xlfn.CONCAT($N$35:AB35,REPT("!",COUNTA($N$35:AB35)+1)))),"")</f>
        <v/>
      </c>
      <c r="AD35" s="105" t="str">
        <f>IFERROR(MID($K$35,LEN(_xlfn.CONCAT($N$35:AC35,REPT("!",COUNTA($N$35:AC35)+1))),FIND(",",$K$35,LEN(_xlfn.CONCAT($N$35:AC35,REPT("!",COUNTA($N$35:AC35)+1))))-LEN(_xlfn.CONCAT($N$35:AC35,REPT("!",COUNTA($N$35:AC35)+1)))),"")</f>
        <v/>
      </c>
      <c r="AE35" s="105" t="str">
        <f>IFERROR(MID($K$35,LEN(_xlfn.CONCAT($N$35:AD35,REPT("!",COUNTA($N$35:AD35)+1))),FIND(",",$K$35,LEN(_xlfn.CONCAT($N$35:AD35,REPT("!",COUNTA($N$35:AD35)+1))))-LEN(_xlfn.CONCAT($N$35:AD35,REPT("!",COUNTA($N$35:AD35)+1)))),"")</f>
        <v/>
      </c>
      <c r="AF35" s="105" t="str">
        <f>IFERROR(MID($K$35,LEN(_xlfn.CONCAT($N$35:AE35,REPT("!",COUNTA($N$35:AE35)+1))),FIND(",",$K$35,LEN(_xlfn.CONCAT($N$35:AE35,REPT("!",COUNTA($N$35:AE35)+1))))-LEN(_xlfn.CONCAT($N$35:AE35,REPT("!",COUNTA($N$35:AE35)+1)))),"")</f>
        <v/>
      </c>
      <c r="AG35" s="105" t="str">
        <f>IFERROR(MID($K$35,LEN(_xlfn.CONCAT($N$35:AF35,REPT("!",COUNTA($N$35:AF35)+1))),FIND(",",$K$35,LEN(_xlfn.CONCAT($N$35:AF35,REPT("!",COUNTA($N$35:AF35)+1))))-LEN(_xlfn.CONCAT($N$35:AF35,REPT("!",COUNTA($N$35:AF35)+1)))),"")</f>
        <v/>
      </c>
      <c r="AH35" s="107" t="e">
        <f>IF(N35&lt;&gt;"",_xlfn.CONCAT($L$35,"!",$J$35,N35),"")</f>
        <v>#REF!</v>
      </c>
      <c r="AI35" s="107" t="str">
        <f t="shared" ref="AI35:BA35" si="39">IF(O35&lt;&gt;"",_xlfn.CONCAT($L$35,"!",$J$35,O35),"")</f>
        <v/>
      </c>
      <c r="AJ35" s="107" t="str">
        <f t="shared" si="39"/>
        <v/>
      </c>
      <c r="AK35" s="107" t="str">
        <f t="shared" si="39"/>
        <v/>
      </c>
      <c r="AL35" s="107" t="str">
        <f t="shared" si="39"/>
        <v/>
      </c>
      <c r="AM35" s="107" t="str">
        <f t="shared" si="39"/>
        <v/>
      </c>
      <c r="AN35" s="107" t="str">
        <f t="shared" si="39"/>
        <v/>
      </c>
      <c r="AO35" s="107" t="str">
        <f t="shared" si="39"/>
        <v/>
      </c>
      <c r="AP35" s="107" t="str">
        <f t="shared" si="39"/>
        <v/>
      </c>
      <c r="AQ35" s="107" t="str">
        <f t="shared" si="39"/>
        <v/>
      </c>
      <c r="AR35" s="107" t="str">
        <f t="shared" si="39"/>
        <v/>
      </c>
      <c r="AS35" s="107" t="str">
        <f t="shared" si="39"/>
        <v/>
      </c>
      <c r="AT35" s="107" t="str">
        <f t="shared" si="39"/>
        <v/>
      </c>
      <c r="AU35" s="107" t="str">
        <f t="shared" si="39"/>
        <v/>
      </c>
      <c r="AV35" s="107" t="str">
        <f t="shared" si="39"/>
        <v/>
      </c>
      <c r="AW35" s="107" t="str">
        <f t="shared" si="39"/>
        <v/>
      </c>
      <c r="AX35" s="107" t="str">
        <f t="shared" si="39"/>
        <v/>
      </c>
      <c r="AY35" s="107" t="str">
        <f t="shared" si="39"/>
        <v/>
      </c>
      <c r="AZ35" s="107" t="str">
        <f t="shared" si="39"/>
        <v/>
      </c>
      <c r="BA35" s="107" t="str">
        <f t="shared" si="39"/>
        <v/>
      </c>
      <c r="BB35" s="101" t="str">
        <f>IFERROR(MID($BB$2,LEN(_xlfn.CONCAT($BB$3:BB34,REPT("!",COUNTA($BB$3:BB34)+1))),FIND(",",$BB$2,LEN(_xlfn.CONCAT($BB$3:BB34,REPT("!",COUNTA($BB$3:BB34)+1))))-LEN(_xlfn.CONCAT($BB$3:BB34,REPT("!",COUNTA($BB$3:BB34)+1)))),"")</f>
        <v/>
      </c>
      <c r="BC35" s="101" t="str">
        <f t="shared" si="6"/>
        <v/>
      </c>
      <c r="BD35" s="101" t="str">
        <f t="shared" si="7"/>
        <v/>
      </c>
    </row>
    <row r="36" spans="1:56">
      <c r="A36" s="109" t="s">
        <v>45</v>
      </c>
      <c r="B36" s="109" t="s">
        <v>1560</v>
      </c>
      <c r="C36" s="95" t="str">
        <f t="shared" si="0"/>
        <v/>
      </c>
      <c r="D36" s="97" t="str">
        <f t="shared" si="1"/>
        <v/>
      </c>
      <c r="F36" t="str">
        <f t="shared" si="2"/>
        <v xml:space="preserve">ESXi_80 HUB SelfTest </v>
      </c>
      <c r="J36" s="101" t="str">
        <f>IF(AND(Actual!D16&lt;&gt;"",Actual!H16&lt;&gt;""),Actual!D16,"")</f>
        <v>ESXi_83</v>
      </c>
      <c r="K36" s="101" t="str">
        <f>IF(AND(Actual!D16&lt;&gt;"",Actual!H16&lt;&gt;""),Actual!H16,"")</f>
        <v>IP_9,IP_10</v>
      </c>
      <c r="L36" s="101" t="str">
        <f>IF(AND(J36&lt;&gt;"",K36&lt;&gt;""),Actual!B16,"")</f>
        <v>AdrianS</v>
      </c>
      <c r="M36" s="101" t="str">
        <f t="shared" si="28"/>
        <v>ESXi_83AdrianS</v>
      </c>
      <c r="N36" s="104" t="str">
        <f t="shared" si="4"/>
        <v>IP_9</v>
      </c>
      <c r="O36" s="105" t="str">
        <f>IFERROR(MID($K$36,LEN(_xlfn.CONCAT($N$36:N36,REPT("!",COUNTA($N$36:N36)+1))),FIND(",",$K$36,LEN(_xlfn.CONCAT($N$36:N36,REPT("!",COUNTA($N$36:N36)+1))))-LEN(_xlfn.CONCAT($N$36:N36,REPT("!",COUNTA($N$36:N36)+1)))),"")</f>
        <v/>
      </c>
      <c r="P36" s="105" t="str">
        <f>IFERROR(MID($K$36,LEN(_xlfn.CONCAT($N$36:O36,REPT("!",COUNTA($N$36:O36)+1))),FIND(",",$K$36,LEN(_xlfn.CONCAT($N$36:O36,REPT("!",COUNTA($N$36:O36)+1))))-LEN(_xlfn.CONCAT($N$36:O36,REPT("!",COUNTA($N$36:O36)+1)))),"")</f>
        <v/>
      </c>
      <c r="Q36" s="105" t="str">
        <f>IFERROR(MID($K$36,LEN(_xlfn.CONCAT($N$36:P36,REPT("!",COUNTA($N$36:P36)+1))),FIND(",",$K$36,LEN(_xlfn.CONCAT($N$36:P36,REPT("!",COUNTA($N$36:P36)+1))))-LEN(_xlfn.CONCAT($N$36:P36,REPT("!",COUNTA($N$36:P36)+1)))),"")</f>
        <v/>
      </c>
      <c r="R36" s="105" t="str">
        <f>IFERROR(MID($K$36,LEN(_xlfn.CONCAT($N$36:Q36,REPT("!",COUNTA($N$36:Q36)+1))),FIND(",",$K$36,LEN(_xlfn.CONCAT($N$36:Q36,REPT("!",COUNTA($N$36:Q36)+1))))-LEN(_xlfn.CONCAT($N$36:Q36,REPT("!",COUNTA($N$36:Q36)+1)))),"")</f>
        <v/>
      </c>
      <c r="S36" s="105" t="str">
        <f>IFERROR(MID($K$36,LEN(_xlfn.CONCAT($N$36:R36,REPT("!",COUNTA($N$36:R36)+1))),FIND(",",$K$36,LEN(_xlfn.CONCAT($N$36:R36,REPT("!",COUNTA($N$36:R36)+1))))-LEN(_xlfn.CONCAT($N$36:R36,REPT("!",COUNTA($N$36:R36)+1)))),"")</f>
        <v/>
      </c>
      <c r="T36" s="105" t="str">
        <f>IFERROR(MID($K$36,LEN(_xlfn.CONCAT($N$36:S36,REPT("!",COUNTA($N$36:S36)+1))),FIND(",",$K$36,LEN(_xlfn.CONCAT($N$36:S36,REPT("!",COUNTA($N$36:S36)+1))))-LEN(_xlfn.CONCAT($N$36:S36,REPT("!",COUNTA($N$36:S36)+1)))),"")</f>
        <v/>
      </c>
      <c r="U36" s="105" t="str">
        <f>IFERROR(MID($K$36,LEN(_xlfn.CONCAT($N$36:T36,REPT("!",COUNTA($N$36:T36)+1))),FIND(",",$K$36,LEN(_xlfn.CONCAT($N$36:T36,REPT("!",COUNTA($N$36:T36)+1))))-LEN(_xlfn.CONCAT($N$36:T36,REPT("!",COUNTA($N$36:T36)+1)))),"")</f>
        <v/>
      </c>
      <c r="V36" s="105" t="str">
        <f>IFERROR(MID($K$36,LEN(_xlfn.CONCAT($N$36:U36,REPT("!",COUNTA($N$36:U36)+1))),FIND(",",$K$36,LEN(_xlfn.CONCAT($N$36:U36,REPT("!",COUNTA($N$36:U36)+1))))-LEN(_xlfn.CONCAT($N$36:U36,REPT("!",COUNTA($N$36:U36)+1)))),"")</f>
        <v/>
      </c>
      <c r="W36" s="105" t="str">
        <f>IFERROR(MID($K$36,LEN(_xlfn.CONCAT($N$36:V36,REPT("!",COUNTA($N$36:V36)+1))),FIND(",",$K$36,LEN(_xlfn.CONCAT($N$36:V36,REPT("!",COUNTA($N$36:V36)+1))))-LEN(_xlfn.CONCAT($N$36:V36,REPT("!",COUNTA($N$36:V36)+1)))),"")</f>
        <v/>
      </c>
      <c r="X36" s="105" t="str">
        <f>IFERROR(MID($K$36,LEN(_xlfn.CONCAT($N$36:W36,REPT("!",COUNTA($N$36:W36)+1))),FIND(",",$K$36,LEN(_xlfn.CONCAT($N$36:W36,REPT("!",COUNTA($N$36:W36)+1))))-LEN(_xlfn.CONCAT($N$36:W36,REPT("!",COUNTA($N$36:W36)+1)))),"")</f>
        <v/>
      </c>
      <c r="Y36" s="105" t="str">
        <f>IFERROR(MID($K$36,LEN(_xlfn.CONCAT($N$36:X36,REPT("!",COUNTA($N$36:X36)+1))),FIND(",",$K$36,LEN(_xlfn.CONCAT($N$36:X36,REPT("!",COUNTA($N$36:X36)+1))))-LEN(_xlfn.CONCAT($N$36:X36,REPT("!",COUNTA($N$36:X36)+1)))),"")</f>
        <v/>
      </c>
      <c r="Z36" s="105" t="str">
        <f>IFERROR(MID($K$36,LEN(_xlfn.CONCAT($N$36:Y36,REPT("!",COUNTA($N$36:Y36)+1))),FIND(",",$K$36,LEN(_xlfn.CONCAT($N$36:Y36,REPT("!",COUNTA($N$36:Y36)+1))))-LEN(_xlfn.CONCAT($N$36:Y36,REPT("!",COUNTA($N$36:Y36)+1)))),"")</f>
        <v/>
      </c>
      <c r="AA36" s="105" t="str">
        <f>IFERROR(MID($K$36,LEN(_xlfn.CONCAT($N$36:Z36,REPT("!",COUNTA($N$36:Z36)+1))),FIND(",",$K$36,LEN(_xlfn.CONCAT($N$36:Z36,REPT("!",COUNTA($N$36:Z36)+1))))-LEN(_xlfn.CONCAT($N$36:Z36,REPT("!",COUNTA($N$36:Z36)+1)))),"")</f>
        <v/>
      </c>
      <c r="AB36" s="105" t="str">
        <f>IFERROR(MID($K$36,LEN(_xlfn.CONCAT($N$36:AA36,REPT("!",COUNTA($N$36:AA36)+1))),FIND(",",$K$36,LEN(_xlfn.CONCAT($N$36:AA36,REPT("!",COUNTA($N$36:AA36)+1))))-LEN(_xlfn.CONCAT($N$36:AA36,REPT("!",COUNTA($N$36:AA36)+1)))),"")</f>
        <v/>
      </c>
      <c r="AC36" s="105" t="str">
        <f>IFERROR(MID($K$36,LEN(_xlfn.CONCAT($N$36:AB36,REPT("!",COUNTA($N$36:AB36)+1))),FIND(",",$K$36,LEN(_xlfn.CONCAT($N$36:AB36,REPT("!",COUNTA($N$36:AB36)+1))))-LEN(_xlfn.CONCAT($N$36:AB36,REPT("!",COUNTA($N$36:AB36)+1)))),"")</f>
        <v/>
      </c>
      <c r="AD36" s="105" t="str">
        <f>IFERROR(MID($K$36,LEN(_xlfn.CONCAT($N$36:AC36,REPT("!",COUNTA($N$36:AC36)+1))),FIND(",",$K$36,LEN(_xlfn.CONCAT($N$36:AC36,REPT("!",COUNTA($N$36:AC36)+1))))-LEN(_xlfn.CONCAT($N$36:AC36,REPT("!",COUNTA($N$36:AC36)+1)))),"")</f>
        <v/>
      </c>
      <c r="AE36" s="105" t="str">
        <f>IFERROR(MID($K$36,LEN(_xlfn.CONCAT($N$36:AD36,REPT("!",COUNTA($N$36:AD36)+1))),FIND(",",$K$36,LEN(_xlfn.CONCAT($N$36:AD36,REPT("!",COUNTA($N$36:AD36)+1))))-LEN(_xlfn.CONCAT($N$36:AD36,REPT("!",COUNTA($N$36:AD36)+1)))),"")</f>
        <v/>
      </c>
      <c r="AF36" s="105" t="str">
        <f>IFERROR(MID($K$36,LEN(_xlfn.CONCAT($N$36:AE36,REPT("!",COUNTA($N$36:AE36)+1))),FIND(",",$K$36,LEN(_xlfn.CONCAT($N$36:AE36,REPT("!",COUNTA($N$36:AE36)+1))))-LEN(_xlfn.CONCAT($N$36:AE36,REPT("!",COUNTA($N$36:AE36)+1)))),"")</f>
        <v/>
      </c>
      <c r="AG36" s="105" t="str">
        <f>IFERROR(MID($K$36,LEN(_xlfn.CONCAT($N$36:AF36,REPT("!",COUNTA($N$36:AF36)+1))),FIND(",",$K$36,LEN(_xlfn.CONCAT($N$36:AF36,REPT("!",COUNTA($N$36:AF36)+1))))-LEN(_xlfn.CONCAT($N$36:AF36,REPT("!",COUNTA($N$36:AF36)+1)))),"")</f>
        <v/>
      </c>
      <c r="AH36" s="107" t="str">
        <f>IF(N36&lt;&gt;"",_xlfn.CONCAT($L$36,"!",$J$36,N36),"")</f>
        <v>AdrianS!ESXi_83IP_9</v>
      </c>
      <c r="AI36" s="107" t="str">
        <f t="shared" ref="AI36:BA36" si="40">IF(O36&lt;&gt;"",_xlfn.CONCAT($L$36,"!",$J$36,O36),"")</f>
        <v/>
      </c>
      <c r="AJ36" s="107" t="str">
        <f t="shared" si="40"/>
        <v/>
      </c>
      <c r="AK36" s="107" t="str">
        <f t="shared" si="40"/>
        <v/>
      </c>
      <c r="AL36" s="107" t="str">
        <f t="shared" si="40"/>
        <v/>
      </c>
      <c r="AM36" s="107" t="str">
        <f t="shared" si="40"/>
        <v/>
      </c>
      <c r="AN36" s="107" t="str">
        <f t="shared" si="40"/>
        <v/>
      </c>
      <c r="AO36" s="107" t="str">
        <f t="shared" si="40"/>
        <v/>
      </c>
      <c r="AP36" s="107" t="str">
        <f t="shared" si="40"/>
        <v/>
      </c>
      <c r="AQ36" s="107" t="str">
        <f t="shared" si="40"/>
        <v/>
      </c>
      <c r="AR36" s="107" t="str">
        <f t="shared" si="40"/>
        <v/>
      </c>
      <c r="AS36" s="107" t="str">
        <f t="shared" si="40"/>
        <v/>
      </c>
      <c r="AT36" s="107" t="str">
        <f t="shared" si="40"/>
        <v/>
      </c>
      <c r="AU36" s="107" t="str">
        <f t="shared" si="40"/>
        <v/>
      </c>
      <c r="AV36" s="107" t="str">
        <f t="shared" si="40"/>
        <v/>
      </c>
      <c r="AW36" s="107" t="str">
        <f t="shared" si="40"/>
        <v/>
      </c>
      <c r="AX36" s="107" t="str">
        <f t="shared" si="40"/>
        <v/>
      </c>
      <c r="AY36" s="107" t="str">
        <f t="shared" si="40"/>
        <v/>
      </c>
      <c r="AZ36" s="107" t="str">
        <f t="shared" si="40"/>
        <v/>
      </c>
      <c r="BA36" s="107" t="str">
        <f t="shared" si="40"/>
        <v/>
      </c>
      <c r="BB36" s="101" t="str">
        <f>IFERROR(MID($BB$2,LEN(_xlfn.CONCAT($BB$3:BB35,REPT("!",COUNTA($BB$3:BB35)+1))),FIND(",",$BB$2,LEN(_xlfn.CONCAT($BB$3:BB35,REPT("!",COUNTA($BB$3:BB35)+1))))-LEN(_xlfn.CONCAT($BB$3:BB35,REPT("!",COUNTA($BB$3:BB35)+1)))),"")</f>
        <v/>
      </c>
      <c r="BC36" s="101" t="str">
        <f t="shared" si="6"/>
        <v/>
      </c>
      <c r="BD36" s="101" t="str">
        <f t="shared" si="7"/>
        <v/>
      </c>
    </row>
    <row r="37" spans="1:56">
      <c r="A37" s="109" t="s">
        <v>45</v>
      </c>
      <c r="B37" s="109" t="s">
        <v>1561</v>
      </c>
      <c r="C37" s="95" t="str">
        <f t="shared" si="0"/>
        <v/>
      </c>
      <c r="D37" s="97" t="str">
        <f t="shared" si="1"/>
        <v/>
      </c>
      <c r="F37" t="str">
        <f t="shared" si="2"/>
        <v xml:space="preserve">ESXi_80 Mob_407 </v>
      </c>
      <c r="J37" s="101" t="e">
        <f>IF(AND(Actual!D18&lt;&gt;"",Actual!#REF!&lt;&gt;""),Actual!D18,"")</f>
        <v>#REF!</v>
      </c>
      <c r="K37" s="101" t="e">
        <f>IF(AND(Actual!D18&lt;&gt;"",Actual!#REF!&lt;&gt;""),Actual!#REF!,"")</f>
        <v>#REF!</v>
      </c>
      <c r="L37" s="101" t="e">
        <f>IF(AND(J37&lt;&gt;"",K37&lt;&gt;""),Actual!B18,"")</f>
        <v>#REF!</v>
      </c>
      <c r="M37" s="101" t="e">
        <f t="shared" si="28"/>
        <v>#REF!</v>
      </c>
      <c r="N37" s="104" t="e">
        <f t="shared" si="4"/>
        <v>#REF!</v>
      </c>
      <c r="O37" s="105" t="str">
        <f>IFERROR(MID($K$37,LEN(_xlfn.CONCAT($N$37:N37,REPT("!",COUNTA($N$37:N37)+1))),FIND(",",$K$37,LEN(_xlfn.CONCAT($N$37:N37,REPT("!",COUNTA($N$37:N37)+1))))-LEN(_xlfn.CONCAT($N$37:N37,REPT("!",COUNTA($N$37:N37)+1)))),"")</f>
        <v/>
      </c>
      <c r="P37" s="105" t="str">
        <f>IFERROR(MID($K$37,LEN(_xlfn.CONCAT($N$37:O37,REPT("!",COUNTA($N$37:O37)+1))),FIND(",",$K$37,LEN(_xlfn.CONCAT($N$37:O37,REPT("!",COUNTA($N$37:O37)+1))))-LEN(_xlfn.CONCAT($N$37:O37,REPT("!",COUNTA($N$37:O37)+1)))),"")</f>
        <v/>
      </c>
      <c r="Q37" s="105" t="str">
        <f>IFERROR(MID($K$37,LEN(_xlfn.CONCAT($N$37:P37,REPT("!",COUNTA($N$37:P37)+1))),FIND(",",$K$37,LEN(_xlfn.CONCAT($N$37:P37,REPT("!",COUNTA($N$37:P37)+1))))-LEN(_xlfn.CONCAT($N$37:P37,REPT("!",COUNTA($N$37:P37)+1)))),"")</f>
        <v/>
      </c>
      <c r="R37" s="105" t="str">
        <f>IFERROR(MID($K$37,LEN(_xlfn.CONCAT($N$37:Q37,REPT("!",COUNTA($N$37:Q37)+1))),FIND(",",$K$37,LEN(_xlfn.CONCAT($N$37:Q37,REPT("!",COUNTA($N$37:Q37)+1))))-LEN(_xlfn.CONCAT($N$37:Q37,REPT("!",COUNTA($N$37:Q37)+1)))),"")</f>
        <v/>
      </c>
      <c r="S37" s="105" t="str">
        <f>IFERROR(MID($K$37,LEN(_xlfn.CONCAT($N$37:R37,REPT("!",COUNTA($N$37:R37)+1))),FIND(",",$K$37,LEN(_xlfn.CONCAT($N$37:R37,REPT("!",COUNTA($N$37:R37)+1))))-LEN(_xlfn.CONCAT($N$37:R37,REPT("!",COUNTA($N$37:R37)+1)))),"")</f>
        <v/>
      </c>
      <c r="T37" s="105" t="str">
        <f>IFERROR(MID($K$37,LEN(_xlfn.CONCAT($N$37:S37,REPT("!",COUNTA($N$37:S37)+1))),FIND(",",$K$37,LEN(_xlfn.CONCAT($N$37:S37,REPT("!",COUNTA($N$37:S37)+1))))-LEN(_xlfn.CONCAT($N$37:S37,REPT("!",COUNTA($N$37:S37)+1)))),"")</f>
        <v/>
      </c>
      <c r="U37" s="105" t="str">
        <f>IFERROR(MID($K$37,LEN(_xlfn.CONCAT($N$37:T37,REPT("!",COUNTA($N$37:T37)+1))),FIND(",",$K$37,LEN(_xlfn.CONCAT($N$37:T37,REPT("!",COUNTA($N$37:T37)+1))))-LEN(_xlfn.CONCAT($N$37:T37,REPT("!",COUNTA($N$37:T37)+1)))),"")</f>
        <v/>
      </c>
      <c r="V37" s="105" t="str">
        <f>IFERROR(MID($K$37,LEN(_xlfn.CONCAT($N$37:U37,REPT("!",COUNTA($N$37:U37)+1))),FIND(",",$K$37,LEN(_xlfn.CONCAT($N$37:U37,REPT("!",COUNTA($N$37:U37)+1))))-LEN(_xlfn.CONCAT($N$37:U37,REPT("!",COUNTA($N$37:U37)+1)))),"")</f>
        <v/>
      </c>
      <c r="W37" s="105" t="str">
        <f>IFERROR(MID($K$37,LEN(_xlfn.CONCAT($N$37:V37,REPT("!",COUNTA($N$37:V37)+1))),FIND(",",$K$37,LEN(_xlfn.CONCAT($N$37:V37,REPT("!",COUNTA($N$37:V37)+1))))-LEN(_xlfn.CONCAT($N$37:V37,REPT("!",COUNTA($N$37:V37)+1)))),"")</f>
        <v/>
      </c>
      <c r="X37" s="105" t="str">
        <f>IFERROR(MID($K$37,LEN(_xlfn.CONCAT($N$37:W37,REPT("!",COUNTA($N$37:W37)+1))),FIND(",",$K$37,LEN(_xlfn.CONCAT($N$37:W37,REPT("!",COUNTA($N$37:W37)+1))))-LEN(_xlfn.CONCAT($N$37:W37,REPT("!",COUNTA($N$37:W37)+1)))),"")</f>
        <v/>
      </c>
      <c r="Y37" s="105" t="str">
        <f>IFERROR(MID($K$37,LEN(_xlfn.CONCAT($N$37:X37,REPT("!",COUNTA($N$37:X37)+1))),FIND(",",$K$37,LEN(_xlfn.CONCAT($N$37:X37,REPT("!",COUNTA($N$37:X37)+1))))-LEN(_xlfn.CONCAT($N$37:X37,REPT("!",COUNTA($N$37:X37)+1)))),"")</f>
        <v/>
      </c>
      <c r="Z37" s="105" t="str">
        <f>IFERROR(MID($K$37,LEN(_xlfn.CONCAT($N$37:Y37,REPT("!",COUNTA($N$37:Y37)+1))),FIND(",",$K$37,LEN(_xlfn.CONCAT($N$37:Y37,REPT("!",COUNTA($N$37:Y37)+1))))-LEN(_xlfn.CONCAT($N$37:Y37,REPT("!",COUNTA($N$37:Y37)+1)))),"")</f>
        <v/>
      </c>
      <c r="AA37" s="105" t="str">
        <f>IFERROR(MID($K$37,LEN(_xlfn.CONCAT($N$37:Z37,REPT("!",COUNTA($N$37:Z37)+1))),FIND(",",$K$37,LEN(_xlfn.CONCAT($N$37:Z37,REPT("!",COUNTA($N$37:Z37)+1))))-LEN(_xlfn.CONCAT($N$37:Z37,REPT("!",COUNTA($N$37:Z37)+1)))),"")</f>
        <v/>
      </c>
      <c r="AB37" s="105" t="str">
        <f>IFERROR(MID($K$37,LEN(_xlfn.CONCAT($N$37:AA37,REPT("!",COUNTA($N$37:AA37)+1))),FIND(",",$K$37,LEN(_xlfn.CONCAT($N$37:AA37,REPT("!",COUNTA($N$37:AA37)+1))))-LEN(_xlfn.CONCAT($N$37:AA37,REPT("!",COUNTA($N$37:AA37)+1)))),"")</f>
        <v/>
      </c>
      <c r="AC37" s="105" t="str">
        <f>IFERROR(MID($K$37,LEN(_xlfn.CONCAT($N$37:AB37,REPT("!",COUNTA($N$37:AB37)+1))),FIND(",",$K$37,LEN(_xlfn.CONCAT($N$37:AB37,REPT("!",COUNTA($N$37:AB37)+1))))-LEN(_xlfn.CONCAT($N$37:AB37,REPT("!",COUNTA($N$37:AB37)+1)))),"")</f>
        <v/>
      </c>
      <c r="AD37" s="105" t="str">
        <f>IFERROR(MID($K$37,LEN(_xlfn.CONCAT($N$37:AC37,REPT("!",COUNTA($N$37:AC37)+1))),FIND(",",$K$37,LEN(_xlfn.CONCAT($N$37:AC37,REPT("!",COUNTA($N$37:AC37)+1))))-LEN(_xlfn.CONCAT($N$37:AC37,REPT("!",COUNTA($N$37:AC37)+1)))),"")</f>
        <v/>
      </c>
      <c r="AE37" s="105" t="str">
        <f>IFERROR(MID($K$37,LEN(_xlfn.CONCAT($N$37:AD37,REPT("!",COUNTA($N$37:AD37)+1))),FIND(",",$K$37,LEN(_xlfn.CONCAT($N$37:AD37,REPT("!",COUNTA($N$37:AD37)+1))))-LEN(_xlfn.CONCAT($N$37:AD37,REPT("!",COUNTA($N$37:AD37)+1)))),"")</f>
        <v/>
      </c>
      <c r="AF37" s="105" t="str">
        <f>IFERROR(MID($K$37,LEN(_xlfn.CONCAT($N$37:AE37,REPT("!",COUNTA($N$37:AE37)+1))),FIND(",",$K$37,LEN(_xlfn.CONCAT($N$37:AE37,REPT("!",COUNTA($N$37:AE37)+1))))-LEN(_xlfn.CONCAT($N$37:AE37,REPT("!",COUNTA($N$37:AE37)+1)))),"")</f>
        <v/>
      </c>
      <c r="AG37" s="105" t="str">
        <f>IFERROR(MID($K$37,LEN(_xlfn.CONCAT($N$37:AF37,REPT("!",COUNTA($N$37:AF37)+1))),FIND(",",$K$37,LEN(_xlfn.CONCAT($N$37:AF37,REPT("!",COUNTA($N$37:AF37)+1))))-LEN(_xlfn.CONCAT($N$37:AF37,REPT("!",COUNTA($N$37:AF37)+1)))),"")</f>
        <v/>
      </c>
      <c r="AH37" s="107" t="e">
        <f>IF(N37&lt;&gt;"",_xlfn.CONCAT($L$37,"!",$J$37,N37),"")</f>
        <v>#REF!</v>
      </c>
      <c r="AI37" s="107" t="str">
        <f t="shared" ref="AI37:BA37" si="41">IF(O37&lt;&gt;"",_xlfn.CONCAT($L$37,"!",$J$37,O37),"")</f>
        <v/>
      </c>
      <c r="AJ37" s="107" t="str">
        <f t="shared" si="41"/>
        <v/>
      </c>
      <c r="AK37" s="107" t="str">
        <f t="shared" si="41"/>
        <v/>
      </c>
      <c r="AL37" s="107" t="str">
        <f t="shared" si="41"/>
        <v/>
      </c>
      <c r="AM37" s="107" t="str">
        <f t="shared" si="41"/>
        <v/>
      </c>
      <c r="AN37" s="107" t="str">
        <f t="shared" si="41"/>
        <v/>
      </c>
      <c r="AO37" s="107" t="str">
        <f t="shared" si="41"/>
        <v/>
      </c>
      <c r="AP37" s="107" t="str">
        <f t="shared" si="41"/>
        <v/>
      </c>
      <c r="AQ37" s="107" t="str">
        <f t="shared" si="41"/>
        <v/>
      </c>
      <c r="AR37" s="107" t="str">
        <f t="shared" si="41"/>
        <v/>
      </c>
      <c r="AS37" s="107" t="str">
        <f t="shared" si="41"/>
        <v/>
      </c>
      <c r="AT37" s="107" t="str">
        <f t="shared" si="41"/>
        <v/>
      </c>
      <c r="AU37" s="107" t="str">
        <f t="shared" si="41"/>
        <v/>
      </c>
      <c r="AV37" s="107" t="str">
        <f t="shared" si="41"/>
        <v/>
      </c>
      <c r="AW37" s="107" t="str">
        <f t="shared" si="41"/>
        <v/>
      </c>
      <c r="AX37" s="107" t="str">
        <f t="shared" si="41"/>
        <v/>
      </c>
      <c r="AY37" s="107" t="str">
        <f t="shared" si="41"/>
        <v/>
      </c>
      <c r="AZ37" s="107" t="str">
        <f t="shared" si="41"/>
        <v/>
      </c>
      <c r="BA37" s="107" t="str">
        <f t="shared" si="41"/>
        <v/>
      </c>
      <c r="BB37" s="101" t="str">
        <f>IFERROR(MID($BB$2,LEN(_xlfn.CONCAT($BB$3:BB36,REPT("!",COUNTA($BB$3:BB36)+1))),FIND(",",$BB$2,LEN(_xlfn.CONCAT($BB$3:BB36,REPT("!",COUNTA($BB$3:BB36)+1))))-LEN(_xlfn.CONCAT($BB$3:BB36,REPT("!",COUNTA($BB$3:BB36)+1)))),"")</f>
        <v/>
      </c>
      <c r="BC37" s="101" t="str">
        <f t="shared" si="6"/>
        <v/>
      </c>
      <c r="BD37" s="101" t="str">
        <f t="shared" si="7"/>
        <v/>
      </c>
    </row>
    <row r="38" spans="1:56">
      <c r="A38" s="109" t="s">
        <v>45</v>
      </c>
      <c r="B38" s="109" t="s">
        <v>1562</v>
      </c>
      <c r="C38" s="95" t="str">
        <f t="shared" si="0"/>
        <v/>
      </c>
      <c r="D38" s="97" t="str">
        <f t="shared" si="1"/>
        <v/>
      </c>
      <c r="F38" t="str">
        <f t="shared" si="2"/>
        <v xml:space="preserve">ESXi_80 Mob_408 </v>
      </c>
      <c r="J38" s="101" t="e">
        <f>IF(AND(Actual!#REF!&lt;&gt;"",Actual!#REF!&lt;&gt;""),Actual!#REF!,"")</f>
        <v>#REF!</v>
      </c>
      <c r="K38" s="101" t="e">
        <f>IF(AND(Actual!#REF!&lt;&gt;"",Actual!#REF!&lt;&gt;""),Actual!#REF!,"")</f>
        <v>#REF!</v>
      </c>
      <c r="L38" s="101" t="e">
        <f>IF(AND(J38&lt;&gt;"",K38&lt;&gt;""),Actual!#REF!,"")</f>
        <v>#REF!</v>
      </c>
      <c r="M38" s="101" t="e">
        <f t="shared" si="28"/>
        <v>#REF!</v>
      </c>
      <c r="N38" s="104" t="e">
        <f t="shared" si="4"/>
        <v>#REF!</v>
      </c>
      <c r="O38" s="105" t="str">
        <f>IFERROR(MID($K$38,LEN(_xlfn.CONCAT($N$38:N38,REPT("!",COUNTA($N$38:N38)+1))),FIND(",",$K$38,LEN(_xlfn.CONCAT($N$38:N38,REPT("!",COUNTA($N$38:N38)+1))))-LEN(_xlfn.CONCAT($N$38:N38,REPT("!",COUNTA($N$38:N38)+1)))),"")</f>
        <v/>
      </c>
      <c r="P38" s="105" t="str">
        <f>IFERROR(MID($K$38,LEN(_xlfn.CONCAT($N$38:O38,REPT("!",COUNTA($N$38:O38)+1))),FIND(",",$K$38,LEN(_xlfn.CONCAT($N$38:O38,REPT("!",COUNTA($N$38:O38)+1))))-LEN(_xlfn.CONCAT($N$38:O38,REPT("!",COUNTA($N$38:O38)+1)))),"")</f>
        <v/>
      </c>
      <c r="Q38" s="105" t="str">
        <f>IFERROR(MID($K$38,LEN(_xlfn.CONCAT($N$38:P38,REPT("!",COUNTA($N$38:P38)+1))),FIND(",",$K$38,LEN(_xlfn.CONCAT($N$38:P38,REPT("!",COUNTA($N$38:P38)+1))))-LEN(_xlfn.CONCAT($N$38:P38,REPT("!",COUNTA($N$38:P38)+1)))),"")</f>
        <v/>
      </c>
      <c r="R38" s="105" t="str">
        <f>IFERROR(MID($K$38,LEN(_xlfn.CONCAT($N$38:Q38,REPT("!",COUNTA($N$38:Q38)+1))),FIND(",",$K$38,LEN(_xlfn.CONCAT($N$38:Q38,REPT("!",COUNTA($N$38:Q38)+1))))-LEN(_xlfn.CONCAT($N$38:Q38,REPT("!",COUNTA($N$38:Q38)+1)))),"")</f>
        <v/>
      </c>
      <c r="S38" s="105" t="str">
        <f>IFERROR(MID($K$38,LEN(_xlfn.CONCAT($N$38:R38,REPT("!",COUNTA($N$38:R38)+1))),FIND(",",$K$38,LEN(_xlfn.CONCAT($N$38:R38,REPT("!",COUNTA($N$38:R38)+1))))-LEN(_xlfn.CONCAT($N$38:R38,REPT("!",COUNTA($N$38:R38)+1)))),"")</f>
        <v/>
      </c>
      <c r="T38" s="105" t="str">
        <f>IFERROR(MID($K$38,LEN(_xlfn.CONCAT($N$38:S38,REPT("!",COUNTA($N$38:S38)+1))),FIND(",",$K$38,LEN(_xlfn.CONCAT($N$38:S38,REPT("!",COUNTA($N$38:S38)+1))))-LEN(_xlfn.CONCAT($N$38:S38,REPT("!",COUNTA($N$38:S38)+1)))),"")</f>
        <v/>
      </c>
      <c r="U38" s="105" t="str">
        <f>IFERROR(MID($K$38,LEN(_xlfn.CONCAT($N$38:T38,REPT("!",COUNTA($N$38:T38)+1))),FIND(",",$K$38,LEN(_xlfn.CONCAT($N$38:T38,REPT("!",COUNTA($N$38:T38)+1))))-LEN(_xlfn.CONCAT($N$38:T38,REPT("!",COUNTA($N$38:T38)+1)))),"")</f>
        <v/>
      </c>
      <c r="V38" s="105" t="str">
        <f>IFERROR(MID($K$38,LEN(_xlfn.CONCAT($N$38:U38,REPT("!",COUNTA($N$38:U38)+1))),FIND(",",$K$38,LEN(_xlfn.CONCAT($N$38:U38,REPT("!",COUNTA($N$38:U38)+1))))-LEN(_xlfn.CONCAT($N$38:U38,REPT("!",COUNTA($N$38:U38)+1)))),"")</f>
        <v/>
      </c>
      <c r="W38" s="105" t="str">
        <f>IFERROR(MID($K$38,LEN(_xlfn.CONCAT($N$38:V38,REPT("!",COUNTA($N$38:V38)+1))),FIND(",",$K$38,LEN(_xlfn.CONCAT($N$38:V38,REPT("!",COUNTA($N$38:V38)+1))))-LEN(_xlfn.CONCAT($N$38:V38,REPT("!",COUNTA($N$38:V38)+1)))),"")</f>
        <v/>
      </c>
      <c r="X38" s="105" t="str">
        <f>IFERROR(MID($K$38,LEN(_xlfn.CONCAT($N$38:W38,REPT("!",COUNTA($N$38:W38)+1))),FIND(",",$K$38,LEN(_xlfn.CONCAT($N$38:W38,REPT("!",COUNTA($N$38:W38)+1))))-LEN(_xlfn.CONCAT($N$38:W38,REPT("!",COUNTA($N$38:W38)+1)))),"")</f>
        <v/>
      </c>
      <c r="Y38" s="105" t="str">
        <f>IFERROR(MID($K$38,LEN(_xlfn.CONCAT($N$38:X38,REPT("!",COUNTA($N$38:X38)+1))),FIND(",",$K$38,LEN(_xlfn.CONCAT($N$38:X38,REPT("!",COUNTA($N$38:X38)+1))))-LEN(_xlfn.CONCAT($N$38:X38,REPT("!",COUNTA($N$38:X38)+1)))),"")</f>
        <v/>
      </c>
      <c r="Z38" s="105" t="str">
        <f>IFERROR(MID($K$38,LEN(_xlfn.CONCAT($N$38:Y38,REPT("!",COUNTA($N$38:Y38)+1))),FIND(",",$K$38,LEN(_xlfn.CONCAT($N$38:Y38,REPT("!",COUNTA($N$38:Y38)+1))))-LEN(_xlfn.CONCAT($N$38:Y38,REPT("!",COUNTA($N$38:Y38)+1)))),"")</f>
        <v/>
      </c>
      <c r="AA38" s="105" t="str">
        <f>IFERROR(MID($K$38,LEN(_xlfn.CONCAT($N$38:Z38,REPT("!",COUNTA($N$38:Z38)+1))),FIND(",",$K$38,LEN(_xlfn.CONCAT($N$38:Z38,REPT("!",COUNTA($N$38:Z38)+1))))-LEN(_xlfn.CONCAT($N$38:Z38,REPT("!",COUNTA($N$38:Z38)+1)))),"")</f>
        <v/>
      </c>
      <c r="AB38" s="105" t="str">
        <f>IFERROR(MID($K$38,LEN(_xlfn.CONCAT($N$38:AA38,REPT("!",COUNTA($N$38:AA38)+1))),FIND(",",$K$38,LEN(_xlfn.CONCAT($N$38:AA38,REPT("!",COUNTA($N$38:AA38)+1))))-LEN(_xlfn.CONCAT($N$38:AA38,REPT("!",COUNTA($N$38:AA38)+1)))),"")</f>
        <v/>
      </c>
      <c r="AC38" s="105" t="str">
        <f>IFERROR(MID($K$38,LEN(_xlfn.CONCAT($N$38:AB38,REPT("!",COUNTA($N$38:AB38)+1))),FIND(",",$K$38,LEN(_xlfn.CONCAT($N$38:AB38,REPT("!",COUNTA($N$38:AB38)+1))))-LEN(_xlfn.CONCAT($N$38:AB38,REPT("!",COUNTA($N$38:AB38)+1)))),"")</f>
        <v/>
      </c>
      <c r="AD38" s="105" t="str">
        <f>IFERROR(MID($K$38,LEN(_xlfn.CONCAT($N$38:AC38,REPT("!",COUNTA($N$38:AC38)+1))),FIND(",",$K$38,LEN(_xlfn.CONCAT($N$38:AC38,REPT("!",COUNTA($N$38:AC38)+1))))-LEN(_xlfn.CONCAT($N$38:AC38,REPT("!",COUNTA($N$38:AC38)+1)))),"")</f>
        <v/>
      </c>
      <c r="AE38" s="105" t="str">
        <f>IFERROR(MID($K$38,LEN(_xlfn.CONCAT($N$38:AD38,REPT("!",COUNTA($N$38:AD38)+1))),FIND(",",$K$38,LEN(_xlfn.CONCAT($N$38:AD38,REPT("!",COUNTA($N$38:AD38)+1))))-LEN(_xlfn.CONCAT($N$38:AD38,REPT("!",COUNTA($N$38:AD38)+1)))),"")</f>
        <v/>
      </c>
      <c r="AF38" s="105" t="str">
        <f>IFERROR(MID($K$38,LEN(_xlfn.CONCAT($N$38:AE38,REPT("!",COUNTA($N$38:AE38)+1))),FIND(",",$K$38,LEN(_xlfn.CONCAT($N$38:AE38,REPT("!",COUNTA($N$38:AE38)+1))))-LEN(_xlfn.CONCAT($N$38:AE38,REPT("!",COUNTA($N$38:AE38)+1)))),"")</f>
        <v/>
      </c>
      <c r="AG38" s="105" t="str">
        <f>IFERROR(MID($K$38,LEN(_xlfn.CONCAT($N$38:AF38,REPT("!",COUNTA($N$38:AF38)+1))),FIND(",",$K$38,LEN(_xlfn.CONCAT($N$38:AF38,REPT("!",COUNTA($N$38:AF38)+1))))-LEN(_xlfn.CONCAT($N$38:AF38,REPT("!",COUNTA($N$38:AF38)+1)))),"")</f>
        <v/>
      </c>
      <c r="AH38" s="107" t="e">
        <f>IF(N38&lt;&gt;"",_xlfn.CONCAT($L$38,"!",$J$38,N38),"")</f>
        <v>#REF!</v>
      </c>
      <c r="AI38" s="107" t="str">
        <f t="shared" ref="AI38:BA38" si="42">IF(O38&lt;&gt;"",_xlfn.CONCAT($L$38,"!",$J$38,O38),"")</f>
        <v/>
      </c>
      <c r="AJ38" s="107" t="str">
        <f t="shared" si="42"/>
        <v/>
      </c>
      <c r="AK38" s="107" t="str">
        <f t="shared" si="42"/>
        <v/>
      </c>
      <c r="AL38" s="107" t="str">
        <f t="shared" si="42"/>
        <v/>
      </c>
      <c r="AM38" s="107" t="str">
        <f t="shared" si="42"/>
        <v/>
      </c>
      <c r="AN38" s="107" t="str">
        <f t="shared" si="42"/>
        <v/>
      </c>
      <c r="AO38" s="107" t="str">
        <f t="shared" si="42"/>
        <v/>
      </c>
      <c r="AP38" s="107" t="str">
        <f t="shared" si="42"/>
        <v/>
      </c>
      <c r="AQ38" s="107" t="str">
        <f t="shared" si="42"/>
        <v/>
      </c>
      <c r="AR38" s="107" t="str">
        <f t="shared" si="42"/>
        <v/>
      </c>
      <c r="AS38" s="107" t="str">
        <f t="shared" si="42"/>
        <v/>
      </c>
      <c r="AT38" s="107" t="str">
        <f t="shared" si="42"/>
        <v/>
      </c>
      <c r="AU38" s="107" t="str">
        <f t="shared" si="42"/>
        <v/>
      </c>
      <c r="AV38" s="107" t="str">
        <f t="shared" si="42"/>
        <v/>
      </c>
      <c r="AW38" s="107" t="str">
        <f t="shared" si="42"/>
        <v/>
      </c>
      <c r="AX38" s="107" t="str">
        <f t="shared" si="42"/>
        <v/>
      </c>
      <c r="AY38" s="107" t="str">
        <f t="shared" si="42"/>
        <v/>
      </c>
      <c r="AZ38" s="107" t="str">
        <f t="shared" si="42"/>
        <v/>
      </c>
      <c r="BA38" s="107" t="str">
        <f t="shared" si="42"/>
        <v/>
      </c>
      <c r="BB38" s="101" t="str">
        <f>IFERROR(MID($BB$2,LEN(_xlfn.CONCAT($BB$3:BB37,REPT("!",COUNTA($BB$3:BB37)+1))),FIND(",",$BB$2,LEN(_xlfn.CONCAT($BB$3:BB37,REPT("!",COUNTA($BB$3:BB37)+1))))-LEN(_xlfn.CONCAT($BB$3:BB37,REPT("!",COUNTA($BB$3:BB37)+1)))),"")</f>
        <v/>
      </c>
      <c r="BC38" s="101" t="str">
        <f t="shared" si="6"/>
        <v/>
      </c>
      <c r="BD38" s="101" t="str">
        <f t="shared" si="7"/>
        <v/>
      </c>
    </row>
    <row r="39" spans="1:56">
      <c r="A39" s="109" t="s">
        <v>45</v>
      </c>
      <c r="B39" s="109" t="s">
        <v>1563</v>
      </c>
      <c r="C39" s="95" t="str">
        <f t="shared" si="0"/>
        <v/>
      </c>
      <c r="D39" s="97" t="str">
        <f t="shared" si="1"/>
        <v/>
      </c>
      <c r="F39" t="str">
        <f t="shared" si="2"/>
        <v xml:space="preserve">ESXi_80 Mob_409 </v>
      </c>
      <c r="BB39" s="101" t="str">
        <f>IFERROR(MID($BB$2,LEN(_xlfn.CONCAT($BB$3:BB38,REPT("!",COUNTA($BB$3:BB38)+1))),FIND(",",$BB$2,LEN(_xlfn.CONCAT($BB$3:BB38,REPT("!",COUNTA($BB$3:BB38)+1))))-LEN(_xlfn.CONCAT($BB$3:BB38,REPT("!",COUNTA($BB$3:BB38)+1)))),"")</f>
        <v/>
      </c>
      <c r="BC39" s="101" t="str">
        <f t="shared" si="6"/>
        <v/>
      </c>
      <c r="BD39" s="101" t="str">
        <f t="shared" si="7"/>
        <v/>
      </c>
    </row>
    <row r="40" spans="1:56">
      <c r="A40" s="109" t="s">
        <v>45</v>
      </c>
      <c r="B40" s="109" t="s">
        <v>1564</v>
      </c>
      <c r="C40" s="95" t="str">
        <f t="shared" si="0"/>
        <v/>
      </c>
      <c r="D40" s="97" t="str">
        <f t="shared" si="1"/>
        <v/>
      </c>
      <c r="F40" t="str">
        <f t="shared" si="2"/>
        <v xml:space="preserve">ESXi_80 Mob_410 </v>
      </c>
      <c r="BB40" s="101" t="str">
        <f>IFERROR(MID($BB$2,LEN(_xlfn.CONCAT($BB$3:BB39,REPT("!",COUNTA($BB$3:BB39)+1))),FIND(",",$BB$2,LEN(_xlfn.CONCAT($BB$3:BB39,REPT("!",COUNTA($BB$3:BB39)+1))))-LEN(_xlfn.CONCAT($BB$3:BB39,REPT("!",COUNTA($BB$3:BB39)+1)))),"")</f>
        <v/>
      </c>
      <c r="BC40" s="101" t="str">
        <f t="shared" si="6"/>
        <v/>
      </c>
      <c r="BD40" s="101" t="str">
        <f t="shared" si="7"/>
        <v/>
      </c>
    </row>
    <row r="41" spans="1:56">
      <c r="A41" s="109" t="s">
        <v>45</v>
      </c>
      <c r="B41" s="109" t="s">
        <v>1565</v>
      </c>
      <c r="C41" s="95" t="str">
        <f t="shared" si="0"/>
        <v/>
      </c>
      <c r="D41" s="97" t="str">
        <f t="shared" si="1"/>
        <v/>
      </c>
      <c r="F41" t="str">
        <f t="shared" si="2"/>
        <v xml:space="preserve">ESXi_80 Mob_411 </v>
      </c>
      <c r="BB41" s="101" t="str">
        <f>IFERROR(MID($BB$2,LEN(_xlfn.CONCAT($BB$3:BB40,REPT("!",COUNTA($BB$3:BB40)+1))),FIND(",",$BB$2,LEN(_xlfn.CONCAT($BB$3:BB40,REPT("!",COUNTA($BB$3:BB40)+1))))-LEN(_xlfn.CONCAT($BB$3:BB40,REPT("!",COUNTA($BB$3:BB40)+1)))),"")</f>
        <v/>
      </c>
      <c r="BC41" s="101" t="str">
        <f t="shared" si="6"/>
        <v/>
      </c>
      <c r="BD41" s="101" t="str">
        <f t="shared" si="7"/>
        <v/>
      </c>
    </row>
    <row r="42" spans="1:56">
      <c r="A42" s="109" t="s">
        <v>45</v>
      </c>
      <c r="B42" s="109" t="s">
        <v>1566</v>
      </c>
      <c r="C42" s="95" t="str">
        <f t="shared" si="0"/>
        <v/>
      </c>
      <c r="D42" s="97" t="str">
        <f t="shared" si="1"/>
        <v/>
      </c>
      <c r="F42" t="str">
        <f t="shared" si="2"/>
        <v xml:space="preserve">ESXi_80 Mob_412 </v>
      </c>
      <c r="BB42" s="101" t="str">
        <f>IFERROR(MID($BB$2,LEN(_xlfn.CONCAT($BB$3:BB41,REPT("!",COUNTA($BB$3:BB41)+1))),FIND(",",$BB$2,LEN(_xlfn.CONCAT($BB$3:BB41,REPT("!",COUNTA($BB$3:BB41)+1))))-LEN(_xlfn.CONCAT($BB$3:BB41,REPT("!",COUNTA($BB$3:BB41)+1)))),"")</f>
        <v/>
      </c>
      <c r="BC42" s="101" t="str">
        <f t="shared" si="6"/>
        <v/>
      </c>
      <c r="BD42" s="101" t="str">
        <f t="shared" si="7"/>
        <v/>
      </c>
    </row>
    <row r="43" spans="1:56">
      <c r="A43" s="109" t="s">
        <v>45</v>
      </c>
      <c r="B43" s="109" t="s">
        <v>1567</v>
      </c>
      <c r="C43" s="95" t="str">
        <f t="shared" si="0"/>
        <v/>
      </c>
      <c r="D43" s="97" t="str">
        <f t="shared" si="1"/>
        <v/>
      </c>
      <c r="F43" t="str">
        <f t="shared" si="2"/>
        <v xml:space="preserve">ESXi_80 PC1 </v>
      </c>
      <c r="BB43" s="101" t="str">
        <f>IFERROR(MID($BB$2,LEN(_xlfn.CONCAT($BB$3:BB42,REPT("!",COUNTA($BB$3:BB42)+1))),FIND(",",$BB$2,LEN(_xlfn.CONCAT($BB$3:BB42,REPT("!",COUNTA($BB$3:BB42)+1))))-LEN(_xlfn.CONCAT($BB$3:BB42,REPT("!",COUNTA($BB$3:BB42)+1)))),"")</f>
        <v/>
      </c>
      <c r="BC43" s="101" t="str">
        <f t="shared" si="6"/>
        <v/>
      </c>
      <c r="BD43" s="101" t="str">
        <f t="shared" si="7"/>
        <v/>
      </c>
    </row>
    <row r="44" spans="1:56">
      <c r="A44" s="109" t="s">
        <v>45</v>
      </c>
      <c r="B44" s="109" t="s">
        <v>1568</v>
      </c>
      <c r="C44" s="95" t="str">
        <f t="shared" si="0"/>
        <v/>
      </c>
      <c r="D44" s="97" t="str">
        <f t="shared" si="1"/>
        <v/>
      </c>
      <c r="F44" t="str">
        <f t="shared" si="2"/>
        <v xml:space="preserve">ESXi_80 VM_26_Ubuntu18_vl27 </v>
      </c>
      <c r="BB44" s="101" t="str">
        <f>IFERROR(MID($BB$2,LEN(_xlfn.CONCAT($BB$3:BB43,REPT("!",COUNTA($BB$3:BB43)+1))),FIND(",",$BB$2,LEN(_xlfn.CONCAT($BB$3:BB43,REPT("!",COUNTA($BB$3:BB43)+1))))-LEN(_xlfn.CONCAT($BB$3:BB43,REPT("!",COUNTA($BB$3:BB43)+1)))),"")</f>
        <v/>
      </c>
      <c r="BC44" s="101" t="str">
        <f t="shared" si="6"/>
        <v/>
      </c>
      <c r="BD44" s="101" t="str">
        <f t="shared" si="7"/>
        <v/>
      </c>
    </row>
    <row r="45" spans="1:56">
      <c r="A45" s="109" t="s">
        <v>45</v>
      </c>
      <c r="B45" s="109" t="s">
        <v>69</v>
      </c>
      <c r="C45" s="95" t="str">
        <f t="shared" si="0"/>
        <v/>
      </c>
      <c r="D45" s="97" t="str">
        <f t="shared" si="1"/>
        <v/>
      </c>
      <c r="F45" t="str">
        <f t="shared" si="2"/>
        <v xml:space="preserve">ESXi_80 Win7N_A </v>
      </c>
      <c r="BB45" s="101" t="str">
        <f>IFERROR(MID($BB$2,LEN(_xlfn.CONCAT($BB$3:BB44,REPT("!",COUNTA($BB$3:BB44)+1))),FIND(",",$BB$2,LEN(_xlfn.CONCAT($BB$3:BB44,REPT("!",COUNTA($BB$3:BB44)+1))))-LEN(_xlfn.CONCAT($BB$3:BB44,REPT("!",COUNTA($BB$3:BB44)+1)))),"")</f>
        <v/>
      </c>
      <c r="BC45" s="101" t="str">
        <f t="shared" si="6"/>
        <v/>
      </c>
      <c r="BD45" s="101" t="str">
        <f t="shared" si="7"/>
        <v/>
      </c>
    </row>
    <row r="46" spans="1:56">
      <c r="A46" s="109" t="s">
        <v>45</v>
      </c>
      <c r="B46" s="109" t="s">
        <v>1569</v>
      </c>
      <c r="C46" s="95" t="str">
        <f t="shared" si="0"/>
        <v/>
      </c>
      <c r="D46" s="97" t="str">
        <f t="shared" si="1"/>
        <v/>
      </c>
      <c r="F46" t="str">
        <f t="shared" si="2"/>
        <v xml:space="preserve">ESXi_80 Win7N_B </v>
      </c>
      <c r="BB46" s="101" t="str">
        <f>IFERROR(MID($BB$2,LEN(_xlfn.CONCAT($BB$3:BB45,REPT("!",COUNTA($BB$3:BB45)+1))),FIND(",",$BB$2,LEN(_xlfn.CONCAT($BB$3:BB45,REPT("!",COUNTA($BB$3:BB45)+1))))-LEN(_xlfn.CONCAT($BB$3:BB45,REPT("!",COUNTA($BB$3:BB45)+1)))),"")</f>
        <v/>
      </c>
      <c r="BC46" s="101" t="str">
        <f t="shared" si="6"/>
        <v/>
      </c>
      <c r="BD46" s="101" t="str">
        <f t="shared" si="7"/>
        <v/>
      </c>
    </row>
    <row r="47" spans="1:56">
      <c r="A47" s="109" t="s">
        <v>45</v>
      </c>
      <c r="B47" s="109" t="s">
        <v>1570</v>
      </c>
      <c r="C47" s="95" t="str">
        <f t="shared" si="0"/>
        <v/>
      </c>
      <c r="D47" s="97" t="str">
        <f t="shared" si="1"/>
        <v/>
      </c>
      <c r="F47" t="str">
        <f t="shared" si="2"/>
        <v xml:space="preserve">ESXi_80 Win7N_C </v>
      </c>
      <c r="BB47" s="101" t="str">
        <f>IFERROR(MID($BB$2,LEN(_xlfn.CONCAT($BB$3:BB46,REPT("!",COUNTA($BB$3:BB46)+1))),FIND(",",$BB$2,LEN(_xlfn.CONCAT($BB$3:BB46,REPT("!",COUNTA($BB$3:BB46)+1))))-LEN(_xlfn.CONCAT($BB$3:BB46,REPT("!",COUNTA($BB$3:BB46)+1)))),"")</f>
        <v/>
      </c>
      <c r="BC47" s="101" t="str">
        <f t="shared" si="6"/>
        <v/>
      </c>
      <c r="BD47" s="101" t="str">
        <f t="shared" si="7"/>
        <v/>
      </c>
    </row>
    <row r="48" spans="1:56">
      <c r="A48" s="109" t="s">
        <v>45</v>
      </c>
      <c r="B48" s="109" t="s">
        <v>1571</v>
      </c>
      <c r="C48" s="95" t="str">
        <f t="shared" si="0"/>
        <v/>
      </c>
      <c r="D48" s="97" t="str">
        <f t="shared" si="1"/>
        <v/>
      </c>
      <c r="F48" t="str">
        <f t="shared" si="2"/>
        <v xml:space="preserve">ESXi_80 Win7N_D </v>
      </c>
      <c r="BB48" s="101" t="str">
        <f>IFERROR(MID($BB$2,LEN(_xlfn.CONCAT($BB$3:BB47,REPT("!",COUNTA($BB$3:BB47)+1))),FIND(",",$BB$2,LEN(_xlfn.CONCAT($BB$3:BB47,REPT("!",COUNTA($BB$3:BB47)+1))))-LEN(_xlfn.CONCAT($BB$3:BB47,REPT("!",COUNTA($BB$3:BB47)+1)))),"")</f>
        <v/>
      </c>
      <c r="BC48" s="101" t="str">
        <f t="shared" si="6"/>
        <v/>
      </c>
      <c r="BD48" s="101" t="str">
        <f t="shared" si="7"/>
        <v/>
      </c>
    </row>
    <row r="49" spans="1:56">
      <c r="A49" s="109" t="s">
        <v>45</v>
      </c>
      <c r="B49" s="109"/>
      <c r="C49" s="95" t="s">
        <v>1572</v>
      </c>
      <c r="D49" s="97" t="str">
        <f t="shared" si="1"/>
        <v/>
      </c>
      <c r="F49" t="str">
        <f t="shared" si="2"/>
        <v xml:space="preserve">ESXi_80  </v>
      </c>
      <c r="BB49" s="101" t="str">
        <f>IFERROR(MID($BB$2,LEN(_xlfn.CONCAT($BB$3:BB48,REPT("!",COUNTA($BB$3:BB48)+1))),FIND(",",$BB$2,LEN(_xlfn.CONCAT($BB$3:BB48,REPT("!",COUNTA($BB$3:BB48)+1))))-LEN(_xlfn.CONCAT($BB$3:BB48,REPT("!",COUNTA($BB$3:BB48)+1)))),"")</f>
        <v/>
      </c>
      <c r="BC49" s="101" t="str">
        <f t="shared" si="6"/>
        <v/>
      </c>
      <c r="BD49" s="101" t="str">
        <f t="shared" si="7"/>
        <v/>
      </c>
    </row>
    <row r="50" spans="1:56">
      <c r="A50" s="109" t="s">
        <v>45</v>
      </c>
      <c r="B50" s="109"/>
      <c r="C50" s="95" t="str">
        <f t="shared" ref="C50:C66" si="43">IFERROR(VLOOKUP(F50,$BC$3:$BD$150,2,FALSE),"")</f>
        <v/>
      </c>
      <c r="D50" s="97" t="str">
        <f t="shared" si="1"/>
        <v/>
      </c>
      <c r="F50" t="str">
        <f t="shared" si="2"/>
        <v xml:space="preserve">ESXi_80  </v>
      </c>
      <c r="BB50" s="101" t="str">
        <f>IFERROR(MID($BB$2,LEN(_xlfn.CONCAT($BB$3:BB49,REPT("!",COUNTA($BB$3:BB49)+1))),FIND(",",$BB$2,LEN(_xlfn.CONCAT($BB$3:BB49,REPT("!",COUNTA($BB$3:BB49)+1))))-LEN(_xlfn.CONCAT($BB$3:BB49,REPT("!",COUNTA($BB$3:BB49)+1)))),"")</f>
        <v/>
      </c>
      <c r="BC50" s="101" t="str">
        <f t="shared" si="6"/>
        <v/>
      </c>
      <c r="BD50" s="101" t="str">
        <f t="shared" si="7"/>
        <v/>
      </c>
    </row>
    <row r="51" spans="1:56">
      <c r="A51" s="109" t="s">
        <v>45</v>
      </c>
      <c r="B51" s="109"/>
      <c r="C51" s="95" t="str">
        <f t="shared" si="43"/>
        <v/>
      </c>
      <c r="D51" s="97" t="str">
        <f t="shared" si="1"/>
        <v/>
      </c>
      <c r="F51" t="str">
        <f t="shared" si="2"/>
        <v xml:space="preserve">ESXi_80  </v>
      </c>
      <c r="BB51" s="101" t="str">
        <f>IFERROR(MID($BB$2,LEN(_xlfn.CONCAT($BB$3:BB50,REPT("!",COUNTA($BB$3:BB50)+1))),FIND(",",$BB$2,LEN(_xlfn.CONCAT($BB$3:BB50,REPT("!",COUNTA($BB$3:BB50)+1))))-LEN(_xlfn.CONCAT($BB$3:BB50,REPT("!",COUNTA($BB$3:BB50)+1)))),"")</f>
        <v/>
      </c>
      <c r="BC51" s="101" t="str">
        <f t="shared" si="6"/>
        <v/>
      </c>
      <c r="BD51" s="101" t="str">
        <f t="shared" si="7"/>
        <v/>
      </c>
    </row>
    <row r="52" spans="1:56">
      <c r="A52" s="109" t="s">
        <v>45</v>
      </c>
      <c r="B52" s="109"/>
      <c r="C52" s="95" t="str">
        <f t="shared" si="43"/>
        <v/>
      </c>
      <c r="D52" s="97" t="str">
        <f t="shared" si="1"/>
        <v/>
      </c>
      <c r="F52" t="str">
        <f t="shared" si="2"/>
        <v xml:space="preserve">ESXi_80  </v>
      </c>
      <c r="BB52" s="101" t="str">
        <f>IFERROR(MID($BB$2,LEN(_xlfn.CONCAT($BB$3:BB51,REPT("!",COUNTA($BB$3:BB51)+1))),FIND(",",$BB$2,LEN(_xlfn.CONCAT($BB$3:BB51,REPT("!",COUNTA($BB$3:BB51)+1))))-LEN(_xlfn.CONCAT($BB$3:BB51,REPT("!",COUNTA($BB$3:BB51)+1)))),"")</f>
        <v/>
      </c>
      <c r="BC52" s="101" t="str">
        <f t="shared" si="6"/>
        <v/>
      </c>
      <c r="BD52" s="101" t="str">
        <f t="shared" si="7"/>
        <v/>
      </c>
    </row>
    <row r="53" spans="1:56">
      <c r="A53" s="101"/>
      <c r="B53" s="101"/>
      <c r="C53" s="101" t="str">
        <f t="shared" si="43"/>
        <v/>
      </c>
      <c r="D53" s="110" t="str">
        <f t="shared" si="1"/>
        <v/>
      </c>
      <c r="F53" t="str">
        <f t="shared" si="2"/>
        <v xml:space="preserve">  </v>
      </c>
      <c r="BB53" s="101" t="str">
        <f>IFERROR(MID($BB$2,LEN(_xlfn.CONCAT($BB$3:BB52,REPT("!",COUNTA($BB$3:BB52)+1))),FIND(",",$BB$2,LEN(_xlfn.CONCAT($BB$3:BB52,REPT("!",COUNTA($BB$3:BB52)+1))))-LEN(_xlfn.CONCAT($BB$3:BB52,REPT("!",COUNTA($BB$3:BB52)+1)))),"")</f>
        <v/>
      </c>
      <c r="BC53" s="101" t="str">
        <f t="shared" si="6"/>
        <v/>
      </c>
      <c r="BD53" s="101" t="str">
        <f t="shared" si="7"/>
        <v/>
      </c>
    </row>
    <row r="54" spans="1:56">
      <c r="A54" s="109" t="s">
        <v>23</v>
      </c>
      <c r="B54" s="109" t="s">
        <v>639</v>
      </c>
      <c r="C54" s="95" t="s">
        <v>79</v>
      </c>
      <c r="D54" s="97" t="str">
        <f t="shared" si="1"/>
        <v/>
      </c>
      <c r="F54" t="str">
        <f t="shared" si="2"/>
        <v xml:space="preserve">ESXi_81 IP_1 </v>
      </c>
      <c r="BB54" s="101" t="str">
        <f>IFERROR(MID($BB$2,LEN(_xlfn.CONCAT($BB$3:BB53,REPT("!",COUNTA($BB$3:BB53)+1))),FIND(",",$BB$2,LEN(_xlfn.CONCAT($BB$3:BB53,REPT("!",COUNTA($BB$3:BB53)+1))))-LEN(_xlfn.CONCAT($BB$3:BB53,REPT("!",COUNTA($BB$3:BB53)+1)))),"")</f>
        <v/>
      </c>
      <c r="BC54" s="101" t="str">
        <f t="shared" si="6"/>
        <v/>
      </c>
      <c r="BD54" s="101" t="str">
        <f t="shared" si="7"/>
        <v/>
      </c>
    </row>
    <row r="55" spans="1:56">
      <c r="A55" s="109" t="s">
        <v>23</v>
      </c>
      <c r="B55" s="109" t="s">
        <v>642</v>
      </c>
      <c r="C55" s="152" t="s">
        <v>79</v>
      </c>
      <c r="D55" s="97" t="str">
        <f t="shared" si="1"/>
        <v/>
      </c>
      <c r="F55" t="str">
        <f t="shared" si="2"/>
        <v xml:space="preserve">ESXi_81 IP_2 </v>
      </c>
      <c r="BB55" s="101" t="str">
        <f>IFERROR(MID($BB$2,LEN(_xlfn.CONCAT($BB$3:BB54,REPT("!",COUNTA($BB$3:BB54)+1))),FIND(",",$BB$2,LEN(_xlfn.CONCAT($BB$3:BB54,REPT("!",COUNTA($BB$3:BB54)+1))))-LEN(_xlfn.CONCAT($BB$3:BB54,REPT("!",COUNTA($BB$3:BB54)+1)))),"")</f>
        <v/>
      </c>
      <c r="BC55" s="101" t="str">
        <f t="shared" si="6"/>
        <v/>
      </c>
      <c r="BD55" s="101" t="str">
        <f t="shared" si="7"/>
        <v/>
      </c>
    </row>
    <row r="56" spans="1:56">
      <c r="A56" s="109" t="s">
        <v>23</v>
      </c>
      <c r="B56" s="109" t="s">
        <v>645</v>
      </c>
      <c r="C56" s="152" t="str">
        <f t="shared" si="43"/>
        <v/>
      </c>
      <c r="D56" s="97" t="str">
        <f t="shared" si="1"/>
        <v/>
      </c>
      <c r="F56" t="str">
        <f t="shared" si="2"/>
        <v xml:space="preserve">ESXi_81 IP_3 </v>
      </c>
      <c r="BB56" s="101" t="str">
        <f>IFERROR(MID($BB$2,LEN(_xlfn.CONCAT($BB$3:BB55,REPT("!",COUNTA($BB$3:BB55)+1))),FIND(",",$BB$2,LEN(_xlfn.CONCAT($BB$3:BB55,REPT("!",COUNTA($BB$3:BB55)+1))))-LEN(_xlfn.CONCAT($BB$3:BB55,REPT("!",COUNTA($BB$3:BB55)+1)))),"")</f>
        <v/>
      </c>
      <c r="BC56" s="101" t="str">
        <f t="shared" si="6"/>
        <v/>
      </c>
      <c r="BD56" s="101" t="str">
        <f t="shared" si="7"/>
        <v/>
      </c>
    </row>
    <row r="57" spans="1:56">
      <c r="A57" s="109" t="s">
        <v>23</v>
      </c>
      <c r="B57" s="109" t="s">
        <v>648</v>
      </c>
      <c r="C57" s="134" t="str">
        <f t="shared" si="43"/>
        <v/>
      </c>
      <c r="D57" s="97" t="str">
        <f t="shared" si="1"/>
        <v/>
      </c>
      <c r="F57" t="str">
        <f t="shared" si="2"/>
        <v xml:space="preserve">ESXi_81 IP_4 </v>
      </c>
      <c r="BB57" s="101" t="str">
        <f>IFERROR(MID($BB$2,LEN(_xlfn.CONCAT($BB$3:BB56,REPT("!",COUNTA($BB$3:BB56)+1))),FIND(",",$BB$2,LEN(_xlfn.CONCAT($BB$3:BB56,REPT("!",COUNTA($BB$3:BB56)+1))))-LEN(_xlfn.CONCAT($BB$3:BB56,REPT("!",COUNTA($BB$3:BB56)+1)))),"")</f>
        <v/>
      </c>
      <c r="BC57" s="101" t="str">
        <f t="shared" si="6"/>
        <v/>
      </c>
      <c r="BD57" s="101" t="str">
        <f t="shared" si="7"/>
        <v/>
      </c>
    </row>
    <row r="58" spans="1:56">
      <c r="A58" s="109" t="s">
        <v>23</v>
      </c>
      <c r="B58" s="109" t="s">
        <v>651</v>
      </c>
      <c r="C58" s="152" t="str">
        <f>IFERROR(VLOOKUP(F58,$BC$3:$BD$150,2,FALSE),"")</f>
        <v/>
      </c>
      <c r="D58" s="97" t="str">
        <f t="shared" si="1"/>
        <v/>
      </c>
      <c r="F58" t="str">
        <f t="shared" si="2"/>
        <v xml:space="preserve">ESXi_81 IP_5 </v>
      </c>
      <c r="BB58" s="101" t="str">
        <f>IFERROR(MID($BB$2,LEN(_xlfn.CONCAT($BB$3:BB57,REPT("!",COUNTA($BB$3:BB57)+1))),FIND(",",$BB$2,LEN(_xlfn.CONCAT($BB$3:BB57,REPT("!",COUNTA($BB$3:BB57)+1))))-LEN(_xlfn.CONCAT($BB$3:BB57,REPT("!",COUNTA($BB$3:BB57)+1)))),"")</f>
        <v/>
      </c>
      <c r="BC58" s="101" t="str">
        <f t="shared" si="6"/>
        <v/>
      </c>
      <c r="BD58" s="101" t="str">
        <f t="shared" si="7"/>
        <v/>
      </c>
    </row>
    <row r="59" spans="1:56">
      <c r="A59" s="109" t="s">
        <v>23</v>
      </c>
      <c r="B59" s="109" t="s">
        <v>654</v>
      </c>
      <c r="C59" s="152" t="str">
        <f>IFERROR(VLOOKUP(F59,$BC$3:$BD$150,2,FALSE),"")</f>
        <v/>
      </c>
      <c r="D59" s="97" t="str">
        <f t="shared" si="1"/>
        <v/>
      </c>
      <c r="F59" t="str">
        <f t="shared" si="2"/>
        <v xml:space="preserve">ESXi_81 IP_6 </v>
      </c>
      <c r="BB59" s="101" t="str">
        <f>IFERROR(MID($BB$2,LEN(_xlfn.CONCAT($BB$3:BB58,REPT("!",COUNTA($BB$3:BB58)+1))),FIND(",",$BB$2,LEN(_xlfn.CONCAT($BB$3:BB58,REPT("!",COUNTA($BB$3:BB58)+1))))-LEN(_xlfn.CONCAT($BB$3:BB58,REPT("!",COUNTA($BB$3:BB58)+1)))),"")</f>
        <v/>
      </c>
      <c r="BC59" s="101" t="str">
        <f t="shared" si="6"/>
        <v/>
      </c>
      <c r="BD59" s="101" t="str">
        <f t="shared" si="7"/>
        <v/>
      </c>
    </row>
    <row r="60" spans="1:56">
      <c r="A60" s="109" t="s">
        <v>23</v>
      </c>
      <c r="B60" s="109" t="s">
        <v>657</v>
      </c>
      <c r="C60" s="152" t="str">
        <f t="shared" si="43"/>
        <v/>
      </c>
      <c r="D60" s="97" t="str">
        <f t="shared" si="1"/>
        <v/>
      </c>
      <c r="F60" t="str">
        <f t="shared" si="2"/>
        <v xml:space="preserve">ESXi_81 IP_7 </v>
      </c>
      <c r="BB60" s="101" t="str">
        <f>IFERROR(MID($BB$2,LEN(_xlfn.CONCAT($BB$3:BB59,REPT("!",COUNTA($BB$3:BB59)+1))),FIND(",",$BB$2,LEN(_xlfn.CONCAT($BB$3:BB59,REPT("!",COUNTA($BB$3:BB59)+1))))-LEN(_xlfn.CONCAT($BB$3:BB59,REPT("!",COUNTA($BB$3:BB59)+1)))),"")</f>
        <v/>
      </c>
      <c r="BC60" s="101" t="str">
        <f t="shared" si="6"/>
        <v/>
      </c>
      <c r="BD60" s="101" t="str">
        <f t="shared" si="7"/>
        <v/>
      </c>
    </row>
    <row r="61" spans="1:56">
      <c r="A61" s="109" t="s">
        <v>23</v>
      </c>
      <c r="B61" s="109" t="s">
        <v>660</v>
      </c>
      <c r="C61" s="152" t="str">
        <f t="shared" si="43"/>
        <v/>
      </c>
      <c r="D61" s="97" t="str">
        <f t="shared" si="1"/>
        <v/>
      </c>
      <c r="F61" t="str">
        <f t="shared" si="2"/>
        <v xml:space="preserve">ESXi_81 IP_8 </v>
      </c>
      <c r="BB61" s="101" t="str">
        <f>IFERROR(MID($BB$2,LEN(_xlfn.CONCAT($BB$3:BB60,REPT("!",COUNTA($BB$3:BB60)+1))),FIND(",",$BB$2,LEN(_xlfn.CONCAT($BB$3:BB60,REPT("!",COUNTA($BB$3:BB60)+1))))-LEN(_xlfn.CONCAT($BB$3:BB60,REPT("!",COUNTA($BB$3:BB60)+1)))),"")</f>
        <v/>
      </c>
      <c r="BC61" s="101" t="str">
        <f t="shared" si="6"/>
        <v/>
      </c>
      <c r="BD61" s="101" t="str">
        <f t="shared" si="7"/>
        <v/>
      </c>
    </row>
    <row r="62" spans="1:56">
      <c r="A62" s="109" t="s">
        <v>23</v>
      </c>
      <c r="B62" s="109" t="s">
        <v>663</v>
      </c>
      <c r="C62" s="152" t="str">
        <f t="shared" si="43"/>
        <v/>
      </c>
      <c r="D62" s="97" t="str">
        <f t="shared" si="1"/>
        <v/>
      </c>
      <c r="F62" t="str">
        <f t="shared" si="2"/>
        <v xml:space="preserve">ESXi_81 IP_9 </v>
      </c>
      <c r="BB62" s="101" t="str">
        <f>IFERROR(MID($BB$2,LEN(_xlfn.CONCAT($BB$3:BB61,REPT("!",COUNTA($BB$3:BB61)+1))),FIND(",",$BB$2,LEN(_xlfn.CONCAT($BB$3:BB61,REPT("!",COUNTA($BB$3:BB61)+1))))-LEN(_xlfn.CONCAT($BB$3:BB61,REPT("!",COUNTA($BB$3:BB61)+1)))),"")</f>
        <v/>
      </c>
      <c r="BC62" s="101" t="str">
        <f t="shared" si="6"/>
        <v/>
      </c>
      <c r="BD62" s="101" t="str">
        <f t="shared" si="7"/>
        <v/>
      </c>
    </row>
    <row r="63" spans="1:56">
      <c r="A63" s="109" t="s">
        <v>23</v>
      </c>
      <c r="B63" s="109" t="s">
        <v>636</v>
      </c>
      <c r="C63" s="95" t="str">
        <f t="shared" si="43"/>
        <v/>
      </c>
      <c r="D63" s="97" t="str">
        <f t="shared" si="1"/>
        <v/>
      </c>
      <c r="F63" t="str">
        <f t="shared" si="2"/>
        <v xml:space="preserve">ESXi_81 IP_10 </v>
      </c>
      <c r="BB63" s="101" t="str">
        <f>IFERROR(MID($BB$2,LEN(_xlfn.CONCAT($BB$3:BB62,REPT("!",COUNTA($BB$3:BB62)+1))),FIND(",",$BB$2,LEN(_xlfn.CONCAT($BB$3:BB62,REPT("!",COUNTA($BB$3:BB62)+1))))-LEN(_xlfn.CONCAT($BB$3:BB62,REPT("!",COUNTA($BB$3:BB62)+1)))),"")</f>
        <v/>
      </c>
      <c r="BC63" s="101" t="str">
        <f t="shared" si="6"/>
        <v/>
      </c>
      <c r="BD63" s="101" t="str">
        <f t="shared" si="7"/>
        <v/>
      </c>
    </row>
    <row r="64" spans="1:56">
      <c r="A64" s="109" t="s">
        <v>23</v>
      </c>
      <c r="B64" s="109"/>
      <c r="C64" s="95" t="str">
        <f t="shared" si="43"/>
        <v/>
      </c>
      <c r="D64" s="97" t="str">
        <f t="shared" si="1"/>
        <v/>
      </c>
      <c r="F64" t="str">
        <f t="shared" si="2"/>
        <v xml:space="preserve">ESXi_81  </v>
      </c>
      <c r="BB64" s="101" t="str">
        <f>IFERROR(MID($BB$2,LEN(_xlfn.CONCAT($BB$3:BB63,REPT("!",COUNTA($BB$3:BB63)+1))),FIND(",",$BB$2,LEN(_xlfn.CONCAT($BB$3:BB63,REPT("!",COUNTA($BB$3:BB63)+1))))-LEN(_xlfn.CONCAT($BB$3:BB63,REPT("!",COUNTA($BB$3:BB63)+1)))),"")</f>
        <v/>
      </c>
      <c r="BC64" s="101" t="str">
        <f t="shared" si="6"/>
        <v/>
      </c>
      <c r="BD64" s="101" t="str">
        <f t="shared" si="7"/>
        <v/>
      </c>
    </row>
    <row r="65" spans="1:56">
      <c r="A65" s="109" t="s">
        <v>23</v>
      </c>
      <c r="B65" s="109" t="s">
        <v>1567</v>
      </c>
      <c r="C65" s="95" t="str">
        <f t="shared" si="43"/>
        <v/>
      </c>
      <c r="D65" s="97" t="str">
        <f t="shared" si="1"/>
        <v/>
      </c>
      <c r="F65" t="str">
        <f t="shared" si="2"/>
        <v xml:space="preserve">ESXi_81 PC1 </v>
      </c>
      <c r="BB65" s="101" t="str">
        <f>IFERROR(MID($BB$2,LEN(_xlfn.CONCAT($BB$3:BB64,REPT("!",COUNTA($BB$3:BB64)+1))),FIND(",",$BB$2,LEN(_xlfn.CONCAT($BB$3:BB64,REPT("!",COUNTA($BB$3:BB64)+1))))-LEN(_xlfn.CONCAT($BB$3:BB64,REPT("!",COUNTA($BB$3:BB64)+1)))),"")</f>
        <v/>
      </c>
      <c r="BC65" s="101" t="str">
        <f t="shared" si="6"/>
        <v/>
      </c>
      <c r="BD65" s="101" t="str">
        <f t="shared" si="7"/>
        <v/>
      </c>
    </row>
    <row r="66" spans="1:56">
      <c r="A66" s="109" t="s">
        <v>23</v>
      </c>
      <c r="B66" s="109" t="s">
        <v>1573</v>
      </c>
      <c r="C66" s="95" t="str">
        <f t="shared" si="43"/>
        <v/>
      </c>
      <c r="D66" s="97" t="str">
        <f t="shared" si="1"/>
        <v/>
      </c>
      <c r="F66" t="str">
        <f t="shared" si="2"/>
        <v xml:space="preserve">ESXi_81 Win7A </v>
      </c>
      <c r="BB66" s="101" t="str">
        <f>IFERROR(MID($BB$2,LEN(_xlfn.CONCAT($BB$3:BB65,REPT("!",COUNTA($BB$3:BB65)+1))),FIND(",",$BB$2,LEN(_xlfn.CONCAT($BB$3:BB65,REPT("!",COUNTA($BB$3:BB65)+1))))-LEN(_xlfn.CONCAT($BB$3:BB65,REPT("!",COUNTA($BB$3:BB65)+1)))),"")</f>
        <v/>
      </c>
      <c r="BC66" s="101" t="str">
        <f t="shared" si="6"/>
        <v/>
      </c>
      <c r="BD66" s="101" t="str">
        <f t="shared" si="7"/>
        <v/>
      </c>
    </row>
    <row r="67" spans="1:56">
      <c r="A67" s="109" t="s">
        <v>23</v>
      </c>
      <c r="B67" s="109" t="s">
        <v>1574</v>
      </c>
      <c r="C67" s="95" t="str">
        <f t="shared" ref="C67:C88" si="44">IFERROR(VLOOKUP(F67,$BC$3:$BD$150,2,FALSE),"")</f>
        <v/>
      </c>
      <c r="D67" s="97" t="str">
        <f t="shared" ref="D67:D88" si="45">IF(COUNTIF($BC$3:$BC$150,F67)&gt;1,_xlfn.CONCAT("VM ORGY: ",COUNTIF($BC$3:$BC$150,F67)),"")</f>
        <v/>
      </c>
      <c r="F67" t="str">
        <f t="shared" ref="F67:F88" si="46">_xlfn.CONCAT(A67," ",B67," ")</f>
        <v xml:space="preserve">ESXi_81 HUB_SACIN </v>
      </c>
      <c r="BB67" s="101" t="str">
        <f>IFERROR(MID($BB$2,LEN(_xlfn.CONCAT($BB$3:BB66,REPT("!",COUNTA($BB$3:BB66)+1))),FIND(",",$BB$2,LEN(_xlfn.CONCAT($BB$3:BB66,REPT("!",COUNTA($BB$3:BB66)+1))))-LEN(_xlfn.CONCAT($BB$3:BB66,REPT("!",COUNTA($BB$3:BB66)+1)))),"")</f>
        <v/>
      </c>
      <c r="BC67" s="101" t="str">
        <f t="shared" si="6"/>
        <v/>
      </c>
      <c r="BD67" s="101" t="str">
        <f t="shared" si="7"/>
        <v/>
      </c>
    </row>
    <row r="68" spans="1:56">
      <c r="A68" s="109" t="s">
        <v>23</v>
      </c>
      <c r="B68" s="109" t="s">
        <v>1575</v>
      </c>
      <c r="C68" s="95" t="str">
        <f t="shared" si="44"/>
        <v/>
      </c>
      <c r="D68" s="97" t="str">
        <f t="shared" si="45"/>
        <v/>
      </c>
      <c r="F68" t="str">
        <f t="shared" si="46"/>
        <v xml:space="preserve">ESXi_81 Linux_VM - SkyVNO </v>
      </c>
      <c r="BB68" s="101" t="str">
        <f>IFERROR(MID($BB$2,LEN(_xlfn.CONCAT($BB$3:BB67,REPT("!",COUNTA($BB$3:BB67)+1))),FIND(",",$BB$2,LEN(_xlfn.CONCAT($BB$3:BB67,REPT("!",COUNTA($BB$3:BB67)+1))))-LEN(_xlfn.CONCAT($BB$3:BB67,REPT("!",COUNTA($BB$3:BB67)+1)))),"")</f>
        <v/>
      </c>
      <c r="BC68" s="101" t="str">
        <f t="shared" ref="BC68:BC131" si="47">IFERROR(RIGHT(BB68,LEN(BB68)-LEN(BD68)-1),"")</f>
        <v/>
      </c>
      <c r="BD68" s="101" t="str">
        <f t="shared" ref="BD68:BD131" si="48">IFERROR(LEFT(BB68,FIND("!",BB68,1)-1),"")</f>
        <v/>
      </c>
    </row>
    <row r="69" spans="1:56">
      <c r="A69" s="109" t="s">
        <v>23</v>
      </c>
      <c r="B69" s="109" t="s">
        <v>1576</v>
      </c>
      <c r="C69" s="95" t="str">
        <f t="shared" si="44"/>
        <v/>
      </c>
      <c r="D69" s="97" t="str">
        <f t="shared" si="45"/>
        <v/>
      </c>
      <c r="F69" t="str">
        <f t="shared" si="46"/>
        <v xml:space="preserve">ESXi_81 Wheelie_bot </v>
      </c>
      <c r="BB69" s="101" t="str">
        <f>IFERROR(MID($BB$2,LEN(_xlfn.CONCAT($BB$3:BB68,REPT("!",COUNTA($BB$3:BB68)+1))),FIND(",",$BB$2,LEN(_xlfn.CONCAT($BB$3:BB68,REPT("!",COUNTA($BB$3:BB68)+1))))-LEN(_xlfn.CONCAT($BB$3:BB68,REPT("!",COUNTA($BB$3:BB68)+1)))),"")</f>
        <v/>
      </c>
      <c r="BC69" s="101" t="str">
        <f t="shared" si="47"/>
        <v/>
      </c>
      <c r="BD69" s="101" t="str">
        <f t="shared" si="48"/>
        <v/>
      </c>
    </row>
    <row r="70" spans="1:56">
      <c r="A70" s="109" t="s">
        <v>23</v>
      </c>
      <c r="B70" s="109" t="s">
        <v>1577</v>
      </c>
      <c r="C70" s="95" t="str">
        <f t="shared" si="44"/>
        <v/>
      </c>
      <c r="D70" s="97" t="str">
        <f t="shared" si="45"/>
        <v/>
      </c>
      <c r="F70" t="str">
        <f t="shared" si="46"/>
        <v xml:space="preserve">ESXi_81 Win7 FTP_server </v>
      </c>
      <c r="BB70" s="101" t="str">
        <f>IFERROR(MID($BB$2,LEN(_xlfn.CONCAT($BB$3:BB69,REPT("!",COUNTA($BB$3:BB69)+1))),FIND(",",$BB$2,LEN(_xlfn.CONCAT($BB$3:BB69,REPT("!",COUNTA($BB$3:BB69)+1))))-LEN(_xlfn.CONCAT($BB$3:BB69,REPT("!",COUNTA($BB$3:BB69)+1)))),"")</f>
        <v/>
      </c>
      <c r="BC70" s="101" t="str">
        <f t="shared" si="47"/>
        <v/>
      </c>
      <c r="BD70" s="101" t="str">
        <f t="shared" si="48"/>
        <v/>
      </c>
    </row>
    <row r="71" spans="1:56">
      <c r="A71" s="109" t="s">
        <v>23</v>
      </c>
      <c r="B71" s="109" t="s">
        <v>1578</v>
      </c>
      <c r="C71" s="95" t="str">
        <f t="shared" si="44"/>
        <v/>
      </c>
      <c r="D71" s="97" t="str">
        <f t="shared" si="45"/>
        <v/>
      </c>
      <c r="F71" t="str">
        <f t="shared" si="46"/>
        <v xml:space="preserve">ESXi_81 HUB PXE </v>
      </c>
      <c r="BB71" s="101" t="str">
        <f>IFERROR(MID($BB$2,LEN(_xlfn.CONCAT($BB$3:BB70,REPT("!",COUNTA($BB$3:BB70)+1))),FIND(",",$BB$2,LEN(_xlfn.CONCAT($BB$3:BB70,REPT("!",COUNTA($BB$3:BB70)+1))))-LEN(_xlfn.CONCAT($BB$3:BB70,REPT("!",COUNTA($BB$3:BB70)+1)))),"")</f>
        <v/>
      </c>
      <c r="BC71" s="101" t="str">
        <f t="shared" si="47"/>
        <v/>
      </c>
      <c r="BD71" s="101" t="str">
        <f t="shared" si="48"/>
        <v/>
      </c>
    </row>
    <row r="72" spans="1:56">
      <c r="A72" s="109" t="s">
        <v>23</v>
      </c>
      <c r="B72" s="109" t="s">
        <v>69</v>
      </c>
      <c r="C72" s="95" t="str">
        <f t="shared" si="44"/>
        <v/>
      </c>
      <c r="D72" s="97" t="str">
        <f t="shared" si="45"/>
        <v/>
      </c>
      <c r="F72" t="str">
        <f t="shared" si="46"/>
        <v xml:space="preserve">ESXi_81 Win7N_A </v>
      </c>
      <c r="BB72" s="101" t="str">
        <f>IFERROR(MID($BB$2,LEN(_xlfn.CONCAT($BB$3:BB71,REPT("!",COUNTA($BB$3:BB71)+1))),FIND(",",$BB$2,LEN(_xlfn.CONCAT($BB$3:BB71,REPT("!",COUNTA($BB$3:BB71)+1))))-LEN(_xlfn.CONCAT($BB$3:BB71,REPT("!",COUNTA($BB$3:BB71)+1)))),"")</f>
        <v/>
      </c>
      <c r="BC72" s="101" t="str">
        <f t="shared" si="47"/>
        <v/>
      </c>
      <c r="BD72" s="101" t="str">
        <f t="shared" si="48"/>
        <v/>
      </c>
    </row>
    <row r="73" spans="1:56">
      <c r="A73" s="109" t="s">
        <v>23</v>
      </c>
      <c r="B73" s="109" t="s">
        <v>1569</v>
      </c>
      <c r="C73" s="95" t="str">
        <f t="shared" si="44"/>
        <v/>
      </c>
      <c r="D73" s="97" t="str">
        <f t="shared" si="45"/>
        <v/>
      </c>
      <c r="F73" t="str">
        <f t="shared" si="46"/>
        <v xml:space="preserve">ESXi_81 Win7N_B </v>
      </c>
      <c r="BB73" s="101" t="str">
        <f>IFERROR(MID($BB$2,LEN(_xlfn.CONCAT($BB$3:BB72,REPT("!",COUNTA($BB$3:BB72)+1))),FIND(",",$BB$2,LEN(_xlfn.CONCAT($BB$3:BB72,REPT("!",COUNTA($BB$3:BB72)+1))))-LEN(_xlfn.CONCAT($BB$3:BB72,REPT("!",COUNTA($BB$3:BB72)+1)))),"")</f>
        <v/>
      </c>
      <c r="BC73" s="101" t="str">
        <f t="shared" si="47"/>
        <v/>
      </c>
      <c r="BD73" s="101" t="str">
        <f t="shared" si="48"/>
        <v/>
      </c>
    </row>
    <row r="74" spans="1:56">
      <c r="A74" s="109" t="s">
        <v>23</v>
      </c>
      <c r="B74" s="109" t="s">
        <v>1570</v>
      </c>
      <c r="C74" s="95" t="str">
        <f t="shared" si="44"/>
        <v/>
      </c>
      <c r="D74" s="97" t="str">
        <f t="shared" si="45"/>
        <v/>
      </c>
      <c r="F74" t="str">
        <f t="shared" si="46"/>
        <v xml:space="preserve">ESXi_81 Win7N_C </v>
      </c>
      <c r="BB74" s="101" t="str">
        <f>IFERROR(MID($BB$2,LEN(_xlfn.CONCAT($BB$3:BB73,REPT("!",COUNTA($BB$3:BB73)+1))),FIND(",",$BB$2,LEN(_xlfn.CONCAT($BB$3:BB73,REPT("!",COUNTA($BB$3:BB73)+1))))-LEN(_xlfn.CONCAT($BB$3:BB73,REPT("!",COUNTA($BB$3:BB73)+1)))),"")</f>
        <v/>
      </c>
      <c r="BC74" s="101" t="str">
        <f t="shared" si="47"/>
        <v/>
      </c>
      <c r="BD74" s="101" t="str">
        <f t="shared" si="48"/>
        <v/>
      </c>
    </row>
    <row r="75" spans="1:56">
      <c r="A75" s="109" t="s">
        <v>23</v>
      </c>
      <c r="B75" s="109" t="s">
        <v>1571</v>
      </c>
      <c r="C75" s="95" t="str">
        <f t="shared" si="44"/>
        <v/>
      </c>
      <c r="D75" s="97" t="str">
        <f t="shared" si="45"/>
        <v/>
      </c>
      <c r="F75" t="str">
        <f t="shared" si="46"/>
        <v xml:space="preserve">ESXi_81 Win7N_D </v>
      </c>
      <c r="BB75" s="101" t="str">
        <f>IFERROR(MID($BB$2,LEN(_xlfn.CONCAT($BB$3:BB74,REPT("!",COUNTA($BB$3:BB74)+1))),FIND(",",$BB$2,LEN(_xlfn.CONCAT($BB$3:BB74,REPT("!",COUNTA($BB$3:BB74)+1))))-LEN(_xlfn.CONCAT($BB$3:BB74,REPT("!",COUNTA($BB$3:BB74)+1)))),"")</f>
        <v/>
      </c>
      <c r="BC75" s="101" t="str">
        <f t="shared" si="47"/>
        <v/>
      </c>
      <c r="BD75" s="101" t="str">
        <f t="shared" si="48"/>
        <v/>
      </c>
    </row>
    <row r="76" spans="1:56">
      <c r="A76" s="109" t="s">
        <v>23</v>
      </c>
      <c r="B76" s="109" t="s">
        <v>1579</v>
      </c>
      <c r="C76" s="95" t="str">
        <f t="shared" si="44"/>
        <v/>
      </c>
      <c r="D76" s="97" t="str">
        <f t="shared" si="45"/>
        <v/>
      </c>
      <c r="F76" t="str">
        <f t="shared" si="46"/>
        <v xml:space="preserve">ESXi_81 Linux_ FTP_Server </v>
      </c>
      <c r="BB76" s="101" t="str">
        <f>IFERROR(MID($BB$2,LEN(_xlfn.CONCAT($BB$3:BB75,REPT("!",COUNTA($BB$3:BB75)+1))),FIND(",",$BB$2,LEN(_xlfn.CONCAT($BB$3:BB75,REPT("!",COUNTA($BB$3:BB75)+1))))-LEN(_xlfn.CONCAT($BB$3:BB75,REPT("!",COUNTA($BB$3:BB75)+1)))),"")</f>
        <v/>
      </c>
      <c r="BC76" s="101" t="str">
        <f t="shared" si="47"/>
        <v/>
      </c>
      <c r="BD76" s="101" t="str">
        <f t="shared" si="48"/>
        <v/>
      </c>
    </row>
    <row r="77" spans="1:56">
      <c r="A77" s="109" t="s">
        <v>23</v>
      </c>
      <c r="B77" s="109"/>
      <c r="C77" s="95" t="str">
        <f t="shared" si="44"/>
        <v/>
      </c>
      <c r="D77" s="97" t="str">
        <f t="shared" si="45"/>
        <v/>
      </c>
      <c r="F77" t="str">
        <f t="shared" si="46"/>
        <v xml:space="preserve">ESXi_81  </v>
      </c>
      <c r="BB77" s="101" t="str">
        <f>IFERROR(MID($BB$2,LEN(_xlfn.CONCAT($BB$3:BB76,REPT("!",COUNTA($BB$3:BB76)+1))),FIND(",",$BB$2,LEN(_xlfn.CONCAT($BB$3:BB76,REPT("!",COUNTA($BB$3:BB76)+1))))-LEN(_xlfn.CONCAT($BB$3:BB76,REPT("!",COUNTA($BB$3:BB76)+1)))),"")</f>
        <v/>
      </c>
      <c r="BC77" s="101" t="str">
        <f t="shared" si="47"/>
        <v/>
      </c>
      <c r="BD77" s="101" t="str">
        <f t="shared" si="48"/>
        <v/>
      </c>
    </row>
    <row r="78" spans="1:56">
      <c r="A78" s="109" t="s">
        <v>23</v>
      </c>
      <c r="B78" s="109"/>
      <c r="C78" s="95" t="str">
        <f t="shared" si="44"/>
        <v/>
      </c>
      <c r="D78" s="97" t="str">
        <f t="shared" si="45"/>
        <v/>
      </c>
      <c r="F78" t="str">
        <f t="shared" si="46"/>
        <v xml:space="preserve">ESXi_81  </v>
      </c>
      <c r="BB78" s="101" t="str">
        <f>IFERROR(MID($BB$2,LEN(_xlfn.CONCAT($BB$3:BB77,REPT("!",COUNTA($BB$3:BB77)+1))),FIND(",",$BB$2,LEN(_xlfn.CONCAT($BB$3:BB77,REPT("!",COUNTA($BB$3:BB77)+1))))-LEN(_xlfn.CONCAT($BB$3:BB77,REPT("!",COUNTA($BB$3:BB77)+1)))),"")</f>
        <v/>
      </c>
      <c r="BC78" s="101" t="str">
        <f t="shared" si="47"/>
        <v/>
      </c>
      <c r="BD78" s="101" t="str">
        <f t="shared" si="48"/>
        <v/>
      </c>
    </row>
    <row r="79" spans="1:56">
      <c r="A79" s="109" t="s">
        <v>23</v>
      </c>
      <c r="B79" s="109"/>
      <c r="C79" s="95" t="str">
        <f t="shared" si="44"/>
        <v/>
      </c>
      <c r="D79" s="97" t="str">
        <f t="shared" si="45"/>
        <v/>
      </c>
      <c r="F79" t="str">
        <f t="shared" si="46"/>
        <v xml:space="preserve">ESXi_81  </v>
      </c>
      <c r="BB79" s="101" t="str">
        <f>IFERROR(MID($BB$2,LEN(_xlfn.CONCAT($BB$3:BB78,REPT("!",COUNTA($BB$3:BB78)+1))),FIND(",",$BB$2,LEN(_xlfn.CONCAT($BB$3:BB78,REPT("!",COUNTA($BB$3:BB78)+1))))-LEN(_xlfn.CONCAT($BB$3:BB78,REPT("!",COUNTA($BB$3:BB78)+1)))),"")</f>
        <v/>
      </c>
      <c r="BC79" s="101" t="str">
        <f t="shared" si="47"/>
        <v/>
      </c>
      <c r="BD79" s="101" t="str">
        <f t="shared" si="48"/>
        <v/>
      </c>
    </row>
    <row r="80" spans="1:56">
      <c r="A80" s="109" t="s">
        <v>23</v>
      </c>
      <c r="B80" s="109"/>
      <c r="C80" s="95" t="str">
        <f t="shared" si="44"/>
        <v/>
      </c>
      <c r="D80" s="97" t="str">
        <f t="shared" si="45"/>
        <v/>
      </c>
      <c r="F80" t="str">
        <f t="shared" si="46"/>
        <v xml:space="preserve">ESXi_81  </v>
      </c>
      <c r="BB80" s="101" t="str">
        <f>IFERROR(MID($BB$2,LEN(_xlfn.CONCAT($BB$3:BB79,REPT("!",COUNTA($BB$3:BB79)+1))),FIND(",",$BB$2,LEN(_xlfn.CONCAT($BB$3:BB79,REPT("!",COUNTA($BB$3:BB79)+1))))-LEN(_xlfn.CONCAT($BB$3:BB79,REPT("!",COUNTA($BB$3:BB79)+1)))),"")</f>
        <v/>
      </c>
      <c r="BC80" s="101" t="str">
        <f t="shared" si="47"/>
        <v/>
      </c>
      <c r="BD80" s="101" t="str">
        <f t="shared" si="48"/>
        <v/>
      </c>
    </row>
    <row r="81" spans="1:56">
      <c r="A81" s="101"/>
      <c r="B81" s="101"/>
      <c r="C81" s="101" t="str">
        <f t="shared" si="44"/>
        <v/>
      </c>
      <c r="D81" s="110" t="str">
        <f t="shared" si="45"/>
        <v/>
      </c>
      <c r="F81" t="str">
        <f t="shared" si="46"/>
        <v xml:space="preserve">  </v>
      </c>
      <c r="BB81" s="101" t="str">
        <f>IFERROR(MID($BB$2,LEN(_xlfn.CONCAT($BB$3:BB80,REPT("!",COUNTA($BB$3:BB80)+1))),FIND(",",$BB$2,LEN(_xlfn.CONCAT($BB$3:BB80,REPT("!",COUNTA($BB$3:BB80)+1))))-LEN(_xlfn.CONCAT($BB$3:BB80,REPT("!",COUNTA($BB$3:BB80)+1)))),"")</f>
        <v/>
      </c>
      <c r="BC81" s="101" t="str">
        <f t="shared" si="47"/>
        <v/>
      </c>
      <c r="BD81" s="101" t="str">
        <f t="shared" si="48"/>
        <v/>
      </c>
    </row>
    <row r="82" spans="1:56">
      <c r="A82" s="109" t="s">
        <v>36</v>
      </c>
      <c r="B82" s="109" t="s">
        <v>639</v>
      </c>
      <c r="C82" s="95" t="str">
        <f t="shared" si="44"/>
        <v/>
      </c>
      <c r="D82" s="97" t="str">
        <f t="shared" si="45"/>
        <v/>
      </c>
      <c r="F82" t="str">
        <f t="shared" si="46"/>
        <v xml:space="preserve">ESXi_82 IP_1 </v>
      </c>
      <c r="BB82" s="101" t="str">
        <f>IFERROR(MID($BB$2,LEN(_xlfn.CONCAT($BB$3:BB81,REPT("!",COUNTA($BB$3:BB81)+1))),FIND(",",$BB$2,LEN(_xlfn.CONCAT($BB$3:BB81,REPT("!",COUNTA($BB$3:BB81)+1))))-LEN(_xlfn.CONCAT($BB$3:BB81,REPT("!",COUNTA($BB$3:BB81)+1)))),"")</f>
        <v/>
      </c>
      <c r="BC82" s="101" t="str">
        <f t="shared" si="47"/>
        <v/>
      </c>
      <c r="BD82" s="101" t="str">
        <f t="shared" si="48"/>
        <v/>
      </c>
    </row>
    <row r="83" spans="1:56">
      <c r="A83" s="109" t="s">
        <v>36</v>
      </c>
      <c r="B83" s="109" t="s">
        <v>642</v>
      </c>
      <c r="C83" s="95" t="str">
        <f t="shared" si="44"/>
        <v/>
      </c>
      <c r="D83" s="97" t="str">
        <f t="shared" si="45"/>
        <v/>
      </c>
      <c r="F83" t="str">
        <f t="shared" si="46"/>
        <v xml:space="preserve">ESXi_82 IP_2 </v>
      </c>
      <c r="BB83" s="101" t="str">
        <f>IFERROR(MID($BB$2,LEN(_xlfn.CONCAT($BB$3:BB82,REPT("!",COUNTA($BB$3:BB82)+1))),FIND(",",$BB$2,LEN(_xlfn.CONCAT($BB$3:BB82,REPT("!",COUNTA($BB$3:BB82)+1))))-LEN(_xlfn.CONCAT($BB$3:BB82,REPT("!",COUNTA($BB$3:BB82)+1)))),"")</f>
        <v/>
      </c>
      <c r="BC83" s="101" t="str">
        <f t="shared" si="47"/>
        <v/>
      </c>
      <c r="BD83" s="101" t="str">
        <f t="shared" si="48"/>
        <v/>
      </c>
    </row>
    <row r="84" spans="1:56">
      <c r="A84" s="109" t="s">
        <v>36</v>
      </c>
      <c r="B84" s="109" t="s">
        <v>645</v>
      </c>
      <c r="C84" s="95" t="str">
        <f t="shared" si="44"/>
        <v/>
      </c>
      <c r="D84" s="97" t="str">
        <f t="shared" si="45"/>
        <v/>
      </c>
      <c r="F84" t="str">
        <f t="shared" si="46"/>
        <v xml:space="preserve">ESXi_82 IP_3 </v>
      </c>
      <c r="BB84" s="101" t="str">
        <f>IFERROR(MID($BB$2,LEN(_xlfn.CONCAT($BB$3:BB83,REPT("!",COUNTA($BB$3:BB83)+1))),FIND(",",$BB$2,LEN(_xlfn.CONCAT($BB$3:BB83,REPT("!",COUNTA($BB$3:BB83)+1))))-LEN(_xlfn.CONCAT($BB$3:BB83,REPT("!",COUNTA($BB$3:BB83)+1)))),"")</f>
        <v/>
      </c>
      <c r="BC84" s="101" t="str">
        <f t="shared" si="47"/>
        <v/>
      </c>
      <c r="BD84" s="101" t="str">
        <f t="shared" si="48"/>
        <v/>
      </c>
    </row>
    <row r="85" spans="1:56">
      <c r="A85" s="109" t="s">
        <v>36</v>
      </c>
      <c r="B85" s="109" t="s">
        <v>648</v>
      </c>
      <c r="C85" s="95" t="str">
        <f t="shared" si="44"/>
        <v/>
      </c>
      <c r="D85" s="97" t="str">
        <f t="shared" si="45"/>
        <v/>
      </c>
      <c r="F85" t="str">
        <f t="shared" si="46"/>
        <v xml:space="preserve">ESXi_82 IP_4 </v>
      </c>
      <c r="BB85" s="101" t="str">
        <f>IFERROR(MID($BB$2,LEN(_xlfn.CONCAT($BB$3:BB84,REPT("!",COUNTA($BB$3:BB84)+1))),FIND(",",$BB$2,LEN(_xlfn.CONCAT($BB$3:BB84,REPT("!",COUNTA($BB$3:BB84)+1))))-LEN(_xlfn.CONCAT($BB$3:BB84,REPT("!",COUNTA($BB$3:BB84)+1)))),"")</f>
        <v/>
      </c>
      <c r="BC85" s="101" t="str">
        <f t="shared" si="47"/>
        <v/>
      </c>
      <c r="BD85" s="101" t="str">
        <f t="shared" si="48"/>
        <v/>
      </c>
    </row>
    <row r="86" spans="1:56">
      <c r="A86" s="109" t="s">
        <v>36</v>
      </c>
      <c r="B86" s="109" t="s">
        <v>651</v>
      </c>
      <c r="C86" s="95" t="str">
        <f t="shared" si="44"/>
        <v/>
      </c>
      <c r="D86" s="97" t="str">
        <f t="shared" si="45"/>
        <v/>
      </c>
      <c r="F86" t="str">
        <f t="shared" si="46"/>
        <v xml:space="preserve">ESXi_82 IP_5 </v>
      </c>
      <c r="BB86" s="101" t="str">
        <f>IFERROR(MID($BB$2,LEN(_xlfn.CONCAT($BB$3:BB85,REPT("!",COUNTA($BB$3:BB85)+1))),FIND(",",$BB$2,LEN(_xlfn.CONCAT($BB$3:BB85,REPT("!",COUNTA($BB$3:BB85)+1))))-LEN(_xlfn.CONCAT($BB$3:BB85,REPT("!",COUNTA($BB$3:BB85)+1)))),"")</f>
        <v/>
      </c>
      <c r="BC86" s="101" t="str">
        <f t="shared" si="47"/>
        <v/>
      </c>
      <c r="BD86" s="101" t="str">
        <f t="shared" si="48"/>
        <v/>
      </c>
    </row>
    <row r="87" spans="1:56">
      <c r="A87" s="109" t="s">
        <v>36</v>
      </c>
      <c r="B87" s="109" t="s">
        <v>654</v>
      </c>
      <c r="C87" s="95" t="str">
        <f t="shared" si="44"/>
        <v/>
      </c>
      <c r="D87" s="97" t="str">
        <f t="shared" si="45"/>
        <v/>
      </c>
      <c r="F87" t="str">
        <f t="shared" si="46"/>
        <v xml:space="preserve">ESXi_82 IP_6 </v>
      </c>
      <c r="BB87" s="101" t="str">
        <f>IFERROR(MID($BB$2,LEN(_xlfn.CONCAT($BB$3:BB86,REPT("!",COUNTA($BB$3:BB86)+1))),FIND(",",$BB$2,LEN(_xlfn.CONCAT($BB$3:BB86,REPT("!",COUNTA($BB$3:BB86)+1))))-LEN(_xlfn.CONCAT($BB$3:BB86,REPT("!",COUNTA($BB$3:BB86)+1)))),"")</f>
        <v/>
      </c>
      <c r="BC87" s="101" t="str">
        <f t="shared" si="47"/>
        <v/>
      </c>
      <c r="BD87" s="101" t="str">
        <f t="shared" si="48"/>
        <v/>
      </c>
    </row>
    <row r="88" spans="1:56">
      <c r="A88" s="109" t="s">
        <v>36</v>
      </c>
      <c r="B88" s="109" t="s">
        <v>657</v>
      </c>
      <c r="C88" s="95" t="str">
        <f t="shared" si="44"/>
        <v/>
      </c>
      <c r="D88" s="97" t="str">
        <f t="shared" si="45"/>
        <v/>
      </c>
      <c r="F88" t="str">
        <f t="shared" si="46"/>
        <v xml:space="preserve">ESXi_82 IP_7 </v>
      </c>
      <c r="BB88" s="101" t="str">
        <f>IFERROR(MID($BB$2,LEN(_xlfn.CONCAT($BB$3:BB87,REPT("!",COUNTA($BB$3:BB87)+1))),FIND(",",$BB$2,LEN(_xlfn.CONCAT($BB$3:BB87,REPT("!",COUNTA($BB$3:BB87)+1))))-LEN(_xlfn.CONCAT($BB$3:BB87,REPT("!",COUNTA($BB$3:BB87)+1)))),"")</f>
        <v/>
      </c>
      <c r="BC88" s="101" t="str">
        <f t="shared" si="47"/>
        <v/>
      </c>
      <c r="BD88" s="101" t="str">
        <f t="shared" si="48"/>
        <v/>
      </c>
    </row>
    <row r="89" spans="1:56">
      <c r="A89" s="109" t="s">
        <v>36</v>
      </c>
      <c r="B89" s="109" t="s">
        <v>660</v>
      </c>
      <c r="C89" s="95" t="str">
        <f t="shared" ref="C89:C140" si="49">IFERROR(VLOOKUP(F89,$BC$3:$BD$150,2,FALSE),"")</f>
        <v/>
      </c>
      <c r="D89" s="97" t="str">
        <f t="shared" ref="D89:D140" si="50">IF(COUNTIF($BC$3:$BC$150,F89)&gt;1,_xlfn.CONCAT("VM ORGY: ",COUNTIF($BC$3:$BC$150,F89)),"")</f>
        <v/>
      </c>
      <c r="F89" t="str">
        <f t="shared" ref="F89:F150" si="51">_xlfn.CONCAT(A89," ",B89," ")</f>
        <v xml:space="preserve">ESXi_82 IP_8 </v>
      </c>
      <c r="BB89" s="101" t="str">
        <f>IFERROR(MID($BB$2,LEN(_xlfn.CONCAT($BB$3:BB88,REPT("!",COUNTA($BB$3:BB88)+1))),FIND(",",$BB$2,LEN(_xlfn.CONCAT($BB$3:BB88,REPT("!",COUNTA($BB$3:BB88)+1))))-LEN(_xlfn.CONCAT($BB$3:BB88,REPT("!",COUNTA($BB$3:BB88)+1)))),"")</f>
        <v/>
      </c>
      <c r="BC89" s="101" t="str">
        <f t="shared" si="47"/>
        <v/>
      </c>
      <c r="BD89" s="101" t="str">
        <f t="shared" si="48"/>
        <v/>
      </c>
    </row>
    <row r="90" spans="1:56">
      <c r="A90" s="109" t="s">
        <v>36</v>
      </c>
      <c r="B90" s="109" t="s">
        <v>663</v>
      </c>
      <c r="C90" s="95" t="str">
        <f t="shared" si="49"/>
        <v/>
      </c>
      <c r="D90" s="97" t="str">
        <f t="shared" si="50"/>
        <v/>
      </c>
      <c r="F90" t="str">
        <f t="shared" si="51"/>
        <v xml:space="preserve">ESXi_82 IP_9 </v>
      </c>
      <c r="BB90" s="101" t="str">
        <f>IFERROR(MID($BB$2,LEN(_xlfn.CONCAT($BB$3:BB89,REPT("!",COUNTA($BB$3:BB89)+1))),FIND(",",$BB$2,LEN(_xlfn.CONCAT($BB$3:BB89,REPT("!",COUNTA($BB$3:BB89)+1))))-LEN(_xlfn.CONCAT($BB$3:BB89,REPT("!",COUNTA($BB$3:BB89)+1)))),"")</f>
        <v/>
      </c>
      <c r="BC90" s="101" t="str">
        <f t="shared" si="47"/>
        <v/>
      </c>
      <c r="BD90" s="101" t="str">
        <f t="shared" si="48"/>
        <v/>
      </c>
    </row>
    <row r="91" spans="1:56">
      <c r="A91" s="109" t="s">
        <v>36</v>
      </c>
      <c r="B91" s="109" t="s">
        <v>636</v>
      </c>
      <c r="C91" s="95" t="str">
        <f t="shared" si="49"/>
        <v/>
      </c>
      <c r="D91" s="97" t="str">
        <f t="shared" si="50"/>
        <v/>
      </c>
      <c r="F91" t="str">
        <f t="shared" si="51"/>
        <v xml:space="preserve">ESXi_82 IP_10 </v>
      </c>
      <c r="BB91" s="101" t="str">
        <f>IFERROR(MID($BB$2,LEN(_xlfn.CONCAT($BB$3:BB90,REPT("!",COUNTA($BB$3:BB90)+1))),FIND(",",$BB$2,LEN(_xlfn.CONCAT($BB$3:BB90,REPT("!",COUNTA($BB$3:BB90)+1))))-LEN(_xlfn.CONCAT($BB$3:BB90,REPT("!",COUNTA($BB$3:BB90)+1)))),"")</f>
        <v/>
      </c>
      <c r="BC91" s="101" t="str">
        <f t="shared" si="47"/>
        <v/>
      </c>
      <c r="BD91" s="101" t="str">
        <f t="shared" si="48"/>
        <v/>
      </c>
    </row>
    <row r="92" spans="1:56">
      <c r="A92" s="109" t="s">
        <v>36</v>
      </c>
      <c r="B92" s="109"/>
      <c r="C92" s="95" t="str">
        <f t="shared" si="49"/>
        <v/>
      </c>
      <c r="D92" s="97" t="str">
        <f t="shared" si="50"/>
        <v/>
      </c>
      <c r="F92" t="str">
        <f t="shared" si="51"/>
        <v xml:space="preserve">ESXi_82  </v>
      </c>
      <c r="BB92" s="101" t="str">
        <f>IFERROR(MID($BB$2,LEN(_xlfn.CONCAT($BB$3:BB91,REPT("!",COUNTA($BB$3:BB91)+1))),FIND(",",$BB$2,LEN(_xlfn.CONCAT($BB$3:BB91,REPT("!",COUNTA($BB$3:BB91)+1))))-LEN(_xlfn.CONCAT($BB$3:BB91,REPT("!",COUNTA($BB$3:BB91)+1)))),"")</f>
        <v/>
      </c>
      <c r="BC92" s="101" t="str">
        <f t="shared" si="47"/>
        <v/>
      </c>
      <c r="BD92" s="101" t="str">
        <f t="shared" si="48"/>
        <v/>
      </c>
    </row>
    <row r="93" spans="1:56">
      <c r="A93" s="109" t="s">
        <v>36</v>
      </c>
      <c r="B93" s="109" t="s">
        <v>1580</v>
      </c>
      <c r="C93" s="95" t="str">
        <f t="shared" si="49"/>
        <v/>
      </c>
      <c r="D93" s="97" t="str">
        <f t="shared" si="50"/>
        <v/>
      </c>
      <c r="F93" t="str">
        <f t="shared" si="51"/>
        <v xml:space="preserve">ESXi_82 IP_11 </v>
      </c>
      <c r="BB93" s="101" t="str">
        <f>IFERROR(MID($BB$2,LEN(_xlfn.CONCAT($BB$3:BB92,REPT("!",COUNTA($BB$3:BB92)+1))),FIND(",",$BB$2,LEN(_xlfn.CONCAT($BB$3:BB92,REPT("!",COUNTA($BB$3:BB92)+1))))-LEN(_xlfn.CONCAT($BB$3:BB92,REPT("!",COUNTA($BB$3:BB92)+1)))),"")</f>
        <v/>
      </c>
      <c r="BC93" s="101" t="str">
        <f t="shared" si="47"/>
        <v/>
      </c>
      <c r="BD93" s="101" t="str">
        <f t="shared" si="48"/>
        <v/>
      </c>
    </row>
    <row r="94" spans="1:56">
      <c r="A94" s="109" t="s">
        <v>36</v>
      </c>
      <c r="B94" s="109" t="s">
        <v>1581</v>
      </c>
      <c r="C94" s="95" t="str">
        <f t="shared" si="49"/>
        <v/>
      </c>
      <c r="D94" s="97" t="str">
        <f t="shared" si="50"/>
        <v/>
      </c>
      <c r="F94" t="str">
        <f t="shared" si="51"/>
        <v xml:space="preserve">ESXi_82 IP_12 </v>
      </c>
      <c r="BB94" s="101" t="str">
        <f>IFERROR(MID($BB$2,LEN(_xlfn.CONCAT($BB$3:BB93,REPT("!",COUNTA($BB$3:BB93)+1))),FIND(",",$BB$2,LEN(_xlfn.CONCAT($BB$3:BB93,REPT("!",COUNTA($BB$3:BB93)+1))))-LEN(_xlfn.CONCAT($BB$3:BB93,REPT("!",COUNTA($BB$3:BB93)+1)))),"")</f>
        <v/>
      </c>
      <c r="BC94" s="101" t="str">
        <f t="shared" si="47"/>
        <v/>
      </c>
      <c r="BD94" s="101" t="str">
        <f t="shared" si="48"/>
        <v/>
      </c>
    </row>
    <row r="95" spans="1:56">
      <c r="A95" s="109" t="s">
        <v>36</v>
      </c>
      <c r="B95" s="109" t="s">
        <v>1263</v>
      </c>
      <c r="C95" s="95" t="str">
        <f t="shared" si="49"/>
        <v/>
      </c>
      <c r="D95" s="97" t="str">
        <f t="shared" si="50"/>
        <v/>
      </c>
      <c r="F95" t="str">
        <f t="shared" si="51"/>
        <v xml:space="preserve">ESXi_82 IP_13 </v>
      </c>
      <c r="BB95" s="101" t="str">
        <f>IFERROR(MID($BB$2,LEN(_xlfn.CONCAT($BB$3:BB94,REPT("!",COUNTA($BB$3:BB94)+1))),FIND(",",$BB$2,LEN(_xlfn.CONCAT($BB$3:BB94,REPT("!",COUNTA($BB$3:BB94)+1))))-LEN(_xlfn.CONCAT($BB$3:BB94,REPT("!",COUNTA($BB$3:BB94)+1)))),"")</f>
        <v/>
      </c>
      <c r="BC95" s="101" t="str">
        <f t="shared" si="47"/>
        <v/>
      </c>
      <c r="BD95" s="101" t="str">
        <f t="shared" si="48"/>
        <v/>
      </c>
    </row>
    <row r="96" spans="1:56">
      <c r="A96" s="109" t="s">
        <v>36</v>
      </c>
      <c r="B96" s="109" t="s">
        <v>1582</v>
      </c>
      <c r="C96" s="95" t="str">
        <f t="shared" si="49"/>
        <v/>
      </c>
      <c r="D96" s="97" t="str">
        <f t="shared" si="50"/>
        <v/>
      </c>
      <c r="F96" t="str">
        <f t="shared" si="51"/>
        <v xml:space="preserve">ESXi_82 Sef-test-server </v>
      </c>
      <c r="BB96" s="101" t="str">
        <f>IFERROR(MID($BB$2,LEN(_xlfn.CONCAT($BB$3:BB95,REPT("!",COUNTA($BB$3:BB95)+1))),FIND(",",$BB$2,LEN(_xlfn.CONCAT($BB$3:BB95,REPT("!",COUNTA($BB$3:BB95)+1))))-LEN(_xlfn.CONCAT($BB$3:BB95,REPT("!",COUNTA($BB$3:BB95)+1)))),"")</f>
        <v/>
      </c>
      <c r="BC96" s="101" t="str">
        <f t="shared" si="47"/>
        <v/>
      </c>
      <c r="BD96" s="101" t="str">
        <f t="shared" si="48"/>
        <v/>
      </c>
    </row>
    <row r="97" spans="1:56">
      <c r="A97" s="109" t="s">
        <v>36</v>
      </c>
      <c r="B97" s="109" t="s">
        <v>1583</v>
      </c>
      <c r="C97" s="95" t="str">
        <f t="shared" si="49"/>
        <v/>
      </c>
      <c r="D97" s="97" t="str">
        <f t="shared" si="50"/>
        <v/>
      </c>
      <c r="F97" t="str">
        <f t="shared" si="51"/>
        <v xml:space="preserve">ESXi_82 LMint_B VSAT1 </v>
      </c>
      <c r="BB97" s="101" t="str">
        <f>IFERROR(MID($BB$2,LEN(_xlfn.CONCAT($BB$3:BB96,REPT("!",COUNTA($BB$3:BB96)+1))),FIND(",",$BB$2,LEN(_xlfn.CONCAT($BB$3:BB96,REPT("!",COUNTA($BB$3:BB96)+1))))-LEN(_xlfn.CONCAT($BB$3:BB96,REPT("!",COUNTA($BB$3:BB96)+1)))),"")</f>
        <v/>
      </c>
      <c r="BC97" s="101" t="str">
        <f t="shared" si="47"/>
        <v/>
      </c>
      <c r="BD97" s="101" t="str">
        <f t="shared" si="48"/>
        <v/>
      </c>
    </row>
    <row r="98" spans="1:56">
      <c r="A98" s="109" t="s">
        <v>36</v>
      </c>
      <c r="B98" s="109" t="s">
        <v>1584</v>
      </c>
      <c r="C98" s="95" t="str">
        <f t="shared" si="49"/>
        <v/>
      </c>
      <c r="D98" s="97" t="str">
        <f t="shared" si="50"/>
        <v/>
      </c>
      <c r="F98" t="str">
        <f t="shared" si="51"/>
        <v xml:space="preserve">ESXi_82 LMint_C DPS2 </v>
      </c>
      <c r="BB98" s="101" t="str">
        <f>IFERROR(MID($BB$2,LEN(_xlfn.CONCAT($BB$3:BB97,REPT("!",COUNTA($BB$3:BB97)+1))),FIND(",",$BB$2,LEN(_xlfn.CONCAT($BB$3:BB97,REPT("!",COUNTA($BB$3:BB97)+1))))-LEN(_xlfn.CONCAT($BB$3:BB97,REPT("!",COUNTA($BB$3:BB97)+1)))),"")</f>
        <v/>
      </c>
      <c r="BC98" s="101" t="str">
        <f t="shared" si="47"/>
        <v/>
      </c>
      <c r="BD98" s="101" t="str">
        <f t="shared" si="48"/>
        <v/>
      </c>
    </row>
    <row r="99" spans="1:56">
      <c r="A99" s="109" t="s">
        <v>36</v>
      </c>
      <c r="B99" s="109" t="s">
        <v>1585</v>
      </c>
      <c r="C99" s="95" t="str">
        <f t="shared" si="49"/>
        <v/>
      </c>
      <c r="D99" s="97" t="str">
        <f t="shared" si="50"/>
        <v/>
      </c>
      <c r="F99" t="str">
        <f t="shared" si="51"/>
        <v xml:space="preserve">ESXi_82 Ubuntu </v>
      </c>
      <c r="BB99" s="101" t="str">
        <f>IFERROR(MID($BB$2,LEN(_xlfn.CONCAT($BB$3:BB98,REPT("!",COUNTA($BB$3:BB98)+1))),FIND(",",$BB$2,LEN(_xlfn.CONCAT($BB$3:BB98,REPT("!",COUNTA($BB$3:BB98)+1))))-LEN(_xlfn.CONCAT($BB$3:BB98,REPT("!",COUNTA($BB$3:BB98)+1)))),"")</f>
        <v/>
      </c>
      <c r="BC99" s="101" t="str">
        <f t="shared" si="47"/>
        <v/>
      </c>
      <c r="BD99" s="101" t="str">
        <f t="shared" si="48"/>
        <v/>
      </c>
    </row>
    <row r="100" spans="1:56">
      <c r="A100" s="109" t="s">
        <v>36</v>
      </c>
      <c r="B100" s="109" t="s">
        <v>1586</v>
      </c>
      <c r="C100" s="95" t="str">
        <f t="shared" si="49"/>
        <v/>
      </c>
      <c r="D100" s="97" t="str">
        <f t="shared" si="50"/>
        <v/>
      </c>
      <c r="F100" t="str">
        <f t="shared" si="51"/>
        <v xml:space="preserve">ESXi_82 Ubuntu_1 </v>
      </c>
      <c r="BB100" s="101" t="str">
        <f>IFERROR(MID($BB$2,LEN(_xlfn.CONCAT($BB$3:BB99,REPT("!",COUNTA($BB$3:BB99)+1))),FIND(",",$BB$2,LEN(_xlfn.CONCAT($BB$3:BB99,REPT("!",COUNTA($BB$3:BB99)+1))))-LEN(_xlfn.CONCAT($BB$3:BB99,REPT("!",COUNTA($BB$3:BB99)+1)))),"")</f>
        <v/>
      </c>
      <c r="BC100" s="101" t="str">
        <f t="shared" si="47"/>
        <v/>
      </c>
      <c r="BD100" s="101" t="str">
        <f t="shared" si="48"/>
        <v/>
      </c>
    </row>
    <row r="101" spans="1:56">
      <c r="A101" s="109" t="s">
        <v>36</v>
      </c>
      <c r="B101" s="109"/>
      <c r="C101" s="95" t="str">
        <f t="shared" si="49"/>
        <v/>
      </c>
      <c r="D101" s="97" t="str">
        <f t="shared" si="50"/>
        <v/>
      </c>
      <c r="F101" t="str">
        <f t="shared" si="51"/>
        <v xml:space="preserve">ESXi_82  </v>
      </c>
      <c r="BB101" s="101" t="str">
        <f>IFERROR(MID($BB$2,LEN(_xlfn.CONCAT($BB$3:BB100,REPT("!",COUNTA($BB$3:BB100)+1))),FIND(",",$BB$2,LEN(_xlfn.CONCAT($BB$3:BB100,REPT("!",COUNTA($BB$3:BB100)+1))))-LEN(_xlfn.CONCAT($BB$3:BB100,REPT("!",COUNTA($BB$3:BB100)+1)))),"")</f>
        <v/>
      </c>
      <c r="BC101" s="101" t="str">
        <f t="shared" si="47"/>
        <v/>
      </c>
      <c r="BD101" s="101" t="str">
        <f t="shared" si="48"/>
        <v/>
      </c>
    </row>
    <row r="102" spans="1:56">
      <c r="A102" s="109" t="s">
        <v>36</v>
      </c>
      <c r="B102" s="109"/>
      <c r="C102" s="95" t="str">
        <f t="shared" si="49"/>
        <v/>
      </c>
      <c r="D102" s="97" t="str">
        <f t="shared" si="50"/>
        <v/>
      </c>
      <c r="F102" t="str">
        <f t="shared" si="51"/>
        <v xml:space="preserve">ESXi_82  </v>
      </c>
      <c r="BB102" s="101" t="str">
        <f>IFERROR(MID($BB$2,LEN(_xlfn.CONCAT($BB$3:BB101,REPT("!",COUNTA($BB$3:BB101)+1))),FIND(",",$BB$2,LEN(_xlfn.CONCAT($BB$3:BB101,REPT("!",COUNTA($BB$3:BB101)+1))))-LEN(_xlfn.CONCAT($BB$3:BB101,REPT("!",COUNTA($BB$3:BB101)+1)))),"")</f>
        <v/>
      </c>
      <c r="BC102" s="101" t="str">
        <f t="shared" si="47"/>
        <v/>
      </c>
      <c r="BD102" s="101" t="str">
        <f t="shared" si="48"/>
        <v/>
      </c>
    </row>
    <row r="103" spans="1:56">
      <c r="A103" s="109" t="s">
        <v>36</v>
      </c>
      <c r="B103" s="109"/>
      <c r="C103" s="95" t="str">
        <f t="shared" si="49"/>
        <v/>
      </c>
      <c r="D103" s="97" t="str">
        <f t="shared" si="50"/>
        <v/>
      </c>
      <c r="F103" t="str">
        <f t="shared" si="51"/>
        <v xml:space="preserve">ESXi_82  </v>
      </c>
      <c r="BB103" s="101" t="str">
        <f>IFERROR(MID($BB$2,LEN(_xlfn.CONCAT($BB$3:BB102,REPT("!",COUNTA($BB$3:BB102)+1))),FIND(",",$BB$2,LEN(_xlfn.CONCAT($BB$3:BB102,REPT("!",COUNTA($BB$3:BB102)+1))))-LEN(_xlfn.CONCAT($BB$3:BB102,REPT("!",COUNTA($BB$3:BB102)+1)))),"")</f>
        <v/>
      </c>
      <c r="BC103" s="101" t="str">
        <f t="shared" si="47"/>
        <v/>
      </c>
      <c r="BD103" s="101" t="str">
        <f t="shared" si="48"/>
        <v/>
      </c>
    </row>
    <row r="104" spans="1:56">
      <c r="A104" s="109" t="s">
        <v>31</v>
      </c>
      <c r="B104" s="109"/>
      <c r="C104" s="95" t="str">
        <f t="shared" si="49"/>
        <v/>
      </c>
      <c r="D104" s="97" t="str">
        <f t="shared" si="50"/>
        <v/>
      </c>
      <c r="F104" t="str">
        <f t="shared" si="51"/>
        <v xml:space="preserve">ESXi_83  </v>
      </c>
      <c r="BB104" s="101" t="str">
        <f>IFERROR(MID($BB$2,LEN(_xlfn.CONCAT($BB$3:BB103,REPT("!",COUNTA($BB$3:BB103)+1))),FIND(",",$BB$2,LEN(_xlfn.CONCAT($BB$3:BB103,REPT("!",COUNTA($BB$3:BB103)+1))))-LEN(_xlfn.CONCAT($BB$3:BB103,REPT("!",COUNTA($BB$3:BB103)+1)))),"")</f>
        <v/>
      </c>
      <c r="BC104" s="101" t="str">
        <f t="shared" si="47"/>
        <v/>
      </c>
      <c r="BD104" s="101" t="str">
        <f t="shared" si="48"/>
        <v/>
      </c>
    </row>
    <row r="105" spans="1:56">
      <c r="A105" s="101"/>
      <c r="B105" s="101"/>
      <c r="C105" s="101" t="str">
        <f t="shared" si="49"/>
        <v/>
      </c>
      <c r="D105" s="110" t="str">
        <f t="shared" si="50"/>
        <v/>
      </c>
      <c r="F105" t="str">
        <f t="shared" si="51"/>
        <v xml:space="preserve">  </v>
      </c>
      <c r="BB105" s="101" t="str">
        <f>IFERROR(MID($BB$2,LEN(_xlfn.CONCAT($BB$3:BB104,REPT("!",COUNTA($BB$3:BB104)+1))),FIND(",",$BB$2,LEN(_xlfn.CONCAT($BB$3:BB104,REPT("!",COUNTA($BB$3:BB104)+1))))-LEN(_xlfn.CONCAT($BB$3:BB104,REPT("!",COUNTA($BB$3:BB104)+1)))),"")</f>
        <v/>
      </c>
      <c r="BC105" s="101" t="str">
        <f t="shared" si="47"/>
        <v/>
      </c>
      <c r="BD105" s="101" t="str">
        <f t="shared" si="48"/>
        <v/>
      </c>
    </row>
    <row r="106" spans="1:56">
      <c r="A106" s="109" t="s">
        <v>31</v>
      </c>
      <c r="B106" s="109" t="s">
        <v>639</v>
      </c>
      <c r="C106" s="95" t="str">
        <f t="shared" si="49"/>
        <v/>
      </c>
      <c r="D106" s="97" t="str">
        <f t="shared" si="50"/>
        <v/>
      </c>
      <c r="F106" t="str">
        <f t="shared" si="51"/>
        <v xml:space="preserve">ESXi_83 IP_1 </v>
      </c>
      <c r="BB106" s="101" t="str">
        <f>IFERROR(MID($BB$2,LEN(_xlfn.CONCAT($BB$3:BB105,REPT("!",COUNTA($BB$3:BB105)+1))),FIND(",",$BB$2,LEN(_xlfn.CONCAT($BB$3:BB105,REPT("!",COUNTA($BB$3:BB105)+1))))-LEN(_xlfn.CONCAT($BB$3:BB105,REPT("!",COUNTA($BB$3:BB105)+1)))),"")</f>
        <v/>
      </c>
      <c r="BC106" s="101" t="str">
        <f t="shared" si="47"/>
        <v/>
      </c>
      <c r="BD106" s="101" t="str">
        <f t="shared" si="48"/>
        <v/>
      </c>
    </row>
    <row r="107" spans="1:56">
      <c r="A107" s="109" t="s">
        <v>31</v>
      </c>
      <c r="B107" s="109" t="s">
        <v>642</v>
      </c>
      <c r="C107" s="95" t="str">
        <f t="shared" si="49"/>
        <v/>
      </c>
      <c r="D107" s="97" t="str">
        <f t="shared" si="50"/>
        <v/>
      </c>
      <c r="F107" t="str">
        <f t="shared" si="51"/>
        <v xml:space="preserve">ESXi_83 IP_2 </v>
      </c>
      <c r="BB107" s="101" t="str">
        <f>IFERROR(MID($BB$2,LEN(_xlfn.CONCAT($BB$3:BB106,REPT("!",COUNTA($BB$3:BB106)+1))),FIND(",",$BB$2,LEN(_xlfn.CONCAT($BB$3:BB106,REPT("!",COUNTA($BB$3:BB106)+1))))-LEN(_xlfn.CONCAT($BB$3:BB106,REPT("!",COUNTA($BB$3:BB106)+1)))),"")</f>
        <v/>
      </c>
      <c r="BC107" s="101" t="str">
        <f t="shared" si="47"/>
        <v/>
      </c>
      <c r="BD107" s="101" t="str">
        <f t="shared" si="48"/>
        <v/>
      </c>
    </row>
    <row r="108" spans="1:56">
      <c r="A108" s="109" t="s">
        <v>31</v>
      </c>
      <c r="B108" s="109" t="s">
        <v>645</v>
      </c>
      <c r="C108" s="95" t="str">
        <f t="shared" si="49"/>
        <v/>
      </c>
      <c r="D108" s="97" t="str">
        <f t="shared" si="50"/>
        <v/>
      </c>
      <c r="F108" t="str">
        <f t="shared" si="51"/>
        <v xml:space="preserve">ESXi_83 IP_3 </v>
      </c>
      <c r="BB108" s="101" t="str">
        <f>IFERROR(MID($BB$2,LEN(_xlfn.CONCAT($BB$3:BB107,REPT("!",COUNTA($BB$3:BB107)+1))),FIND(",",$BB$2,LEN(_xlfn.CONCAT($BB$3:BB107,REPT("!",COUNTA($BB$3:BB107)+1))))-LEN(_xlfn.CONCAT($BB$3:BB107,REPT("!",COUNTA($BB$3:BB107)+1)))),"")</f>
        <v/>
      </c>
      <c r="BC108" s="101" t="str">
        <f t="shared" si="47"/>
        <v/>
      </c>
      <c r="BD108" s="101" t="str">
        <f t="shared" si="48"/>
        <v/>
      </c>
    </row>
    <row r="109" spans="1:56">
      <c r="A109" s="109" t="s">
        <v>31</v>
      </c>
      <c r="B109" s="109" t="s">
        <v>648</v>
      </c>
      <c r="C109" s="95" t="str">
        <f t="shared" si="49"/>
        <v/>
      </c>
      <c r="D109" s="97" t="str">
        <f t="shared" si="50"/>
        <v/>
      </c>
      <c r="F109" t="str">
        <f t="shared" si="51"/>
        <v xml:space="preserve">ESXi_83 IP_4 </v>
      </c>
      <c r="BB109" s="101" t="str">
        <f>IFERROR(MID($BB$2,LEN(_xlfn.CONCAT($BB$3:BB108,REPT("!",COUNTA($BB$3:BB108)+1))),FIND(",",$BB$2,LEN(_xlfn.CONCAT($BB$3:BB108,REPT("!",COUNTA($BB$3:BB108)+1))))-LEN(_xlfn.CONCAT($BB$3:BB108,REPT("!",COUNTA($BB$3:BB108)+1)))),"")</f>
        <v/>
      </c>
      <c r="BC109" s="101" t="str">
        <f t="shared" si="47"/>
        <v/>
      </c>
      <c r="BD109" s="101" t="str">
        <f t="shared" si="48"/>
        <v/>
      </c>
    </row>
    <row r="110" spans="1:56">
      <c r="A110" s="109" t="s">
        <v>31</v>
      </c>
      <c r="B110" s="109" t="s">
        <v>651</v>
      </c>
      <c r="C110" s="95" t="str">
        <f t="shared" si="49"/>
        <v/>
      </c>
      <c r="D110" s="97" t="str">
        <f t="shared" si="50"/>
        <v/>
      </c>
      <c r="F110" t="str">
        <f t="shared" si="51"/>
        <v xml:space="preserve">ESXi_83 IP_5 </v>
      </c>
      <c r="BB110" s="101" t="str">
        <f>IFERROR(MID($BB$2,LEN(_xlfn.CONCAT($BB$3:BB109,REPT("!",COUNTA($BB$3:BB109)+1))),FIND(",",$BB$2,LEN(_xlfn.CONCAT($BB$3:BB109,REPT("!",COUNTA($BB$3:BB109)+1))))-LEN(_xlfn.CONCAT($BB$3:BB109,REPT("!",COUNTA($BB$3:BB109)+1)))),"")</f>
        <v/>
      </c>
      <c r="BC110" s="101" t="str">
        <f t="shared" si="47"/>
        <v/>
      </c>
      <c r="BD110" s="101" t="str">
        <f t="shared" si="48"/>
        <v/>
      </c>
    </row>
    <row r="111" spans="1:56">
      <c r="A111" s="109" t="s">
        <v>31</v>
      </c>
      <c r="B111" s="109" t="s">
        <v>654</v>
      </c>
      <c r="C111" s="95" t="str">
        <f t="shared" si="49"/>
        <v/>
      </c>
      <c r="D111" s="97" t="str">
        <f t="shared" si="50"/>
        <v/>
      </c>
      <c r="F111" t="str">
        <f t="shared" si="51"/>
        <v xml:space="preserve">ESXi_83 IP_6 </v>
      </c>
      <c r="BB111" s="101" t="str">
        <f>IFERROR(MID($BB$2,LEN(_xlfn.CONCAT($BB$3:BB110,REPT("!",COUNTA($BB$3:BB110)+1))),FIND(",",$BB$2,LEN(_xlfn.CONCAT($BB$3:BB110,REPT("!",COUNTA($BB$3:BB110)+1))))-LEN(_xlfn.CONCAT($BB$3:BB110,REPT("!",COUNTA($BB$3:BB110)+1)))),"")</f>
        <v/>
      </c>
      <c r="BC111" s="101" t="str">
        <f t="shared" si="47"/>
        <v/>
      </c>
      <c r="BD111" s="101" t="str">
        <f t="shared" si="48"/>
        <v/>
      </c>
    </row>
    <row r="112" spans="1:56">
      <c r="A112" s="109" t="s">
        <v>31</v>
      </c>
      <c r="B112" s="109" t="s">
        <v>657</v>
      </c>
      <c r="C112" s="95" t="str">
        <f t="shared" si="49"/>
        <v/>
      </c>
      <c r="D112" s="97" t="str">
        <f t="shared" si="50"/>
        <v/>
      </c>
      <c r="F112" t="str">
        <f t="shared" si="51"/>
        <v xml:space="preserve">ESXi_83 IP_7 </v>
      </c>
      <c r="BB112" s="101" t="str">
        <f>IFERROR(MID($BB$2,LEN(_xlfn.CONCAT($BB$3:BB111,REPT("!",COUNTA($BB$3:BB111)+1))),FIND(",",$BB$2,LEN(_xlfn.CONCAT($BB$3:BB111,REPT("!",COUNTA($BB$3:BB111)+1))))-LEN(_xlfn.CONCAT($BB$3:BB111,REPT("!",COUNTA($BB$3:BB111)+1)))),"")</f>
        <v/>
      </c>
      <c r="BC112" s="101" t="str">
        <f t="shared" si="47"/>
        <v/>
      </c>
      <c r="BD112" s="101" t="str">
        <f t="shared" si="48"/>
        <v/>
      </c>
    </row>
    <row r="113" spans="1:56">
      <c r="A113" s="109" t="s">
        <v>31</v>
      </c>
      <c r="B113" s="109" t="s">
        <v>660</v>
      </c>
      <c r="C113" s="95" t="str">
        <f t="shared" si="49"/>
        <v/>
      </c>
      <c r="D113" s="97" t="str">
        <f t="shared" si="50"/>
        <v/>
      </c>
      <c r="F113" t="str">
        <f t="shared" si="51"/>
        <v xml:space="preserve">ESXi_83 IP_8 </v>
      </c>
      <c r="BB113" s="101" t="str">
        <f>IFERROR(MID($BB$2,LEN(_xlfn.CONCAT($BB$3:BB112,REPT("!",COUNTA($BB$3:BB112)+1))),FIND(",",$BB$2,LEN(_xlfn.CONCAT($BB$3:BB112,REPT("!",COUNTA($BB$3:BB112)+1))))-LEN(_xlfn.CONCAT($BB$3:BB112,REPT("!",COUNTA($BB$3:BB112)+1)))),"")</f>
        <v/>
      </c>
      <c r="BC113" s="101" t="str">
        <f t="shared" si="47"/>
        <v/>
      </c>
      <c r="BD113" s="101" t="str">
        <f t="shared" si="48"/>
        <v/>
      </c>
    </row>
    <row r="114" spans="1:56">
      <c r="A114" s="109" t="s">
        <v>31</v>
      </c>
      <c r="B114" s="109" t="s">
        <v>663</v>
      </c>
      <c r="C114" s="95" t="str">
        <f t="shared" si="49"/>
        <v/>
      </c>
      <c r="D114" s="97" t="str">
        <f t="shared" si="50"/>
        <v/>
      </c>
      <c r="F114" t="str">
        <f t="shared" si="51"/>
        <v xml:space="preserve">ESXi_83 IP_9 </v>
      </c>
      <c r="BB114" s="101" t="str">
        <f>IFERROR(MID($BB$2,LEN(_xlfn.CONCAT($BB$3:BB113,REPT("!",COUNTA($BB$3:BB113)+1))),FIND(",",$BB$2,LEN(_xlfn.CONCAT($BB$3:BB113,REPT("!",COUNTA($BB$3:BB113)+1))))-LEN(_xlfn.CONCAT($BB$3:BB113,REPT("!",COUNTA($BB$3:BB113)+1)))),"")</f>
        <v/>
      </c>
      <c r="BC114" s="101" t="str">
        <f t="shared" si="47"/>
        <v/>
      </c>
      <c r="BD114" s="101" t="str">
        <f t="shared" si="48"/>
        <v/>
      </c>
    </row>
    <row r="115" spans="1:56">
      <c r="A115" s="109" t="s">
        <v>31</v>
      </c>
      <c r="B115" s="109" t="s">
        <v>636</v>
      </c>
      <c r="C115" s="95" t="str">
        <f t="shared" si="49"/>
        <v/>
      </c>
      <c r="D115" s="97" t="str">
        <f t="shared" si="50"/>
        <v/>
      </c>
      <c r="F115" t="str">
        <f t="shared" si="51"/>
        <v xml:space="preserve">ESXi_83 IP_10 </v>
      </c>
      <c r="BB115" s="101" t="str">
        <f>IFERROR(MID($BB$2,LEN(_xlfn.CONCAT($BB$3:BB114,REPT("!",COUNTA($BB$3:BB114)+1))),FIND(",",$BB$2,LEN(_xlfn.CONCAT($BB$3:BB114,REPT("!",COUNTA($BB$3:BB114)+1))))-LEN(_xlfn.CONCAT($BB$3:BB114,REPT("!",COUNTA($BB$3:BB114)+1)))),"")</f>
        <v/>
      </c>
      <c r="BC115" s="101" t="str">
        <f t="shared" si="47"/>
        <v/>
      </c>
      <c r="BD115" s="101" t="str">
        <f t="shared" si="48"/>
        <v/>
      </c>
    </row>
    <row r="116" spans="1:56">
      <c r="A116" s="109" t="s">
        <v>31</v>
      </c>
      <c r="B116" s="109"/>
      <c r="C116" s="95" t="str">
        <f t="shared" si="49"/>
        <v/>
      </c>
      <c r="D116" s="97" t="str">
        <f t="shared" si="50"/>
        <v/>
      </c>
      <c r="F116" t="str">
        <f t="shared" si="51"/>
        <v xml:space="preserve">ESXi_83  </v>
      </c>
      <c r="BB116" s="101" t="str">
        <f>IFERROR(MID($BB$2,LEN(_xlfn.CONCAT($BB$3:BB115,REPT("!",COUNTA($BB$3:BB115)+1))),FIND(",",$BB$2,LEN(_xlfn.CONCAT($BB$3:BB115,REPT("!",COUNTA($BB$3:BB115)+1))))-LEN(_xlfn.CONCAT($BB$3:BB115,REPT("!",COUNTA($BB$3:BB115)+1)))),"")</f>
        <v/>
      </c>
      <c r="BC116" s="101" t="str">
        <f t="shared" si="47"/>
        <v/>
      </c>
      <c r="BD116" s="101" t="str">
        <f t="shared" si="48"/>
        <v/>
      </c>
    </row>
    <row r="117" spans="1:56">
      <c r="A117" s="109" t="s">
        <v>31</v>
      </c>
      <c r="B117" s="109" t="s">
        <v>1587</v>
      </c>
      <c r="C117" s="95" t="str">
        <f t="shared" si="49"/>
        <v/>
      </c>
      <c r="D117" s="97" t="str">
        <f t="shared" si="50"/>
        <v/>
      </c>
      <c r="F117" t="str">
        <f t="shared" si="51"/>
        <v xml:space="preserve">ESXi_83 HUB Trex </v>
      </c>
      <c r="BB117" s="101" t="str">
        <f>IFERROR(MID($BB$2,LEN(_xlfn.CONCAT($BB$3:BB116,REPT("!",COUNTA($BB$3:BB116)+1))),FIND(",",$BB$2,LEN(_xlfn.CONCAT($BB$3:BB116,REPT("!",COUNTA($BB$3:BB116)+1))))-LEN(_xlfn.CONCAT($BB$3:BB116,REPT("!",COUNTA($BB$3:BB116)+1)))),"")</f>
        <v/>
      </c>
      <c r="BC117" s="101" t="str">
        <f t="shared" si="47"/>
        <v/>
      </c>
      <c r="BD117" s="101" t="str">
        <f t="shared" si="48"/>
        <v/>
      </c>
    </row>
    <row r="118" spans="1:56">
      <c r="A118" s="109" t="s">
        <v>31</v>
      </c>
      <c r="B118" s="109" t="s">
        <v>1588</v>
      </c>
      <c r="C118" s="95" t="str">
        <f t="shared" si="49"/>
        <v/>
      </c>
      <c r="D118" s="97" t="str">
        <f t="shared" si="50"/>
        <v/>
      </c>
      <c r="F118" t="str">
        <f t="shared" si="51"/>
        <v xml:space="preserve">ESXi_83 HUB sacin </v>
      </c>
      <c r="BB118" s="101" t="str">
        <f>IFERROR(MID($BB$2,LEN(_xlfn.CONCAT($BB$3:BB117,REPT("!",COUNTA($BB$3:BB117)+1))),FIND(",",$BB$2,LEN(_xlfn.CONCAT($BB$3:BB117,REPT("!",COUNTA($BB$3:BB117)+1))))-LEN(_xlfn.CONCAT($BB$3:BB117,REPT("!",COUNTA($BB$3:BB117)+1)))),"")</f>
        <v/>
      </c>
      <c r="BC118" s="101" t="str">
        <f t="shared" si="47"/>
        <v/>
      </c>
      <c r="BD118" s="101" t="str">
        <f t="shared" si="48"/>
        <v/>
      </c>
    </row>
    <row r="119" spans="1:56">
      <c r="A119" s="109" t="s">
        <v>31</v>
      </c>
      <c r="B119" s="109" t="s">
        <v>69</v>
      </c>
      <c r="C119" s="95" t="str">
        <f t="shared" si="49"/>
        <v/>
      </c>
      <c r="D119" s="97" t="str">
        <f t="shared" si="50"/>
        <v/>
      </c>
      <c r="F119" t="str">
        <f t="shared" si="51"/>
        <v xml:space="preserve">ESXi_83 Win7N_A </v>
      </c>
      <c r="BB119" s="101" t="str">
        <f>IFERROR(MID($BB$2,LEN(_xlfn.CONCAT($BB$3:BB118,REPT("!",COUNTA($BB$3:BB118)+1))),FIND(",",$BB$2,LEN(_xlfn.CONCAT($BB$3:BB118,REPT("!",COUNTA($BB$3:BB118)+1))))-LEN(_xlfn.CONCAT($BB$3:BB118,REPT("!",COUNTA($BB$3:BB118)+1)))),"")</f>
        <v/>
      </c>
      <c r="BC119" s="101" t="str">
        <f t="shared" si="47"/>
        <v/>
      </c>
      <c r="BD119" s="101" t="str">
        <f t="shared" si="48"/>
        <v/>
      </c>
    </row>
    <row r="120" spans="1:56">
      <c r="A120" s="109" t="s">
        <v>31</v>
      </c>
      <c r="B120" s="109" t="s">
        <v>1569</v>
      </c>
      <c r="C120" s="95" t="str">
        <f t="shared" si="49"/>
        <v/>
      </c>
      <c r="D120" s="97" t="str">
        <f t="shared" si="50"/>
        <v/>
      </c>
      <c r="F120" t="str">
        <f t="shared" si="51"/>
        <v xml:space="preserve">ESXi_83 Win7N_B </v>
      </c>
      <c r="BB120" s="101" t="str">
        <f>IFERROR(MID($BB$2,LEN(_xlfn.CONCAT($BB$3:BB119,REPT("!",COUNTA($BB$3:BB119)+1))),FIND(",",$BB$2,LEN(_xlfn.CONCAT($BB$3:BB119,REPT("!",COUNTA($BB$3:BB119)+1))))-LEN(_xlfn.CONCAT($BB$3:BB119,REPT("!",COUNTA($BB$3:BB119)+1)))),"")</f>
        <v/>
      </c>
      <c r="BC120" s="101" t="str">
        <f t="shared" si="47"/>
        <v/>
      </c>
      <c r="BD120" s="101" t="str">
        <f t="shared" si="48"/>
        <v/>
      </c>
    </row>
    <row r="121" spans="1:56">
      <c r="A121" s="109" t="s">
        <v>31</v>
      </c>
      <c r="B121" s="109" t="s">
        <v>1570</v>
      </c>
      <c r="C121" s="95" t="str">
        <f t="shared" si="49"/>
        <v/>
      </c>
      <c r="D121" s="97" t="str">
        <f t="shared" si="50"/>
        <v/>
      </c>
      <c r="F121" t="str">
        <f t="shared" si="51"/>
        <v xml:space="preserve">ESXi_83 Win7N_C </v>
      </c>
      <c r="BB121" s="101" t="str">
        <f>IFERROR(MID($BB$2,LEN(_xlfn.CONCAT($BB$3:BB120,REPT("!",COUNTA($BB$3:BB120)+1))),FIND(",",$BB$2,LEN(_xlfn.CONCAT($BB$3:BB120,REPT("!",COUNTA($BB$3:BB120)+1))))-LEN(_xlfn.CONCAT($BB$3:BB120,REPT("!",COUNTA($BB$3:BB120)+1)))),"")</f>
        <v/>
      </c>
      <c r="BC121" s="101" t="str">
        <f t="shared" si="47"/>
        <v/>
      </c>
      <c r="BD121" s="101" t="str">
        <f t="shared" si="48"/>
        <v/>
      </c>
    </row>
    <row r="122" spans="1:56">
      <c r="A122" s="109" t="s">
        <v>31</v>
      </c>
      <c r="B122" s="109" t="s">
        <v>1571</v>
      </c>
      <c r="C122" s="95" t="str">
        <f t="shared" si="49"/>
        <v/>
      </c>
      <c r="D122" s="97" t="str">
        <f t="shared" si="50"/>
        <v/>
      </c>
      <c r="F122" t="str">
        <f t="shared" si="51"/>
        <v xml:space="preserve">ESXi_83 Win7N_D </v>
      </c>
      <c r="BB122" s="101" t="str">
        <f>IFERROR(MID($BB$2,LEN(_xlfn.CONCAT($BB$3:BB121,REPT("!",COUNTA($BB$3:BB121)+1))),FIND(",",$BB$2,LEN(_xlfn.CONCAT($BB$3:BB121,REPT("!",COUNTA($BB$3:BB121)+1))))-LEN(_xlfn.CONCAT($BB$3:BB121,REPT("!",COUNTA($BB$3:BB121)+1)))),"")</f>
        <v/>
      </c>
      <c r="BC122" s="101" t="str">
        <f t="shared" si="47"/>
        <v/>
      </c>
      <c r="BD122" s="101" t="str">
        <f t="shared" si="48"/>
        <v/>
      </c>
    </row>
    <row r="123" spans="1:56">
      <c r="A123" s="109" t="s">
        <v>31</v>
      </c>
      <c r="B123" s="109" t="s">
        <v>1589</v>
      </c>
      <c r="C123" s="95" t="str">
        <f t="shared" si="49"/>
        <v/>
      </c>
      <c r="D123" s="97" t="str">
        <f t="shared" si="50"/>
        <v/>
      </c>
      <c r="F123" t="str">
        <f t="shared" si="51"/>
        <v xml:space="preserve">ESXi_83 Win7N_GLT </v>
      </c>
      <c r="BB123" s="101" t="str">
        <f>IFERROR(MID($BB$2,LEN(_xlfn.CONCAT($BB$3:BB122,REPT("!",COUNTA($BB$3:BB122)+1))),FIND(",",$BB$2,LEN(_xlfn.CONCAT($BB$3:BB122,REPT("!",COUNTA($BB$3:BB122)+1))))-LEN(_xlfn.CONCAT($BB$3:BB122,REPT("!",COUNTA($BB$3:BB122)+1)))),"")</f>
        <v/>
      </c>
      <c r="BC123" s="101" t="str">
        <f t="shared" si="47"/>
        <v/>
      </c>
      <c r="BD123" s="101" t="str">
        <f t="shared" si="48"/>
        <v/>
      </c>
    </row>
    <row r="124" spans="1:56">
      <c r="A124" s="109" t="s">
        <v>31</v>
      </c>
      <c r="B124" s="109" t="s">
        <v>1590</v>
      </c>
      <c r="C124" s="95" t="str">
        <f t="shared" si="49"/>
        <v/>
      </c>
      <c r="D124" s="97" t="str">
        <f t="shared" si="50"/>
        <v/>
      </c>
      <c r="F124" t="str">
        <f t="shared" si="51"/>
        <v xml:space="preserve">ESXi_83 Win7N_mRemoteNG </v>
      </c>
      <c r="BB124" s="101" t="str">
        <f>IFERROR(MID($BB$2,LEN(_xlfn.CONCAT($BB$3:BB123,REPT("!",COUNTA($BB$3:BB123)+1))),FIND(",",$BB$2,LEN(_xlfn.CONCAT($BB$3:BB123,REPT("!",COUNTA($BB$3:BB123)+1))))-LEN(_xlfn.CONCAT($BB$3:BB123,REPT("!",COUNTA($BB$3:BB123)+1)))),"")</f>
        <v/>
      </c>
      <c r="BC124" s="101" t="str">
        <f t="shared" si="47"/>
        <v/>
      </c>
      <c r="BD124" s="101" t="str">
        <f t="shared" si="48"/>
        <v/>
      </c>
    </row>
    <row r="125" spans="1:56">
      <c r="A125" s="109" t="s">
        <v>31</v>
      </c>
      <c r="B125" s="109" t="s">
        <v>1567</v>
      </c>
      <c r="C125" s="95" t="str">
        <f t="shared" si="49"/>
        <v/>
      </c>
      <c r="D125" s="97" t="str">
        <f t="shared" si="50"/>
        <v/>
      </c>
      <c r="F125" t="str">
        <f t="shared" si="51"/>
        <v xml:space="preserve">ESXi_83 PC1 </v>
      </c>
      <c r="BB125" s="101" t="str">
        <f>IFERROR(MID($BB$2,LEN(_xlfn.CONCAT($BB$3:BB124,REPT("!",COUNTA($BB$3:BB124)+1))),FIND(",",$BB$2,LEN(_xlfn.CONCAT($BB$3:BB124,REPT("!",COUNTA($BB$3:BB124)+1))))-LEN(_xlfn.CONCAT($BB$3:BB124,REPT("!",COUNTA($BB$3:BB124)+1)))),"")</f>
        <v/>
      </c>
      <c r="BC125" s="101" t="str">
        <f t="shared" si="47"/>
        <v/>
      </c>
      <c r="BD125" s="101" t="str">
        <f t="shared" si="48"/>
        <v/>
      </c>
    </row>
    <row r="126" spans="1:56">
      <c r="A126" s="109" t="s">
        <v>31</v>
      </c>
      <c r="B126" s="109" t="s">
        <v>474</v>
      </c>
      <c r="C126" s="95" t="str">
        <f t="shared" si="49"/>
        <v/>
      </c>
      <c r="D126" s="97" t="str">
        <f t="shared" si="50"/>
        <v/>
      </c>
      <c r="F126" t="str">
        <f t="shared" si="51"/>
        <v xml:space="preserve">ESXi_83 3_JMeter_VM </v>
      </c>
      <c r="BB126" s="101" t="str">
        <f>IFERROR(MID($BB$2,LEN(_xlfn.CONCAT($BB$3:BB125,REPT("!",COUNTA($BB$3:BB125)+1))),FIND(",",$BB$2,LEN(_xlfn.CONCAT($BB$3:BB125,REPT("!",COUNTA($BB$3:BB125)+1))))-LEN(_xlfn.CONCAT($BB$3:BB125,REPT("!",COUNTA($BB$3:BB125)+1)))),"")</f>
        <v/>
      </c>
      <c r="BC126" s="101" t="str">
        <f t="shared" si="47"/>
        <v/>
      </c>
      <c r="BD126" s="101" t="str">
        <f t="shared" si="48"/>
        <v/>
      </c>
    </row>
    <row r="127" spans="1:56">
      <c r="A127" s="109" t="s">
        <v>31</v>
      </c>
      <c r="B127" s="109" t="s">
        <v>532</v>
      </c>
      <c r="C127" s="95" t="str">
        <f t="shared" si="49"/>
        <v/>
      </c>
      <c r="D127" s="97" t="str">
        <f t="shared" si="50"/>
        <v/>
      </c>
      <c r="F127" t="str">
        <f t="shared" si="51"/>
        <v xml:space="preserve">ESXi_83 GNS3 </v>
      </c>
      <c r="BB127" s="101" t="str">
        <f>IFERROR(MID($BB$2,LEN(_xlfn.CONCAT($BB$3:BB126,REPT("!",COUNTA($BB$3:BB126)+1))),FIND(",",$BB$2,LEN(_xlfn.CONCAT($BB$3:BB126,REPT("!",COUNTA($BB$3:BB126)+1))))-LEN(_xlfn.CONCAT($BB$3:BB126,REPT("!",COUNTA($BB$3:BB126)+1)))),"")</f>
        <v/>
      </c>
      <c r="BC127" s="101" t="str">
        <f t="shared" si="47"/>
        <v/>
      </c>
      <c r="BD127" s="101" t="str">
        <f t="shared" si="48"/>
        <v/>
      </c>
    </row>
    <row r="128" spans="1:56">
      <c r="A128" s="109" t="s">
        <v>31</v>
      </c>
      <c r="B128" s="109"/>
      <c r="C128" s="95" t="str">
        <f t="shared" si="49"/>
        <v/>
      </c>
      <c r="D128" s="97" t="str">
        <f t="shared" si="50"/>
        <v/>
      </c>
      <c r="F128" t="str">
        <f t="shared" si="51"/>
        <v xml:space="preserve">ESXi_83  </v>
      </c>
      <c r="BB128" s="101" t="str">
        <f>IFERROR(MID($BB$2,LEN(_xlfn.CONCAT($BB$3:BB127,REPT("!",COUNTA($BB$3:BB127)+1))),FIND(",",$BB$2,LEN(_xlfn.CONCAT($BB$3:BB127,REPT("!",COUNTA($BB$3:BB127)+1))))-LEN(_xlfn.CONCAT($BB$3:BB127,REPT("!",COUNTA($BB$3:BB127)+1)))),"")</f>
        <v/>
      </c>
      <c r="BC128" s="101" t="str">
        <f t="shared" si="47"/>
        <v/>
      </c>
      <c r="BD128" s="101" t="str">
        <f t="shared" si="48"/>
        <v/>
      </c>
    </row>
    <row r="129" spans="1:56">
      <c r="A129" s="109" t="s">
        <v>31</v>
      </c>
      <c r="B129" s="109"/>
      <c r="C129" s="95" t="str">
        <f t="shared" si="49"/>
        <v/>
      </c>
      <c r="D129" s="97" t="str">
        <f t="shared" si="50"/>
        <v/>
      </c>
      <c r="F129" t="str">
        <f t="shared" si="51"/>
        <v xml:space="preserve">ESXi_83  </v>
      </c>
      <c r="BB129" s="101" t="str">
        <f>IFERROR(MID($BB$2,LEN(_xlfn.CONCAT($BB$3:BB128,REPT("!",COUNTA($BB$3:BB128)+1))),FIND(",",$BB$2,LEN(_xlfn.CONCAT($BB$3:BB128,REPT("!",COUNTA($BB$3:BB128)+1))))-LEN(_xlfn.CONCAT($BB$3:BB128,REPT("!",COUNTA($BB$3:BB128)+1)))),"")</f>
        <v/>
      </c>
      <c r="BC129" s="101" t="str">
        <f t="shared" si="47"/>
        <v/>
      </c>
      <c r="BD129" s="101" t="str">
        <f t="shared" si="48"/>
        <v/>
      </c>
    </row>
    <row r="130" spans="1:56">
      <c r="A130" s="109" t="s">
        <v>31</v>
      </c>
      <c r="B130" s="109"/>
      <c r="C130" s="95" t="str">
        <f t="shared" si="49"/>
        <v/>
      </c>
      <c r="D130" s="97" t="str">
        <f t="shared" si="50"/>
        <v/>
      </c>
      <c r="F130" t="str">
        <f t="shared" si="51"/>
        <v xml:space="preserve">ESXi_83  </v>
      </c>
      <c r="BB130" s="101" t="str">
        <f>IFERROR(MID($BB$2,LEN(_xlfn.CONCAT($BB$3:BB129,REPT("!",COUNTA($BB$3:BB129)+1))),FIND(",",$BB$2,LEN(_xlfn.CONCAT($BB$3:BB129,REPT("!",COUNTA($BB$3:BB129)+1))))-LEN(_xlfn.CONCAT($BB$3:BB129,REPT("!",COUNTA($BB$3:BB129)+1)))),"")</f>
        <v/>
      </c>
      <c r="BC130" s="101" t="str">
        <f t="shared" si="47"/>
        <v/>
      </c>
      <c r="BD130" s="101" t="str">
        <f t="shared" si="48"/>
        <v/>
      </c>
    </row>
    <row r="131" spans="1:56">
      <c r="A131" s="109" t="s">
        <v>31</v>
      </c>
      <c r="B131" s="109"/>
      <c r="C131" s="95" t="str">
        <f t="shared" si="49"/>
        <v/>
      </c>
      <c r="D131" s="97" t="str">
        <f t="shared" si="50"/>
        <v/>
      </c>
      <c r="F131" t="str">
        <f t="shared" si="51"/>
        <v xml:space="preserve">ESXi_83  </v>
      </c>
      <c r="BB131" s="101" t="str">
        <f>IFERROR(MID($BB$2,LEN(_xlfn.CONCAT($BB$3:BB130,REPT("!",COUNTA($BB$3:BB130)+1))),FIND(",",$BB$2,LEN(_xlfn.CONCAT($BB$3:BB130,REPT("!",COUNTA($BB$3:BB130)+1))))-LEN(_xlfn.CONCAT($BB$3:BB130,REPT("!",COUNTA($BB$3:BB130)+1)))),"")</f>
        <v/>
      </c>
      <c r="BC131" s="101" t="str">
        <f t="shared" si="47"/>
        <v/>
      </c>
      <c r="BD131" s="101" t="str">
        <f t="shared" si="48"/>
        <v/>
      </c>
    </row>
    <row r="132" spans="1:56">
      <c r="A132" s="101"/>
      <c r="B132" s="101"/>
      <c r="C132" s="101" t="str">
        <f t="shared" si="49"/>
        <v/>
      </c>
      <c r="D132" s="110" t="str">
        <f t="shared" si="50"/>
        <v/>
      </c>
      <c r="F132" t="str">
        <f t="shared" si="51"/>
        <v xml:space="preserve">  </v>
      </c>
      <c r="BB132" s="101" t="str">
        <f>IFERROR(MID($BB$2,LEN(_xlfn.CONCAT($BB$3:BB131,REPT("!",COUNTA($BB$3:BB131)+1))),FIND(",",$BB$2,LEN(_xlfn.CONCAT($BB$3:BB131,REPT("!",COUNTA($BB$3:BB131)+1))))-LEN(_xlfn.CONCAT($BB$3:BB131,REPT("!",COUNTA($BB$3:BB131)+1)))),"")</f>
        <v/>
      </c>
      <c r="BC132" s="101" t="str">
        <f t="shared" ref="BC132:BC150" si="52">IFERROR(RIGHT(BB132,LEN(BB132)-LEN(BD132)-1),"")</f>
        <v/>
      </c>
      <c r="BD132" s="101" t="str">
        <f t="shared" ref="BD132:BD150" si="53">IFERROR(LEFT(BB132,FIND("!",BB132,1)-1),"")</f>
        <v/>
      </c>
    </row>
    <row r="133" spans="1:56">
      <c r="A133" s="109" t="s">
        <v>13</v>
      </c>
      <c r="B133" s="109" t="s">
        <v>639</v>
      </c>
      <c r="C133" s="95" t="str">
        <f t="shared" si="49"/>
        <v/>
      </c>
      <c r="D133" s="97" t="str">
        <f t="shared" si="50"/>
        <v/>
      </c>
      <c r="F133" t="str">
        <f t="shared" si="51"/>
        <v xml:space="preserve">ESXi_84 IP_1 </v>
      </c>
      <c r="BB133" s="101" t="str">
        <f>IFERROR(MID($BB$2,LEN(_xlfn.CONCAT($BB$3:BB132,REPT("!",COUNTA($BB$3:BB132)+1))),FIND(",",$BB$2,LEN(_xlfn.CONCAT($BB$3:BB132,REPT("!",COUNTA($BB$3:BB132)+1))))-LEN(_xlfn.CONCAT($BB$3:BB132,REPT("!",COUNTA($BB$3:BB132)+1)))),"")</f>
        <v/>
      </c>
      <c r="BC133" s="101" t="str">
        <f t="shared" si="52"/>
        <v/>
      </c>
      <c r="BD133" s="101" t="str">
        <f t="shared" si="53"/>
        <v/>
      </c>
    </row>
    <row r="134" spans="1:56">
      <c r="A134" s="109" t="s">
        <v>13</v>
      </c>
      <c r="B134" s="109" t="s">
        <v>642</v>
      </c>
      <c r="C134" s="95" t="str">
        <f t="shared" si="49"/>
        <v/>
      </c>
      <c r="D134" s="97" t="str">
        <f t="shared" si="50"/>
        <v/>
      </c>
      <c r="F134" t="str">
        <f t="shared" si="51"/>
        <v xml:space="preserve">ESXi_84 IP_2 </v>
      </c>
      <c r="BB134" s="101" t="str">
        <f>IFERROR(MID($BB$2,LEN(_xlfn.CONCAT($BB$3:BB133,REPT("!",COUNTA($BB$3:BB133)+1))),FIND(",",$BB$2,LEN(_xlfn.CONCAT($BB$3:BB133,REPT("!",COUNTA($BB$3:BB133)+1))))-LEN(_xlfn.CONCAT($BB$3:BB133,REPT("!",COUNTA($BB$3:BB133)+1)))),"")</f>
        <v/>
      </c>
      <c r="BC134" s="101" t="str">
        <f t="shared" si="52"/>
        <v/>
      </c>
      <c r="BD134" s="101" t="str">
        <f t="shared" si="53"/>
        <v/>
      </c>
    </row>
    <row r="135" spans="1:56">
      <c r="A135" s="109" t="s">
        <v>13</v>
      </c>
      <c r="B135" s="109" t="s">
        <v>645</v>
      </c>
      <c r="C135" s="95" t="str">
        <f t="shared" si="49"/>
        <v/>
      </c>
      <c r="D135" s="97" t="str">
        <f t="shared" si="50"/>
        <v/>
      </c>
      <c r="F135" t="str">
        <f t="shared" si="51"/>
        <v xml:space="preserve">ESXi_84 IP_3 </v>
      </c>
      <c r="BB135" s="101" t="str">
        <f>IFERROR(MID($BB$2,LEN(_xlfn.CONCAT($BB$3:BB134,REPT("!",COUNTA($BB$3:BB134)+1))),FIND(",",$BB$2,LEN(_xlfn.CONCAT($BB$3:BB134,REPT("!",COUNTA($BB$3:BB134)+1))))-LEN(_xlfn.CONCAT($BB$3:BB134,REPT("!",COUNTA($BB$3:BB134)+1)))),"")</f>
        <v/>
      </c>
      <c r="BC135" s="101" t="str">
        <f t="shared" si="52"/>
        <v/>
      </c>
      <c r="BD135" s="101" t="str">
        <f t="shared" si="53"/>
        <v/>
      </c>
    </row>
    <row r="136" spans="1:56">
      <c r="A136" s="109" t="s">
        <v>13</v>
      </c>
      <c r="B136" s="109" t="s">
        <v>648</v>
      </c>
      <c r="C136" s="95" t="str">
        <f t="shared" si="49"/>
        <v/>
      </c>
      <c r="D136" s="97" t="str">
        <f t="shared" si="50"/>
        <v/>
      </c>
      <c r="F136" t="str">
        <f t="shared" si="51"/>
        <v xml:space="preserve">ESXi_84 IP_4 </v>
      </c>
      <c r="BB136" s="101" t="str">
        <f>IFERROR(MID($BB$2,LEN(_xlfn.CONCAT($BB$3:BB135,REPT("!",COUNTA($BB$3:BB135)+1))),FIND(",",$BB$2,LEN(_xlfn.CONCAT($BB$3:BB135,REPT("!",COUNTA($BB$3:BB135)+1))))-LEN(_xlfn.CONCAT($BB$3:BB135,REPT("!",COUNTA($BB$3:BB135)+1)))),"")</f>
        <v/>
      </c>
      <c r="BC136" s="101" t="str">
        <f t="shared" si="52"/>
        <v/>
      </c>
      <c r="BD136" s="101" t="str">
        <f t="shared" si="53"/>
        <v/>
      </c>
    </row>
    <row r="137" spans="1:56">
      <c r="A137" s="109" t="s">
        <v>13</v>
      </c>
      <c r="B137" s="109" t="s">
        <v>651</v>
      </c>
      <c r="C137" s="95" t="str">
        <f t="shared" si="49"/>
        <v/>
      </c>
      <c r="D137" s="97" t="str">
        <f t="shared" si="50"/>
        <v/>
      </c>
      <c r="F137" t="str">
        <f t="shared" si="51"/>
        <v xml:space="preserve">ESXi_84 IP_5 </v>
      </c>
      <c r="BB137" s="101" t="str">
        <f>IFERROR(MID($BB$2,LEN(_xlfn.CONCAT($BB$3:BB136,REPT("!",COUNTA($BB$3:BB136)+1))),FIND(",",$BB$2,LEN(_xlfn.CONCAT($BB$3:BB136,REPT("!",COUNTA($BB$3:BB136)+1))))-LEN(_xlfn.CONCAT($BB$3:BB136,REPT("!",COUNTA($BB$3:BB136)+1)))),"")</f>
        <v/>
      </c>
      <c r="BC137" s="101" t="str">
        <f t="shared" si="52"/>
        <v/>
      </c>
      <c r="BD137" s="101" t="str">
        <f t="shared" si="53"/>
        <v/>
      </c>
    </row>
    <row r="138" spans="1:56">
      <c r="A138" s="109" t="s">
        <v>13</v>
      </c>
      <c r="B138" s="109" t="s">
        <v>654</v>
      </c>
      <c r="C138" s="95" t="str">
        <f t="shared" si="49"/>
        <v/>
      </c>
      <c r="D138" s="97" t="str">
        <f t="shared" si="50"/>
        <v/>
      </c>
      <c r="F138" t="str">
        <f t="shared" si="51"/>
        <v xml:space="preserve">ESXi_84 IP_6 </v>
      </c>
      <c r="BB138" s="101" t="str">
        <f>IFERROR(MID($BB$2,LEN(_xlfn.CONCAT($BB$3:BB137,REPT("!",COUNTA($BB$3:BB137)+1))),FIND(",",$BB$2,LEN(_xlfn.CONCAT($BB$3:BB137,REPT("!",COUNTA($BB$3:BB137)+1))))-LEN(_xlfn.CONCAT($BB$3:BB137,REPT("!",COUNTA($BB$3:BB137)+1)))),"")</f>
        <v/>
      </c>
      <c r="BC138" s="101" t="str">
        <f t="shared" si="52"/>
        <v/>
      </c>
      <c r="BD138" s="101" t="str">
        <f t="shared" si="53"/>
        <v/>
      </c>
    </row>
    <row r="139" spans="1:56">
      <c r="A139" s="109" t="s">
        <v>13</v>
      </c>
      <c r="B139" s="109" t="s">
        <v>657</v>
      </c>
      <c r="C139" s="95" t="str">
        <f t="shared" si="49"/>
        <v/>
      </c>
      <c r="D139" s="97" t="str">
        <f t="shared" si="50"/>
        <v/>
      </c>
      <c r="F139" t="str">
        <f t="shared" si="51"/>
        <v xml:space="preserve">ESXi_84 IP_7 </v>
      </c>
      <c r="BB139" s="101" t="str">
        <f>IFERROR(MID($BB$2,LEN(_xlfn.CONCAT($BB$3:BB138,REPT("!",COUNTA($BB$3:BB138)+1))),FIND(",",$BB$2,LEN(_xlfn.CONCAT($BB$3:BB138,REPT("!",COUNTA($BB$3:BB138)+1))))-LEN(_xlfn.CONCAT($BB$3:BB138,REPT("!",COUNTA($BB$3:BB138)+1)))),"")</f>
        <v/>
      </c>
      <c r="BC139" s="101" t="str">
        <f t="shared" si="52"/>
        <v/>
      </c>
      <c r="BD139" s="101" t="str">
        <f t="shared" si="53"/>
        <v/>
      </c>
    </row>
    <row r="140" spans="1:56">
      <c r="A140" s="109" t="s">
        <v>13</v>
      </c>
      <c r="B140" s="109" t="s">
        <v>660</v>
      </c>
      <c r="C140" s="95" t="str">
        <f t="shared" si="49"/>
        <v/>
      </c>
      <c r="D140" s="97" t="str">
        <f t="shared" si="50"/>
        <v/>
      </c>
      <c r="F140" t="str">
        <f t="shared" si="51"/>
        <v xml:space="preserve">ESXi_84 IP_8 </v>
      </c>
      <c r="BB140" s="101" t="str">
        <f>IFERROR(MID($BB$2,LEN(_xlfn.CONCAT($BB$3:BB139,REPT("!",COUNTA($BB$3:BB139)+1))),FIND(",",$BB$2,LEN(_xlfn.CONCAT($BB$3:BB139,REPT("!",COUNTA($BB$3:BB139)+1))))-LEN(_xlfn.CONCAT($BB$3:BB139,REPT("!",COUNTA($BB$3:BB139)+1)))),"")</f>
        <v/>
      </c>
      <c r="BC140" s="101" t="str">
        <f t="shared" si="52"/>
        <v/>
      </c>
      <c r="BD140" s="101" t="str">
        <f t="shared" si="53"/>
        <v/>
      </c>
    </row>
    <row r="141" spans="1:56">
      <c r="A141" s="109" t="s">
        <v>13</v>
      </c>
      <c r="B141" s="109" t="s">
        <v>663</v>
      </c>
      <c r="C141" s="95" t="str">
        <f t="shared" ref="C141:C200" si="54">IFERROR(VLOOKUP(F141,$BC$3:$BD$150,2,FALSE),"")</f>
        <v/>
      </c>
      <c r="D141" s="97" t="str">
        <f t="shared" ref="D141:D200" si="55">IF(COUNTIF($BC$3:$BC$150,F141)&gt;1,_xlfn.CONCAT("VM ORGY: ",COUNTIF($BC$3:$BC$150,F141)),"")</f>
        <v/>
      </c>
      <c r="F141" t="str">
        <f t="shared" si="51"/>
        <v xml:space="preserve">ESXi_84 IP_9 </v>
      </c>
      <c r="BB141" s="101" t="str">
        <f>IFERROR(MID($BB$2,LEN(_xlfn.CONCAT($BB$3:BB140,REPT("!",COUNTA($BB$3:BB140)+1))),FIND(",",$BB$2,LEN(_xlfn.CONCAT($BB$3:BB140,REPT("!",COUNTA($BB$3:BB140)+1))))-LEN(_xlfn.CONCAT($BB$3:BB140,REPT("!",COUNTA($BB$3:BB140)+1)))),"")</f>
        <v/>
      </c>
      <c r="BC141" s="101" t="str">
        <f t="shared" si="52"/>
        <v/>
      </c>
      <c r="BD141" s="101" t="str">
        <f t="shared" si="53"/>
        <v/>
      </c>
    </row>
    <row r="142" spans="1:56">
      <c r="A142" s="109" t="s">
        <v>13</v>
      </c>
      <c r="B142" s="109" t="s">
        <v>636</v>
      </c>
      <c r="C142" s="95" t="str">
        <f t="shared" si="54"/>
        <v/>
      </c>
      <c r="D142" s="97" t="str">
        <f t="shared" si="55"/>
        <v/>
      </c>
      <c r="F142" t="str">
        <f t="shared" si="51"/>
        <v xml:space="preserve">ESXi_84 IP_10 </v>
      </c>
      <c r="BB142" s="101" t="str">
        <f>IFERROR(MID($BB$2,LEN(_xlfn.CONCAT($BB$3:BB141,REPT("!",COUNTA($BB$3:BB141)+1))),FIND(",",$BB$2,LEN(_xlfn.CONCAT($BB$3:BB141,REPT("!",COUNTA($BB$3:BB141)+1))))-LEN(_xlfn.CONCAT($BB$3:BB141,REPT("!",COUNTA($BB$3:BB141)+1)))),"")</f>
        <v/>
      </c>
      <c r="BC142" s="101" t="str">
        <f t="shared" si="52"/>
        <v/>
      </c>
      <c r="BD142" s="101" t="str">
        <f t="shared" si="53"/>
        <v/>
      </c>
    </row>
    <row r="143" spans="1:56">
      <c r="A143" s="109" t="s">
        <v>13</v>
      </c>
      <c r="B143" s="109"/>
      <c r="C143" s="95" t="str">
        <f t="shared" si="54"/>
        <v/>
      </c>
      <c r="D143" s="97" t="str">
        <f t="shared" si="55"/>
        <v/>
      </c>
      <c r="F143" t="str">
        <f t="shared" si="51"/>
        <v xml:space="preserve">ESXi_84  </v>
      </c>
      <c r="BB143" s="101" t="str">
        <f>IFERROR(MID($BB$2,LEN(_xlfn.CONCAT($BB$3:BB142,REPT("!",COUNTA($BB$3:BB142)+1))),FIND(",",$BB$2,LEN(_xlfn.CONCAT($BB$3:BB142,REPT("!",COUNTA($BB$3:BB142)+1))))-LEN(_xlfn.CONCAT($BB$3:BB142,REPT("!",COUNTA($BB$3:BB142)+1)))),"")</f>
        <v/>
      </c>
      <c r="BC143" s="101" t="str">
        <f t="shared" si="52"/>
        <v/>
      </c>
      <c r="BD143" s="101" t="str">
        <f t="shared" si="53"/>
        <v/>
      </c>
    </row>
    <row r="144" spans="1:56">
      <c r="A144" s="109" t="s">
        <v>13</v>
      </c>
      <c r="B144" s="109" t="s">
        <v>69</v>
      </c>
      <c r="C144" s="95" t="str">
        <f t="shared" si="54"/>
        <v/>
      </c>
      <c r="D144" s="97" t="str">
        <f t="shared" si="55"/>
        <v/>
      </c>
      <c r="F144" t="str">
        <f t="shared" si="51"/>
        <v xml:space="preserve">ESXi_84 Win7N_A </v>
      </c>
      <c r="BB144" s="101" t="str">
        <f>IFERROR(MID($BB$2,LEN(_xlfn.CONCAT($BB$3:BB143,REPT("!",COUNTA($BB$3:BB143)+1))),FIND(",",$BB$2,LEN(_xlfn.CONCAT($BB$3:BB143,REPT("!",COUNTA($BB$3:BB143)+1))))-LEN(_xlfn.CONCAT($BB$3:BB143,REPT("!",COUNTA($BB$3:BB143)+1)))),"")</f>
        <v/>
      </c>
      <c r="BC144" s="101" t="str">
        <f t="shared" si="52"/>
        <v/>
      </c>
      <c r="BD144" s="101" t="str">
        <f t="shared" si="53"/>
        <v/>
      </c>
    </row>
    <row r="145" spans="1:59">
      <c r="A145" s="109" t="s">
        <v>13</v>
      </c>
      <c r="B145" s="109" t="s">
        <v>1569</v>
      </c>
      <c r="C145" s="95" t="str">
        <f t="shared" si="54"/>
        <v/>
      </c>
      <c r="D145" s="97" t="str">
        <f t="shared" si="55"/>
        <v/>
      </c>
      <c r="F145" t="str">
        <f t="shared" si="51"/>
        <v xml:space="preserve">ESXi_84 Win7N_B </v>
      </c>
      <c r="BB145" s="101" t="str">
        <f>IFERROR(MID($BB$2,LEN(_xlfn.CONCAT($BB$3:BB144,REPT("!",COUNTA($BB$3:BB144)+1))),FIND(",",$BB$2,LEN(_xlfn.CONCAT($BB$3:BB144,REPT("!",COUNTA($BB$3:BB144)+1))))-LEN(_xlfn.CONCAT($BB$3:BB144,REPT("!",COUNTA($BB$3:BB144)+1)))),"")</f>
        <v/>
      </c>
      <c r="BC145" s="101" t="str">
        <f t="shared" si="52"/>
        <v/>
      </c>
      <c r="BD145" s="101" t="str">
        <f t="shared" si="53"/>
        <v/>
      </c>
    </row>
    <row r="146" spans="1:59">
      <c r="A146" s="109" t="s">
        <v>13</v>
      </c>
      <c r="B146" s="109" t="s">
        <v>1570</v>
      </c>
      <c r="C146" s="95" t="str">
        <f t="shared" si="54"/>
        <v/>
      </c>
      <c r="D146" s="97" t="str">
        <f t="shared" si="55"/>
        <v/>
      </c>
      <c r="F146" t="str">
        <f t="shared" si="51"/>
        <v xml:space="preserve">ESXi_84 Win7N_C </v>
      </c>
      <c r="BB146" s="101" t="str">
        <f>IFERROR(MID($BB$2,LEN(_xlfn.CONCAT($BB$3:BB145,REPT("!",COUNTA($BB$3:BB145)+1))),FIND(",",$BB$2,LEN(_xlfn.CONCAT($BB$3:BB145,REPT("!",COUNTA($BB$3:BB145)+1))))-LEN(_xlfn.CONCAT($BB$3:BB145,REPT("!",COUNTA($BB$3:BB145)+1)))),"")</f>
        <v/>
      </c>
      <c r="BC146" s="101" t="str">
        <f t="shared" si="52"/>
        <v/>
      </c>
      <c r="BD146" s="101" t="str">
        <f t="shared" si="53"/>
        <v/>
      </c>
      <c r="BF146" t="s">
        <v>1591</v>
      </c>
    </row>
    <row r="147" spans="1:59">
      <c r="A147" s="109" t="s">
        <v>13</v>
      </c>
      <c r="B147" s="109" t="s">
        <v>1571</v>
      </c>
      <c r="C147" s="95" t="str">
        <f t="shared" si="54"/>
        <v/>
      </c>
      <c r="D147" s="97" t="str">
        <f t="shared" si="55"/>
        <v/>
      </c>
      <c r="F147" t="str">
        <f t="shared" si="51"/>
        <v xml:space="preserve">ESXi_84 Win7N_D </v>
      </c>
      <c r="BB147" s="101" t="str">
        <f>IFERROR(MID($BB$2,LEN(_xlfn.CONCAT($BB$3:BB146,REPT("!",COUNTA($BB$3:BB146)+1))),FIND(",",$BB$2,LEN(_xlfn.CONCAT($BB$3:BB146,REPT("!",COUNTA($BB$3:BB146)+1))))-LEN(_xlfn.CONCAT($BB$3:BB146,REPT("!",COUNTA($BB$3:BB146)+1)))),"")</f>
        <v/>
      </c>
      <c r="BC147" s="101" t="str">
        <f t="shared" si="52"/>
        <v/>
      </c>
      <c r="BD147" s="101" t="str">
        <f t="shared" si="53"/>
        <v/>
      </c>
    </row>
    <row r="148" spans="1:59">
      <c r="A148" s="109" t="s">
        <v>13</v>
      </c>
      <c r="B148" s="109" t="s">
        <v>1592</v>
      </c>
      <c r="C148" s="95" t="str">
        <f t="shared" si="54"/>
        <v/>
      </c>
      <c r="D148" s="97" t="str">
        <f t="shared" si="55"/>
        <v/>
      </c>
      <c r="F148" t="str">
        <f t="shared" si="51"/>
        <v xml:space="preserve">ESXi_84 Asterisk </v>
      </c>
      <c r="BB148" s="101" t="str">
        <f>IFERROR(MID($BB$2,LEN(_xlfn.CONCAT($BB$3:BB147,REPT("!",COUNTA($BB$3:BB147)+1))),FIND(",",$BB$2,LEN(_xlfn.CONCAT($BB$3:BB147,REPT("!",COUNTA($BB$3:BB147)+1))))-LEN(_xlfn.CONCAT($BB$3:BB147,REPT("!",COUNTA($BB$3:BB147)+1)))),"")</f>
        <v/>
      </c>
      <c r="BC148" s="101" t="str">
        <f t="shared" si="52"/>
        <v/>
      </c>
      <c r="BD148" s="101" t="str">
        <f t="shared" si="53"/>
        <v/>
      </c>
      <c r="BF148" t="s">
        <v>1593</v>
      </c>
      <c r="BG148" t="s">
        <v>1594</v>
      </c>
    </row>
    <row r="149" spans="1:59">
      <c r="A149" s="109" t="s">
        <v>13</v>
      </c>
      <c r="B149" s="109" t="s">
        <v>1595</v>
      </c>
      <c r="C149" s="95" t="str">
        <f t="shared" si="54"/>
        <v/>
      </c>
      <c r="D149" s="97" t="str">
        <f t="shared" si="55"/>
        <v/>
      </c>
      <c r="F149" t="str">
        <f t="shared" si="51"/>
        <v xml:space="preserve">ESXi_84 GNS3-2 </v>
      </c>
      <c r="BB149" s="101" t="str">
        <f>IFERROR(MID($BB$2,LEN(_xlfn.CONCAT($BB$3:BB148,REPT("!",COUNTA($BB$3:BB148)+1))),FIND(",",$BB$2,LEN(_xlfn.CONCAT($BB$3:BB148,REPT("!",COUNTA($BB$3:BB148)+1))))-LEN(_xlfn.CONCAT($BB$3:BB148,REPT("!",COUNTA($BB$3:BB148)+1)))),"")</f>
        <v/>
      </c>
      <c r="BC149" s="101" t="str">
        <f t="shared" si="52"/>
        <v/>
      </c>
      <c r="BD149" s="101" t="str">
        <f t="shared" si="53"/>
        <v/>
      </c>
    </row>
    <row r="150" spans="1:59">
      <c r="A150" s="109" t="s">
        <v>13</v>
      </c>
      <c r="B150" s="109" t="s">
        <v>1435</v>
      </c>
      <c r="C150" s="95" t="str">
        <f t="shared" si="54"/>
        <v/>
      </c>
      <c r="D150" s="97" t="str">
        <f t="shared" si="55"/>
        <v/>
      </c>
      <c r="F150" t="str">
        <f t="shared" si="51"/>
        <v xml:space="preserve">ESXi_84 MecStrongSwan </v>
      </c>
      <c r="BB150" s="101" t="str">
        <f>IFERROR(MID($BB$2,LEN(_xlfn.CONCAT($BB$3:BB149,REPT("!",COUNTA($BB$3:BB149)+1))),FIND(",",$BB$2,LEN(_xlfn.CONCAT($BB$3:BB149,REPT("!",COUNTA($BB$3:BB149)+1))))-LEN(_xlfn.CONCAT($BB$3:BB149,REPT("!",COUNTA($BB$3:BB149)+1)))),"")</f>
        <v/>
      </c>
      <c r="BC150" s="101" t="str">
        <f t="shared" si="52"/>
        <v/>
      </c>
      <c r="BD150" s="101" t="str">
        <f t="shared" si="53"/>
        <v/>
      </c>
    </row>
    <row r="151" spans="1:59">
      <c r="A151" s="109" t="s">
        <v>13</v>
      </c>
      <c r="B151" s="109"/>
      <c r="C151" s="95" t="str">
        <f t="shared" si="54"/>
        <v/>
      </c>
      <c r="D151" s="97" t="str">
        <f t="shared" si="55"/>
        <v/>
      </c>
    </row>
    <row r="152" spans="1:59">
      <c r="A152" s="109" t="s">
        <v>13</v>
      </c>
      <c r="B152" s="109"/>
      <c r="C152" s="95" t="str">
        <f t="shared" si="54"/>
        <v/>
      </c>
      <c r="D152" s="97" t="str">
        <f t="shared" si="55"/>
        <v/>
      </c>
    </row>
    <row r="153" spans="1:59">
      <c r="A153" s="109" t="s">
        <v>13</v>
      </c>
      <c r="B153" s="109"/>
      <c r="C153" s="95" t="str">
        <f t="shared" si="54"/>
        <v/>
      </c>
      <c r="D153" s="97" t="str">
        <f t="shared" si="55"/>
        <v/>
      </c>
    </row>
    <row r="154" spans="1:59">
      <c r="A154" s="109" t="s">
        <v>13</v>
      </c>
      <c r="B154" s="109"/>
      <c r="C154" s="95" t="str">
        <f t="shared" si="54"/>
        <v/>
      </c>
      <c r="D154" s="97" t="str">
        <f t="shared" si="55"/>
        <v/>
      </c>
    </row>
    <row r="155" spans="1:59">
      <c r="A155" s="109"/>
      <c r="B155" s="109"/>
      <c r="C155" s="95" t="str">
        <f t="shared" si="54"/>
        <v/>
      </c>
      <c r="D155" s="97" t="str">
        <f t="shared" si="55"/>
        <v/>
      </c>
    </row>
    <row r="156" spans="1:59">
      <c r="A156" s="109"/>
      <c r="B156" s="109"/>
      <c r="C156" s="95" t="str">
        <f t="shared" si="54"/>
        <v/>
      </c>
      <c r="D156" s="97" t="str">
        <f t="shared" si="55"/>
        <v/>
      </c>
    </row>
    <row r="157" spans="1:59">
      <c r="A157" s="109"/>
      <c r="B157" s="109"/>
      <c r="C157" s="95" t="str">
        <f t="shared" si="54"/>
        <v/>
      </c>
      <c r="D157" s="97" t="str">
        <f t="shared" si="55"/>
        <v/>
      </c>
    </row>
    <row r="158" spans="1:59">
      <c r="A158" s="109"/>
      <c r="B158" s="109"/>
      <c r="C158" s="95" t="str">
        <f t="shared" si="54"/>
        <v/>
      </c>
      <c r="D158" s="97" t="str">
        <f t="shared" si="55"/>
        <v/>
      </c>
    </row>
    <row r="159" spans="1:59">
      <c r="A159" s="109"/>
      <c r="B159" s="109"/>
      <c r="C159" s="95" t="str">
        <f t="shared" si="54"/>
        <v/>
      </c>
      <c r="D159" s="97" t="str">
        <f t="shared" si="55"/>
        <v/>
      </c>
    </row>
    <row r="160" spans="1:59">
      <c r="A160" s="109"/>
      <c r="B160" s="109"/>
      <c r="C160" s="95" t="str">
        <f t="shared" si="54"/>
        <v/>
      </c>
      <c r="D160" s="97" t="str">
        <f t="shared" si="55"/>
        <v/>
      </c>
    </row>
    <row r="161" spans="1:4">
      <c r="A161" s="109"/>
      <c r="B161" s="109"/>
      <c r="C161" s="95" t="str">
        <f t="shared" si="54"/>
        <v/>
      </c>
      <c r="D161" s="97" t="str">
        <f t="shared" si="55"/>
        <v/>
      </c>
    </row>
    <row r="162" spans="1:4">
      <c r="A162" s="109"/>
      <c r="B162" s="109"/>
      <c r="C162" s="95" t="str">
        <f t="shared" si="54"/>
        <v/>
      </c>
      <c r="D162" s="97" t="str">
        <f t="shared" si="55"/>
        <v/>
      </c>
    </row>
    <row r="163" spans="1:4">
      <c r="A163" s="109"/>
      <c r="B163" s="109"/>
      <c r="C163" s="95" t="str">
        <f t="shared" si="54"/>
        <v/>
      </c>
      <c r="D163" s="97" t="str">
        <f t="shared" si="55"/>
        <v/>
      </c>
    </row>
    <row r="164" spans="1:4">
      <c r="A164" s="109"/>
      <c r="B164" s="109"/>
      <c r="C164" s="95" t="str">
        <f t="shared" si="54"/>
        <v/>
      </c>
      <c r="D164" s="97" t="str">
        <f t="shared" si="55"/>
        <v/>
      </c>
    </row>
    <row r="165" spans="1:4">
      <c r="A165" s="109"/>
      <c r="B165" s="109"/>
      <c r="C165" s="95" t="str">
        <f t="shared" si="54"/>
        <v/>
      </c>
      <c r="D165" s="97" t="str">
        <f t="shared" si="55"/>
        <v/>
      </c>
    </row>
    <row r="166" spans="1:4">
      <c r="A166" s="109"/>
      <c r="B166" s="109"/>
      <c r="C166" s="95" t="str">
        <f t="shared" si="54"/>
        <v/>
      </c>
      <c r="D166" s="97" t="str">
        <f t="shared" si="55"/>
        <v/>
      </c>
    </row>
    <row r="167" spans="1:4">
      <c r="A167" s="109"/>
      <c r="B167" s="109"/>
      <c r="C167" s="95" t="str">
        <f t="shared" si="54"/>
        <v/>
      </c>
      <c r="D167" s="97" t="str">
        <f t="shared" si="55"/>
        <v/>
      </c>
    </row>
    <row r="168" spans="1:4">
      <c r="A168" s="109"/>
      <c r="B168" s="109"/>
      <c r="C168" s="95" t="str">
        <f t="shared" si="54"/>
        <v/>
      </c>
      <c r="D168" s="97" t="str">
        <f t="shared" si="55"/>
        <v/>
      </c>
    </row>
    <row r="169" spans="1:4">
      <c r="A169" s="109"/>
      <c r="B169" s="109"/>
      <c r="C169" s="95" t="str">
        <f t="shared" si="54"/>
        <v/>
      </c>
      <c r="D169" s="97" t="str">
        <f t="shared" si="55"/>
        <v/>
      </c>
    </row>
    <row r="170" spans="1:4">
      <c r="A170" s="109"/>
      <c r="B170" s="109"/>
      <c r="C170" s="95" t="str">
        <f t="shared" si="54"/>
        <v/>
      </c>
      <c r="D170" s="97" t="str">
        <f t="shared" si="55"/>
        <v/>
      </c>
    </row>
    <row r="171" spans="1:4">
      <c r="A171" s="109"/>
      <c r="B171" s="109"/>
      <c r="C171" s="95" t="str">
        <f t="shared" si="54"/>
        <v/>
      </c>
      <c r="D171" s="97" t="str">
        <f t="shared" si="55"/>
        <v/>
      </c>
    </row>
    <row r="172" spans="1:4">
      <c r="A172" s="109"/>
      <c r="B172" s="109"/>
      <c r="C172" s="95" t="str">
        <f t="shared" si="54"/>
        <v/>
      </c>
      <c r="D172" s="97" t="str">
        <f t="shared" si="55"/>
        <v/>
      </c>
    </row>
    <row r="173" spans="1:4">
      <c r="A173" s="109"/>
      <c r="B173" s="109"/>
      <c r="C173" s="95" t="str">
        <f t="shared" si="54"/>
        <v/>
      </c>
      <c r="D173" s="97" t="str">
        <f t="shared" si="55"/>
        <v/>
      </c>
    </row>
    <row r="174" spans="1:4">
      <c r="A174" s="109"/>
      <c r="B174" s="109"/>
      <c r="C174" s="95" t="str">
        <f t="shared" si="54"/>
        <v/>
      </c>
      <c r="D174" s="97" t="str">
        <f t="shared" si="55"/>
        <v/>
      </c>
    </row>
    <row r="175" spans="1:4">
      <c r="A175" s="109"/>
      <c r="B175" s="109"/>
      <c r="C175" s="95" t="str">
        <f t="shared" si="54"/>
        <v/>
      </c>
      <c r="D175" s="97" t="str">
        <f t="shared" si="55"/>
        <v/>
      </c>
    </row>
    <row r="176" spans="1:4">
      <c r="A176" s="109"/>
      <c r="B176" s="109"/>
      <c r="C176" s="95" t="str">
        <f t="shared" si="54"/>
        <v/>
      </c>
      <c r="D176" s="97" t="str">
        <f t="shared" si="55"/>
        <v/>
      </c>
    </row>
    <row r="177" spans="1:4">
      <c r="A177" s="109"/>
      <c r="B177" s="109"/>
      <c r="C177" s="95" t="str">
        <f t="shared" si="54"/>
        <v/>
      </c>
      <c r="D177" s="97" t="str">
        <f t="shared" si="55"/>
        <v/>
      </c>
    </row>
    <row r="178" spans="1:4">
      <c r="A178" s="109"/>
      <c r="B178" s="109"/>
      <c r="C178" s="95" t="str">
        <f t="shared" si="54"/>
        <v/>
      </c>
      <c r="D178" s="97" t="str">
        <f t="shared" si="55"/>
        <v/>
      </c>
    </row>
    <row r="179" spans="1:4">
      <c r="A179" s="109"/>
      <c r="B179" s="109"/>
      <c r="C179" s="95" t="str">
        <f t="shared" si="54"/>
        <v/>
      </c>
      <c r="D179" s="97" t="str">
        <f t="shared" si="55"/>
        <v/>
      </c>
    </row>
    <row r="180" spans="1:4">
      <c r="A180" s="109"/>
      <c r="B180" s="109"/>
      <c r="C180" s="95" t="str">
        <f t="shared" si="54"/>
        <v/>
      </c>
      <c r="D180" s="97" t="str">
        <f t="shared" si="55"/>
        <v/>
      </c>
    </row>
    <row r="181" spans="1:4">
      <c r="A181" s="109"/>
      <c r="B181" s="109"/>
      <c r="C181" s="95" t="str">
        <f t="shared" si="54"/>
        <v/>
      </c>
      <c r="D181" s="97" t="str">
        <f t="shared" si="55"/>
        <v/>
      </c>
    </row>
    <row r="182" spans="1:4">
      <c r="A182" s="109"/>
      <c r="B182" s="109"/>
      <c r="C182" s="95" t="str">
        <f t="shared" si="54"/>
        <v/>
      </c>
      <c r="D182" s="97" t="str">
        <f t="shared" si="55"/>
        <v/>
      </c>
    </row>
    <row r="183" spans="1:4">
      <c r="A183" s="109"/>
      <c r="B183" s="109"/>
      <c r="C183" s="95" t="str">
        <f t="shared" si="54"/>
        <v/>
      </c>
      <c r="D183" s="97" t="str">
        <f t="shared" si="55"/>
        <v/>
      </c>
    </row>
    <row r="184" spans="1:4">
      <c r="A184" s="109"/>
      <c r="B184" s="109"/>
      <c r="C184" s="95" t="str">
        <f t="shared" si="54"/>
        <v/>
      </c>
      <c r="D184" s="97" t="str">
        <f t="shared" si="55"/>
        <v/>
      </c>
    </row>
    <row r="185" spans="1:4">
      <c r="A185" s="109"/>
      <c r="B185" s="109"/>
      <c r="C185" s="95" t="str">
        <f t="shared" si="54"/>
        <v/>
      </c>
      <c r="D185" s="97" t="str">
        <f t="shared" si="55"/>
        <v/>
      </c>
    </row>
    <row r="186" spans="1:4">
      <c r="A186" s="109"/>
      <c r="B186" s="109"/>
      <c r="C186" s="95" t="str">
        <f t="shared" si="54"/>
        <v/>
      </c>
      <c r="D186" s="97" t="str">
        <f t="shared" si="55"/>
        <v/>
      </c>
    </row>
    <row r="187" spans="1:4">
      <c r="A187" s="109"/>
      <c r="B187" s="109"/>
      <c r="C187" s="95" t="str">
        <f t="shared" si="54"/>
        <v/>
      </c>
      <c r="D187" s="97" t="str">
        <f t="shared" si="55"/>
        <v/>
      </c>
    </row>
    <row r="188" spans="1:4">
      <c r="A188" s="109"/>
      <c r="B188" s="109"/>
      <c r="C188" s="95" t="str">
        <f t="shared" si="54"/>
        <v/>
      </c>
      <c r="D188" s="97" t="str">
        <f t="shared" si="55"/>
        <v/>
      </c>
    </row>
    <row r="189" spans="1:4">
      <c r="A189" s="109"/>
      <c r="B189" s="109"/>
      <c r="C189" s="95" t="str">
        <f t="shared" si="54"/>
        <v/>
      </c>
      <c r="D189" s="97" t="str">
        <f t="shared" si="55"/>
        <v/>
      </c>
    </row>
    <row r="190" spans="1:4">
      <c r="A190" s="109"/>
      <c r="B190" s="109"/>
      <c r="C190" s="95" t="str">
        <f t="shared" si="54"/>
        <v/>
      </c>
      <c r="D190" s="97" t="str">
        <f t="shared" si="55"/>
        <v/>
      </c>
    </row>
    <row r="191" spans="1:4">
      <c r="A191" s="109"/>
      <c r="B191" s="109"/>
      <c r="C191" s="95" t="str">
        <f t="shared" si="54"/>
        <v/>
      </c>
      <c r="D191" s="97" t="str">
        <f t="shared" si="55"/>
        <v/>
      </c>
    </row>
    <row r="192" spans="1:4">
      <c r="A192" s="109"/>
      <c r="B192" s="109"/>
      <c r="C192" s="95" t="str">
        <f t="shared" si="54"/>
        <v/>
      </c>
      <c r="D192" s="97" t="str">
        <f t="shared" si="55"/>
        <v/>
      </c>
    </row>
    <row r="193" spans="1:4">
      <c r="A193" s="109"/>
      <c r="B193" s="109"/>
      <c r="C193" s="95" t="str">
        <f t="shared" si="54"/>
        <v/>
      </c>
      <c r="D193" s="97" t="str">
        <f t="shared" si="55"/>
        <v/>
      </c>
    </row>
    <row r="194" spans="1:4">
      <c r="A194" s="109"/>
      <c r="B194" s="109"/>
      <c r="C194" s="95" t="str">
        <f t="shared" si="54"/>
        <v/>
      </c>
      <c r="D194" s="97" t="str">
        <f t="shared" si="55"/>
        <v/>
      </c>
    </row>
    <row r="195" spans="1:4">
      <c r="A195" s="109"/>
      <c r="B195" s="109"/>
      <c r="C195" s="95" t="str">
        <f t="shared" si="54"/>
        <v/>
      </c>
      <c r="D195" s="97" t="str">
        <f t="shared" si="55"/>
        <v/>
      </c>
    </row>
    <row r="196" spans="1:4">
      <c r="A196" s="109"/>
      <c r="B196" s="109"/>
      <c r="C196" s="95" t="str">
        <f t="shared" si="54"/>
        <v/>
      </c>
      <c r="D196" s="97" t="str">
        <f t="shared" si="55"/>
        <v/>
      </c>
    </row>
    <row r="197" spans="1:4">
      <c r="A197" s="109"/>
      <c r="B197" s="109"/>
      <c r="C197" s="95" t="str">
        <f t="shared" si="54"/>
        <v/>
      </c>
      <c r="D197" s="97" t="str">
        <f t="shared" si="55"/>
        <v/>
      </c>
    </row>
    <row r="198" spans="1:4">
      <c r="A198" s="109"/>
      <c r="B198" s="109"/>
      <c r="C198" s="95" t="str">
        <f t="shared" si="54"/>
        <v/>
      </c>
      <c r="D198" s="97" t="str">
        <f t="shared" si="55"/>
        <v/>
      </c>
    </row>
    <row r="199" spans="1:4">
      <c r="A199" s="109"/>
      <c r="B199" s="109"/>
      <c r="C199" s="95" t="str">
        <f t="shared" si="54"/>
        <v/>
      </c>
      <c r="D199" s="97" t="str">
        <f t="shared" si="55"/>
        <v/>
      </c>
    </row>
    <row r="200" spans="1:4">
      <c r="A200" s="109"/>
      <c r="B200" s="109"/>
      <c r="C200" s="95" t="str">
        <f t="shared" si="54"/>
        <v/>
      </c>
      <c r="D200" s="97" t="str">
        <f t="shared" si="55"/>
        <v/>
      </c>
    </row>
  </sheetData>
  <phoneticPr fontId="9"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367-20CA-48D7-B6C7-EF16F709D1C5}">
  <dimension ref="A1:G212"/>
  <sheetViews>
    <sheetView workbookViewId="0">
      <pane ySplit="1" topLeftCell="A2" activePane="bottomLeft" state="frozen"/>
      <selection pane="bottomLeft" activeCell="B2" sqref="B2"/>
    </sheetView>
  </sheetViews>
  <sheetFormatPr defaultRowHeight="15"/>
  <cols>
    <col min="1" max="1" width="7.42578125" style="70" bestFit="1" customWidth="1"/>
    <col min="2" max="2" width="22.5703125" style="70" bestFit="1" customWidth="1"/>
    <col min="3" max="3" width="15.85546875" style="70" customWidth="1"/>
    <col min="4" max="4" width="15.5703125" style="70" bestFit="1" customWidth="1"/>
    <col min="5" max="5" width="78.42578125" style="70" bestFit="1" customWidth="1"/>
    <col min="6" max="6" width="30.42578125" style="70" bestFit="1" customWidth="1"/>
    <col min="7" max="7" width="9.140625" style="70"/>
  </cols>
  <sheetData>
    <row r="1" spans="1:7" ht="22.5" customHeight="1">
      <c r="A1" s="326" t="s">
        <v>0</v>
      </c>
      <c r="B1" s="326" t="s">
        <v>96</v>
      </c>
      <c r="C1" s="326" t="s">
        <v>416</v>
      </c>
      <c r="D1" s="326" t="s">
        <v>1596</v>
      </c>
      <c r="E1" s="326" t="s">
        <v>419</v>
      </c>
      <c r="F1" s="326" t="s">
        <v>420</v>
      </c>
      <c r="G1" s="326" t="s">
        <v>421</v>
      </c>
    </row>
    <row r="2" spans="1:7">
      <c r="B2" s="70" t="s">
        <v>431</v>
      </c>
      <c r="C2" s="70" t="s">
        <v>432</v>
      </c>
      <c r="D2" s="70" t="s">
        <v>1597</v>
      </c>
      <c r="E2" s="70" t="s">
        <v>1598</v>
      </c>
    </row>
    <row r="3" spans="1:7">
      <c r="B3" s="70" t="s">
        <v>477</v>
      </c>
      <c r="C3" s="70" t="s">
        <v>478</v>
      </c>
      <c r="D3" s="70" t="s">
        <v>1597</v>
      </c>
      <c r="E3" s="70" t="s">
        <v>480</v>
      </c>
    </row>
    <row r="4" spans="1:7">
      <c r="B4" s="70" t="s">
        <v>487</v>
      </c>
      <c r="F4" s="70" t="s">
        <v>488</v>
      </c>
    </row>
    <row r="5" spans="1:7">
      <c r="B5" s="70" t="s">
        <v>489</v>
      </c>
      <c r="D5" s="70" t="s">
        <v>1599</v>
      </c>
      <c r="E5" s="70" t="s">
        <v>1600</v>
      </c>
      <c r="F5" s="70" t="s">
        <v>491</v>
      </c>
    </row>
    <row r="6" spans="1:7">
      <c r="B6" s="70" t="s">
        <v>492</v>
      </c>
      <c r="E6" s="70" t="s">
        <v>1601</v>
      </c>
      <c r="F6" s="70" t="s">
        <v>491</v>
      </c>
    </row>
    <row r="7" spans="1:7">
      <c r="B7" s="70" t="s">
        <v>494</v>
      </c>
      <c r="F7" s="70" t="s">
        <v>491</v>
      </c>
    </row>
    <row r="8" spans="1:7">
      <c r="B8" s="70" t="s">
        <v>495</v>
      </c>
      <c r="C8" s="70" t="s">
        <v>496</v>
      </c>
    </row>
    <row r="9" spans="1:7">
      <c r="B9" s="70" t="s">
        <v>1602</v>
      </c>
      <c r="C9" s="70" t="s">
        <v>499</v>
      </c>
      <c r="D9" s="70" t="s">
        <v>1597</v>
      </c>
      <c r="E9" s="70" t="s">
        <v>500</v>
      </c>
    </row>
    <row r="10" spans="1:7">
      <c r="B10" s="70" t="s">
        <v>1603</v>
      </c>
      <c r="C10" s="70" t="s">
        <v>505</v>
      </c>
      <c r="D10" s="70" t="s">
        <v>1597</v>
      </c>
    </row>
    <row r="11" spans="1:7">
      <c r="B11" s="70" t="s">
        <v>507</v>
      </c>
      <c r="C11" s="70" t="s">
        <v>508</v>
      </c>
      <c r="D11" s="70" t="s">
        <v>1597</v>
      </c>
      <c r="E11" s="70" t="s">
        <v>1604</v>
      </c>
    </row>
    <row r="12" spans="1:7">
      <c r="B12" s="70" t="s">
        <v>511</v>
      </c>
      <c r="C12" s="70" t="s">
        <v>512</v>
      </c>
      <c r="D12" s="70" t="s">
        <v>1597</v>
      </c>
      <c r="E12" s="70" t="s">
        <v>1605</v>
      </c>
    </row>
    <row r="13" spans="1:7">
      <c r="B13" s="70" t="s">
        <v>514</v>
      </c>
      <c r="C13" s="70" t="s">
        <v>515</v>
      </c>
      <c r="D13" s="70" t="s">
        <v>1597</v>
      </c>
      <c r="E13" s="70" t="s">
        <v>1606</v>
      </c>
    </row>
    <row r="14" spans="1:7">
      <c r="B14" s="70" t="s">
        <v>517</v>
      </c>
      <c r="C14" s="70" t="s">
        <v>518</v>
      </c>
      <c r="D14" s="70" t="s">
        <v>1597</v>
      </c>
    </row>
    <row r="15" spans="1:7">
      <c r="B15" s="70" t="s">
        <v>520</v>
      </c>
      <c r="C15" s="70" t="s">
        <v>521</v>
      </c>
      <c r="D15" s="70" t="s">
        <v>1607</v>
      </c>
    </row>
    <row r="16" spans="1:7">
      <c r="B16" s="70" t="s">
        <v>1602</v>
      </c>
      <c r="C16" s="70" t="s">
        <v>525</v>
      </c>
      <c r="D16" s="70" t="s">
        <v>1597</v>
      </c>
      <c r="E16" s="70" t="s">
        <v>500</v>
      </c>
    </row>
    <row r="17" spans="2:6">
      <c r="B17" s="70" t="s">
        <v>528</v>
      </c>
      <c r="C17" s="70" t="s">
        <v>529</v>
      </c>
      <c r="D17" s="70" t="s">
        <v>1597</v>
      </c>
      <c r="E17" s="70" t="s">
        <v>500</v>
      </c>
      <c r="F17" s="70" t="s">
        <v>491</v>
      </c>
    </row>
    <row r="18" spans="2:6">
      <c r="B18" s="70" t="s">
        <v>532</v>
      </c>
      <c r="C18" s="70" t="s">
        <v>533</v>
      </c>
      <c r="D18" s="70" t="s">
        <v>1607</v>
      </c>
    </row>
    <row r="19" spans="2:6">
      <c r="B19" s="70" t="s">
        <v>535</v>
      </c>
      <c r="C19" s="70" t="s">
        <v>536</v>
      </c>
      <c r="D19" s="70" t="s">
        <v>1597</v>
      </c>
    </row>
    <row r="20" spans="2:6">
      <c r="B20" s="70" t="s">
        <v>538</v>
      </c>
      <c r="C20" s="70" t="s">
        <v>539</v>
      </c>
      <c r="D20" s="70" t="s">
        <v>1597</v>
      </c>
      <c r="E20" s="70" t="s">
        <v>1608</v>
      </c>
    </row>
    <row r="21" spans="2:6">
      <c r="B21" s="70" t="s">
        <v>541</v>
      </c>
      <c r="C21" s="70" t="s">
        <v>542</v>
      </c>
      <c r="D21" s="70" t="s">
        <v>1597</v>
      </c>
      <c r="E21" s="70" t="s">
        <v>540</v>
      </c>
    </row>
    <row r="22" spans="2:6">
      <c r="B22" s="70" t="s">
        <v>543</v>
      </c>
      <c r="C22" s="70" t="s">
        <v>544</v>
      </c>
      <c r="D22" s="70" t="s">
        <v>1597</v>
      </c>
    </row>
    <row r="23" spans="2:6">
      <c r="B23" s="70" t="s">
        <v>546</v>
      </c>
      <c r="C23" s="70" t="s">
        <v>547</v>
      </c>
      <c r="D23" s="70" t="s">
        <v>1609</v>
      </c>
    </row>
    <row r="24" spans="2:6">
      <c r="B24" s="70" t="s">
        <v>549</v>
      </c>
      <c r="C24" s="70" t="s">
        <v>550</v>
      </c>
      <c r="D24" s="70" t="s">
        <v>1597</v>
      </c>
      <c r="E24" s="70" t="s">
        <v>552</v>
      </c>
    </row>
    <row r="25" spans="2:6">
      <c r="B25" s="70" t="s">
        <v>553</v>
      </c>
      <c r="C25" s="70" t="s">
        <v>554</v>
      </c>
      <c r="D25" s="70" t="s">
        <v>1597</v>
      </c>
    </row>
    <row r="26" spans="2:6">
      <c r="B26" s="70" t="s">
        <v>556</v>
      </c>
      <c r="C26" s="70" t="s">
        <v>557</v>
      </c>
      <c r="D26" s="70" t="s">
        <v>1597</v>
      </c>
      <c r="E26" s="70" t="s">
        <v>1610</v>
      </c>
    </row>
    <row r="27" spans="2:6">
      <c r="B27" s="70" t="s">
        <v>560</v>
      </c>
      <c r="C27" s="70" t="s">
        <v>561</v>
      </c>
      <c r="D27" s="70" t="s">
        <v>1611</v>
      </c>
      <c r="E27" s="70" t="s">
        <v>563</v>
      </c>
    </row>
    <row r="28" spans="2:6">
      <c r="B28" s="70" t="s">
        <v>564</v>
      </c>
      <c r="C28" s="70" t="s">
        <v>565</v>
      </c>
      <c r="D28" s="70" t="s">
        <v>1607</v>
      </c>
    </row>
    <row r="29" spans="2:6">
      <c r="B29" s="70" t="s">
        <v>567</v>
      </c>
      <c r="C29" s="70" t="s">
        <v>568</v>
      </c>
      <c r="D29" s="70" t="s">
        <v>1611</v>
      </c>
    </row>
    <row r="30" spans="2:6">
      <c r="B30" s="70" t="s">
        <v>570</v>
      </c>
      <c r="C30" s="70" t="s">
        <v>571</v>
      </c>
    </row>
    <row r="31" spans="2:6">
      <c r="B31" s="70" t="s">
        <v>1612</v>
      </c>
      <c r="C31" s="70" t="s">
        <v>574</v>
      </c>
      <c r="D31" s="70" t="s">
        <v>1597</v>
      </c>
    </row>
    <row r="32" spans="2:6">
      <c r="B32" s="70" t="s">
        <v>577</v>
      </c>
      <c r="C32" s="70" t="s">
        <v>578</v>
      </c>
      <c r="D32" s="70" t="s">
        <v>1597</v>
      </c>
    </row>
    <row r="33" spans="2:5">
      <c r="B33" s="70" t="s">
        <v>580</v>
      </c>
      <c r="C33" s="70" t="s">
        <v>581</v>
      </c>
      <c r="D33" s="70" t="s">
        <v>1597</v>
      </c>
    </row>
    <row r="34" spans="2:5">
      <c r="B34" s="70" t="s">
        <v>583</v>
      </c>
      <c r="C34" s="70" t="s">
        <v>584</v>
      </c>
      <c r="D34" s="70" t="s">
        <v>1607</v>
      </c>
    </row>
    <row r="35" spans="2:5">
      <c r="B35" s="70" t="s">
        <v>586</v>
      </c>
      <c r="C35" s="70" t="s">
        <v>587</v>
      </c>
      <c r="D35" s="70" t="s">
        <v>1597</v>
      </c>
      <c r="E35" s="70" t="s">
        <v>589</v>
      </c>
    </row>
    <row r="36" spans="2:5">
      <c r="B36" s="70" t="s">
        <v>590</v>
      </c>
      <c r="C36" s="70" t="s">
        <v>591</v>
      </c>
      <c r="D36" s="70" t="s">
        <v>1597</v>
      </c>
    </row>
    <row r="37" spans="2:5">
      <c r="B37" s="70" t="s">
        <v>1613</v>
      </c>
      <c r="C37" s="70" t="s">
        <v>594</v>
      </c>
      <c r="D37" s="70" t="s">
        <v>1597</v>
      </c>
      <c r="E37" s="70" t="s">
        <v>1614</v>
      </c>
    </row>
    <row r="38" spans="2:5">
      <c r="B38" s="70" t="s">
        <v>597</v>
      </c>
      <c r="C38" s="70" t="s">
        <v>598</v>
      </c>
      <c r="D38" s="70" t="s">
        <v>1597</v>
      </c>
      <c r="E38" s="70" t="s">
        <v>1615</v>
      </c>
    </row>
    <row r="39" spans="2:5">
      <c r="B39" s="70" t="s">
        <v>601</v>
      </c>
      <c r="C39" s="70" t="s">
        <v>602</v>
      </c>
      <c r="D39" s="70" t="s">
        <v>1597</v>
      </c>
      <c r="E39" s="70" t="s">
        <v>537</v>
      </c>
    </row>
    <row r="40" spans="2:5">
      <c r="B40" s="70" t="s">
        <v>604</v>
      </c>
      <c r="C40" s="70" t="s">
        <v>605</v>
      </c>
      <c r="D40" s="70" t="s">
        <v>1597</v>
      </c>
      <c r="E40" s="70">
        <v>6.7</v>
      </c>
    </row>
    <row r="41" spans="2:5">
      <c r="B41" s="70" t="s">
        <v>607</v>
      </c>
      <c r="C41" s="70" t="s">
        <v>608</v>
      </c>
      <c r="D41" s="70" t="s">
        <v>1597</v>
      </c>
      <c r="E41" s="70">
        <v>6.7</v>
      </c>
    </row>
    <row r="42" spans="2:5">
      <c r="B42" s="70" t="s">
        <v>610</v>
      </c>
      <c r="C42" s="70" t="s">
        <v>611</v>
      </c>
      <c r="D42" s="70" t="s">
        <v>1597</v>
      </c>
      <c r="E42" s="70">
        <v>6.7</v>
      </c>
    </row>
    <row r="43" spans="2:5">
      <c r="B43" s="70" t="s">
        <v>613</v>
      </c>
      <c r="C43" s="70" t="s">
        <v>614</v>
      </c>
      <c r="D43" s="70" t="s">
        <v>1597</v>
      </c>
      <c r="E43" s="70">
        <v>6.7</v>
      </c>
    </row>
    <row r="44" spans="2:5">
      <c r="B44" s="70" t="s">
        <v>616</v>
      </c>
      <c r="C44" s="70" t="s">
        <v>617</v>
      </c>
      <c r="D44" s="70" t="s">
        <v>1597</v>
      </c>
      <c r="E44" s="70" t="s">
        <v>619</v>
      </c>
    </row>
    <row r="45" spans="2:5">
      <c r="B45" s="70" t="s">
        <v>1616</v>
      </c>
      <c r="C45" s="70" t="s">
        <v>621</v>
      </c>
      <c r="D45" s="70" t="s">
        <v>1597</v>
      </c>
      <c r="E45" s="70" t="s">
        <v>1617</v>
      </c>
    </row>
    <row r="46" spans="2:5">
      <c r="B46" s="70" t="s">
        <v>1618</v>
      </c>
      <c r="C46" s="70" t="s">
        <v>626</v>
      </c>
      <c r="D46" s="70" t="s">
        <v>1597</v>
      </c>
    </row>
    <row r="47" spans="2:5">
      <c r="B47" s="70" t="s">
        <v>628</v>
      </c>
      <c r="C47" s="70" t="s">
        <v>629</v>
      </c>
      <c r="D47" s="70" t="s">
        <v>1597</v>
      </c>
    </row>
    <row r="48" spans="2:5">
      <c r="B48" s="70" t="s">
        <v>631</v>
      </c>
      <c r="C48" s="70" t="s">
        <v>632</v>
      </c>
      <c r="D48" s="70" t="s">
        <v>1597</v>
      </c>
      <c r="E48" s="70" t="s">
        <v>1619</v>
      </c>
    </row>
    <row r="49" spans="1:3">
      <c r="A49" s="70" t="s">
        <v>635</v>
      </c>
      <c r="B49" s="70" t="s">
        <v>636</v>
      </c>
      <c r="C49" s="70" t="s">
        <v>637</v>
      </c>
    </row>
    <row r="50" spans="1:3">
      <c r="A50" s="70" t="s">
        <v>635</v>
      </c>
      <c r="B50" s="70" t="s">
        <v>639</v>
      </c>
      <c r="C50" s="70" t="s">
        <v>640</v>
      </c>
    </row>
    <row r="51" spans="1:3">
      <c r="A51" s="70" t="s">
        <v>635</v>
      </c>
      <c r="B51" s="70" t="s">
        <v>642</v>
      </c>
      <c r="C51" s="70" t="s">
        <v>643</v>
      </c>
    </row>
    <row r="52" spans="1:3">
      <c r="A52" s="70" t="s">
        <v>635</v>
      </c>
      <c r="B52" s="70" t="s">
        <v>645</v>
      </c>
      <c r="C52" s="70" t="s">
        <v>646</v>
      </c>
    </row>
    <row r="53" spans="1:3">
      <c r="A53" s="70" t="s">
        <v>635</v>
      </c>
      <c r="B53" s="70" t="s">
        <v>648</v>
      </c>
      <c r="C53" s="70" t="s">
        <v>649</v>
      </c>
    </row>
    <row r="54" spans="1:3">
      <c r="A54" s="70" t="s">
        <v>635</v>
      </c>
      <c r="B54" s="70" t="s">
        <v>651</v>
      </c>
      <c r="C54" s="70" t="s">
        <v>652</v>
      </c>
    </row>
    <row r="55" spans="1:3">
      <c r="A55" s="70" t="s">
        <v>635</v>
      </c>
      <c r="B55" s="70" t="s">
        <v>654</v>
      </c>
      <c r="C55" s="70" t="s">
        <v>655</v>
      </c>
    </row>
    <row r="56" spans="1:3">
      <c r="A56" s="70" t="s">
        <v>635</v>
      </c>
      <c r="B56" s="70" t="s">
        <v>657</v>
      </c>
      <c r="C56" s="70" t="s">
        <v>658</v>
      </c>
    </row>
    <row r="57" spans="1:3">
      <c r="A57" s="70" t="s">
        <v>635</v>
      </c>
      <c r="B57" s="70" t="s">
        <v>660</v>
      </c>
      <c r="C57" s="70" t="s">
        <v>661</v>
      </c>
    </row>
    <row r="58" spans="1:3">
      <c r="A58" s="70" t="s">
        <v>635</v>
      </c>
      <c r="B58" s="70" t="s">
        <v>663</v>
      </c>
      <c r="C58" s="70" t="s">
        <v>664</v>
      </c>
    </row>
    <row r="59" spans="1:3">
      <c r="A59" s="70" t="s">
        <v>666</v>
      </c>
      <c r="B59" s="70" t="s">
        <v>636</v>
      </c>
      <c r="C59" s="70" t="s">
        <v>667</v>
      </c>
    </row>
    <row r="60" spans="1:3">
      <c r="A60" s="70" t="s">
        <v>666</v>
      </c>
      <c r="B60" s="70" t="s">
        <v>639</v>
      </c>
      <c r="C60" s="70" t="s">
        <v>669</v>
      </c>
    </row>
    <row r="61" spans="1:3">
      <c r="A61" s="70" t="s">
        <v>666</v>
      </c>
      <c r="B61" s="70" t="s">
        <v>642</v>
      </c>
      <c r="C61" s="70" t="s">
        <v>671</v>
      </c>
    </row>
    <row r="62" spans="1:3">
      <c r="A62" s="70" t="s">
        <v>666</v>
      </c>
      <c r="B62" s="70" t="s">
        <v>645</v>
      </c>
      <c r="C62" s="70" t="s">
        <v>673</v>
      </c>
    </row>
    <row r="63" spans="1:3">
      <c r="A63" s="70" t="s">
        <v>666</v>
      </c>
      <c r="B63" s="70" t="s">
        <v>648</v>
      </c>
      <c r="C63" s="70" t="s">
        <v>675</v>
      </c>
    </row>
    <row r="64" spans="1:3">
      <c r="A64" s="70" t="s">
        <v>666</v>
      </c>
      <c r="B64" s="70" t="s">
        <v>651</v>
      </c>
      <c r="C64" s="70" t="s">
        <v>677</v>
      </c>
    </row>
    <row r="65" spans="1:6">
      <c r="A65" s="70" t="s">
        <v>666</v>
      </c>
      <c r="B65" s="70" t="s">
        <v>654</v>
      </c>
      <c r="C65" s="70" t="s">
        <v>679</v>
      </c>
    </row>
    <row r="66" spans="1:6">
      <c r="A66" s="70" t="s">
        <v>666</v>
      </c>
      <c r="B66" s="70" t="s">
        <v>657</v>
      </c>
      <c r="C66" s="70" t="s">
        <v>681</v>
      </c>
    </row>
    <row r="67" spans="1:6">
      <c r="A67" s="70" t="s">
        <v>666</v>
      </c>
      <c r="B67" s="70" t="s">
        <v>660</v>
      </c>
      <c r="C67" s="70" t="s">
        <v>683</v>
      </c>
    </row>
    <row r="68" spans="1:6">
      <c r="A68" s="70" t="s">
        <v>666</v>
      </c>
      <c r="B68" s="70" t="s">
        <v>663</v>
      </c>
      <c r="C68" s="70" t="s">
        <v>685</v>
      </c>
    </row>
    <row r="69" spans="1:6">
      <c r="A69" s="70" t="s">
        <v>687</v>
      </c>
      <c r="B69" s="70" t="s">
        <v>636</v>
      </c>
      <c r="C69" s="70" t="s">
        <v>688</v>
      </c>
      <c r="F69" s="70" t="s">
        <v>690</v>
      </c>
    </row>
    <row r="70" spans="1:6">
      <c r="A70" s="70" t="s">
        <v>687</v>
      </c>
      <c r="B70" s="70" t="s">
        <v>639</v>
      </c>
      <c r="C70" s="70" t="s">
        <v>691</v>
      </c>
      <c r="E70" s="70" t="s">
        <v>693</v>
      </c>
      <c r="F70" s="70" t="s">
        <v>694</v>
      </c>
    </row>
    <row r="71" spans="1:6">
      <c r="A71" s="70" t="s">
        <v>687</v>
      </c>
      <c r="B71" s="70" t="s">
        <v>642</v>
      </c>
      <c r="C71" s="70" t="s">
        <v>695</v>
      </c>
      <c r="E71" s="70" t="s">
        <v>697</v>
      </c>
      <c r="F71" s="70" t="s">
        <v>698</v>
      </c>
    </row>
    <row r="72" spans="1:6">
      <c r="A72" s="70" t="s">
        <v>687</v>
      </c>
      <c r="B72" s="70" t="s">
        <v>645</v>
      </c>
      <c r="C72" s="70" t="s">
        <v>699</v>
      </c>
      <c r="F72" s="70" t="s">
        <v>701</v>
      </c>
    </row>
    <row r="73" spans="1:6">
      <c r="A73" s="70" t="s">
        <v>687</v>
      </c>
      <c r="B73" s="70" t="s">
        <v>648</v>
      </c>
      <c r="C73" s="70" t="s">
        <v>702</v>
      </c>
      <c r="F73" s="70" t="s">
        <v>704</v>
      </c>
    </row>
    <row r="74" spans="1:6">
      <c r="A74" s="70" t="s">
        <v>687</v>
      </c>
      <c r="B74" s="70" t="s">
        <v>651</v>
      </c>
      <c r="C74" s="70" t="s">
        <v>705</v>
      </c>
      <c r="F74" s="70" t="s">
        <v>707</v>
      </c>
    </row>
    <row r="75" spans="1:6">
      <c r="A75" s="70" t="s">
        <v>687</v>
      </c>
      <c r="B75" s="70" t="s">
        <v>654</v>
      </c>
      <c r="C75" s="70" t="s">
        <v>708</v>
      </c>
      <c r="F75" s="70" t="s">
        <v>710</v>
      </c>
    </row>
    <row r="76" spans="1:6">
      <c r="A76" s="70" t="s">
        <v>687</v>
      </c>
      <c r="B76" s="70" t="s">
        <v>657</v>
      </c>
      <c r="C76" s="70" t="s">
        <v>711</v>
      </c>
      <c r="F76" s="70" t="s">
        <v>713</v>
      </c>
    </row>
    <row r="77" spans="1:6">
      <c r="A77" s="70" t="s">
        <v>687</v>
      </c>
      <c r="B77" s="70" t="s">
        <v>660</v>
      </c>
      <c r="C77" s="70" t="s">
        <v>714</v>
      </c>
      <c r="F77" s="70" t="s">
        <v>716</v>
      </c>
    </row>
    <row r="78" spans="1:6">
      <c r="A78" s="70" t="s">
        <v>687</v>
      </c>
      <c r="B78" s="70" t="s">
        <v>663</v>
      </c>
      <c r="C78" s="70" t="s">
        <v>717</v>
      </c>
      <c r="F78" s="70" t="s">
        <v>719</v>
      </c>
    </row>
    <row r="79" spans="1:6">
      <c r="A79" s="70" t="s">
        <v>720</v>
      </c>
      <c r="B79" s="70" t="s">
        <v>636</v>
      </c>
      <c r="C79" s="70" t="s">
        <v>721</v>
      </c>
      <c r="F79" s="70" t="s">
        <v>723</v>
      </c>
    </row>
    <row r="80" spans="1:6">
      <c r="A80" s="70" t="s">
        <v>720</v>
      </c>
      <c r="B80" s="70" t="s">
        <v>639</v>
      </c>
      <c r="C80" s="70" t="s">
        <v>724</v>
      </c>
      <c r="F80" s="70" t="s">
        <v>726</v>
      </c>
    </row>
    <row r="81" spans="1:6">
      <c r="A81" s="70" t="s">
        <v>720</v>
      </c>
      <c r="B81" s="70" t="s">
        <v>642</v>
      </c>
      <c r="C81" s="70" t="s">
        <v>727</v>
      </c>
      <c r="F81" s="70" t="s">
        <v>729</v>
      </c>
    </row>
    <row r="82" spans="1:6">
      <c r="A82" s="70" t="s">
        <v>720</v>
      </c>
      <c r="B82" s="70" t="s">
        <v>645</v>
      </c>
      <c r="C82" s="70" t="s">
        <v>730</v>
      </c>
      <c r="F82" s="70" t="s">
        <v>732</v>
      </c>
    </row>
    <row r="83" spans="1:6">
      <c r="A83" s="70" t="s">
        <v>720</v>
      </c>
      <c r="B83" s="70" t="s">
        <v>648</v>
      </c>
      <c r="C83" s="70" t="s">
        <v>733</v>
      </c>
      <c r="F83" s="70" t="s">
        <v>735</v>
      </c>
    </row>
    <row r="84" spans="1:6">
      <c r="A84" s="70" t="s">
        <v>720</v>
      </c>
      <c r="B84" s="70" t="s">
        <v>651</v>
      </c>
      <c r="C84" s="70" t="s">
        <v>736</v>
      </c>
      <c r="F84" s="70" t="s">
        <v>738</v>
      </c>
    </row>
    <row r="85" spans="1:6">
      <c r="A85" s="70" t="s">
        <v>720</v>
      </c>
      <c r="B85" s="70" t="s">
        <v>654</v>
      </c>
      <c r="C85" s="70" t="s">
        <v>739</v>
      </c>
      <c r="F85" s="70" t="s">
        <v>741</v>
      </c>
    </row>
    <row r="86" spans="1:6">
      <c r="A86" s="70" t="s">
        <v>720</v>
      </c>
      <c r="B86" s="70" t="s">
        <v>657</v>
      </c>
      <c r="C86" s="70" t="s">
        <v>742</v>
      </c>
      <c r="F86" s="70" t="s">
        <v>744</v>
      </c>
    </row>
    <row r="87" spans="1:6">
      <c r="A87" s="70" t="s">
        <v>720</v>
      </c>
      <c r="B87" s="70" t="s">
        <v>660</v>
      </c>
      <c r="C87" s="70" t="s">
        <v>745</v>
      </c>
      <c r="F87" s="70" t="s">
        <v>747</v>
      </c>
    </row>
    <row r="88" spans="1:6">
      <c r="A88" s="70" t="s">
        <v>720</v>
      </c>
      <c r="B88" s="70" t="s">
        <v>663</v>
      </c>
      <c r="C88" s="70" t="s">
        <v>748</v>
      </c>
      <c r="F88" s="70" t="s">
        <v>750</v>
      </c>
    </row>
    <row r="89" spans="1:6">
      <c r="A89" s="70" t="s">
        <v>751</v>
      </c>
      <c r="B89" s="70" t="s">
        <v>636</v>
      </c>
      <c r="C89" s="70" t="s">
        <v>752</v>
      </c>
      <c r="F89" s="70" t="s">
        <v>754</v>
      </c>
    </row>
    <row r="90" spans="1:6">
      <c r="A90" s="70" t="s">
        <v>751</v>
      </c>
      <c r="B90" s="70" t="s">
        <v>639</v>
      </c>
      <c r="C90" s="70" t="s">
        <v>755</v>
      </c>
      <c r="F90" s="70" t="s">
        <v>757</v>
      </c>
    </row>
    <row r="91" spans="1:6">
      <c r="A91" s="70" t="s">
        <v>751</v>
      </c>
      <c r="B91" s="70" t="s">
        <v>642</v>
      </c>
      <c r="C91" s="70" t="s">
        <v>758</v>
      </c>
      <c r="F91" s="70" t="s">
        <v>760</v>
      </c>
    </row>
    <row r="92" spans="1:6">
      <c r="A92" s="70" t="s">
        <v>751</v>
      </c>
      <c r="B92" s="70" t="s">
        <v>645</v>
      </c>
      <c r="C92" s="70" t="s">
        <v>761</v>
      </c>
      <c r="F92" s="70" t="s">
        <v>763</v>
      </c>
    </row>
    <row r="93" spans="1:6">
      <c r="A93" s="70" t="s">
        <v>751</v>
      </c>
      <c r="B93" s="70" t="s">
        <v>648</v>
      </c>
      <c r="C93" s="70" t="s">
        <v>764</v>
      </c>
      <c r="F93" s="70" t="s">
        <v>766</v>
      </c>
    </row>
    <row r="94" spans="1:6">
      <c r="A94" s="70" t="s">
        <v>751</v>
      </c>
      <c r="B94" s="70" t="s">
        <v>651</v>
      </c>
      <c r="C94" s="70" t="s">
        <v>767</v>
      </c>
      <c r="F94" s="70" t="s">
        <v>769</v>
      </c>
    </row>
    <row r="95" spans="1:6">
      <c r="A95" s="70" t="s">
        <v>751</v>
      </c>
      <c r="B95" s="70" t="s">
        <v>654</v>
      </c>
      <c r="C95" s="70" t="s">
        <v>770</v>
      </c>
      <c r="F95" s="70" t="s">
        <v>772</v>
      </c>
    </row>
    <row r="96" spans="1:6">
      <c r="A96" s="70" t="s">
        <v>751</v>
      </c>
      <c r="B96" s="70" t="s">
        <v>657</v>
      </c>
      <c r="C96" s="70" t="s">
        <v>773</v>
      </c>
      <c r="F96" s="70" t="s">
        <v>775</v>
      </c>
    </row>
    <row r="97" spans="1:6">
      <c r="A97" s="70" t="s">
        <v>751</v>
      </c>
      <c r="B97" s="70" t="s">
        <v>660</v>
      </c>
      <c r="C97" s="70" t="s">
        <v>776</v>
      </c>
      <c r="F97" s="70" t="s">
        <v>778</v>
      </c>
    </row>
    <row r="98" spans="1:6">
      <c r="A98" s="70" t="s">
        <v>751</v>
      </c>
      <c r="B98" s="70" t="s">
        <v>663</v>
      </c>
      <c r="C98" s="70" t="s">
        <v>779</v>
      </c>
      <c r="F98" s="70" t="s">
        <v>781</v>
      </c>
    </row>
    <row r="99" spans="1:6">
      <c r="A99" s="70" t="s">
        <v>782</v>
      </c>
      <c r="B99" s="70" t="s">
        <v>636</v>
      </c>
      <c r="C99" s="70" t="s">
        <v>783</v>
      </c>
      <c r="F99" s="70" t="s">
        <v>785</v>
      </c>
    </row>
    <row r="100" spans="1:6">
      <c r="A100" s="70" t="s">
        <v>782</v>
      </c>
      <c r="B100" s="70" t="s">
        <v>639</v>
      </c>
      <c r="C100" s="70" t="s">
        <v>786</v>
      </c>
      <c r="E100" s="70" t="s">
        <v>788</v>
      </c>
      <c r="F100" s="70" t="s">
        <v>789</v>
      </c>
    </row>
    <row r="101" spans="1:6">
      <c r="A101" s="70" t="s">
        <v>782</v>
      </c>
      <c r="B101" s="70" t="s">
        <v>642</v>
      </c>
      <c r="C101" s="70" t="s">
        <v>790</v>
      </c>
      <c r="F101" s="70" t="s">
        <v>792</v>
      </c>
    </row>
    <row r="102" spans="1:6">
      <c r="A102" s="70" t="s">
        <v>782</v>
      </c>
      <c r="B102" s="70" t="s">
        <v>645</v>
      </c>
      <c r="C102" s="70" t="s">
        <v>793</v>
      </c>
      <c r="F102" s="70" t="s">
        <v>795</v>
      </c>
    </row>
    <row r="103" spans="1:6">
      <c r="A103" s="70" t="s">
        <v>782</v>
      </c>
      <c r="B103" s="70" t="s">
        <v>648</v>
      </c>
      <c r="C103" s="70" t="s">
        <v>796</v>
      </c>
      <c r="F103" s="70" t="s">
        <v>798</v>
      </c>
    </row>
    <row r="104" spans="1:6">
      <c r="A104" s="70" t="s">
        <v>782</v>
      </c>
      <c r="B104" s="70" t="s">
        <v>651</v>
      </c>
      <c r="C104" s="70" t="s">
        <v>799</v>
      </c>
      <c r="F104" s="70" t="s">
        <v>801</v>
      </c>
    </row>
    <row r="105" spans="1:6">
      <c r="A105" s="70" t="s">
        <v>782</v>
      </c>
      <c r="B105" s="70" t="s">
        <v>654</v>
      </c>
      <c r="C105" s="70" t="s">
        <v>802</v>
      </c>
      <c r="F105" s="70" t="s">
        <v>804</v>
      </c>
    </row>
    <row r="106" spans="1:6">
      <c r="A106" s="70" t="s">
        <v>782</v>
      </c>
      <c r="B106" s="70" t="s">
        <v>657</v>
      </c>
      <c r="C106" s="70" t="s">
        <v>805</v>
      </c>
      <c r="F106" s="70" t="s">
        <v>807</v>
      </c>
    </row>
    <row r="107" spans="1:6">
      <c r="A107" s="70" t="s">
        <v>782</v>
      </c>
      <c r="B107" s="70" t="s">
        <v>660</v>
      </c>
      <c r="C107" s="70" t="s">
        <v>808</v>
      </c>
      <c r="F107" s="70" t="s">
        <v>810</v>
      </c>
    </row>
    <row r="108" spans="1:6">
      <c r="A108" s="70" t="s">
        <v>782</v>
      </c>
      <c r="B108" s="70" t="s">
        <v>663</v>
      </c>
      <c r="C108" s="70" t="s">
        <v>811</v>
      </c>
      <c r="F108" s="70" t="s">
        <v>813</v>
      </c>
    </row>
    <row r="109" spans="1:6">
      <c r="A109" s="70" t="s">
        <v>782</v>
      </c>
      <c r="B109" s="70" t="s">
        <v>814</v>
      </c>
      <c r="C109" s="70" t="s">
        <v>815</v>
      </c>
    </row>
    <row r="110" spans="1:6">
      <c r="A110" s="70" t="s">
        <v>817</v>
      </c>
      <c r="C110" s="70" t="s">
        <v>818</v>
      </c>
      <c r="E110" s="70" t="s">
        <v>1620</v>
      </c>
    </row>
    <row r="111" spans="1:6">
      <c r="C111" s="70" t="s">
        <v>822</v>
      </c>
    </row>
    <row r="112" spans="1:6">
      <c r="C112" s="70" t="s">
        <v>826</v>
      </c>
    </row>
    <row r="113" spans="3:3">
      <c r="C113" s="70" t="s">
        <v>831</v>
      </c>
    </row>
    <row r="114" spans="3:3">
      <c r="C114" s="70" t="s">
        <v>834</v>
      </c>
    </row>
    <row r="115" spans="3:3">
      <c r="C115" s="70" t="s">
        <v>837</v>
      </c>
    </row>
    <row r="116" spans="3:3">
      <c r="C116" s="70" t="s">
        <v>840</v>
      </c>
    </row>
    <row r="117" spans="3:3">
      <c r="C117" s="70" t="s">
        <v>842</v>
      </c>
    </row>
    <row r="118" spans="3:3">
      <c r="C118" s="70" t="s">
        <v>844</v>
      </c>
    </row>
    <row r="119" spans="3:3">
      <c r="C119" s="70" t="s">
        <v>847</v>
      </c>
    </row>
    <row r="120" spans="3:3">
      <c r="C120" s="70" t="s">
        <v>850</v>
      </c>
    </row>
    <row r="121" spans="3:3">
      <c r="C121" s="70" t="s">
        <v>852</v>
      </c>
    </row>
    <row r="122" spans="3:3">
      <c r="C122" s="70" t="s">
        <v>854</v>
      </c>
    </row>
    <row r="123" spans="3:3">
      <c r="C123" s="70" t="s">
        <v>856</v>
      </c>
    </row>
    <row r="124" spans="3:3">
      <c r="C124" s="70" t="s">
        <v>858</v>
      </c>
    </row>
    <row r="125" spans="3:3">
      <c r="C125" s="70" t="s">
        <v>860</v>
      </c>
    </row>
    <row r="126" spans="3:3">
      <c r="C126" s="70" t="s">
        <v>862</v>
      </c>
    </row>
    <row r="127" spans="3:3">
      <c r="C127" s="70" t="s">
        <v>864</v>
      </c>
    </row>
    <row r="128" spans="3:3">
      <c r="C128" s="70" t="s">
        <v>866</v>
      </c>
    </row>
    <row r="129" spans="2:3">
      <c r="C129" s="70" t="s">
        <v>868</v>
      </c>
    </row>
    <row r="130" spans="2:3">
      <c r="C130" s="70" t="s">
        <v>870</v>
      </c>
    </row>
    <row r="131" spans="2:3">
      <c r="C131" s="70" t="s">
        <v>872</v>
      </c>
    </row>
    <row r="132" spans="2:3">
      <c r="C132" s="70" t="s">
        <v>874</v>
      </c>
    </row>
    <row r="133" spans="2:3">
      <c r="C133" s="70" t="s">
        <v>876</v>
      </c>
    </row>
    <row r="134" spans="2:3">
      <c r="C134" s="70" t="s">
        <v>878</v>
      </c>
    </row>
    <row r="135" spans="2:3">
      <c r="C135" s="70" t="s">
        <v>880</v>
      </c>
    </row>
    <row r="136" spans="2:3">
      <c r="C136" s="70" t="s">
        <v>882</v>
      </c>
    </row>
    <row r="137" spans="2:3">
      <c r="C137" s="70" t="s">
        <v>884</v>
      </c>
    </row>
    <row r="138" spans="2:3">
      <c r="B138" s="70" t="s">
        <v>1621</v>
      </c>
      <c r="C138" s="70" t="s">
        <v>886</v>
      </c>
    </row>
    <row r="139" spans="2:3">
      <c r="C139" s="70" t="s">
        <v>888</v>
      </c>
    </row>
    <row r="140" spans="2:3">
      <c r="C140" s="70" t="s">
        <v>890</v>
      </c>
    </row>
    <row r="141" spans="2:3">
      <c r="C141" s="70" t="s">
        <v>892</v>
      </c>
    </row>
    <row r="142" spans="2:3">
      <c r="C142" s="70" t="s">
        <v>894</v>
      </c>
    </row>
    <row r="143" spans="2:3">
      <c r="C143" s="70" t="s">
        <v>896</v>
      </c>
    </row>
    <row r="144" spans="2:3">
      <c r="C144" s="70" t="s">
        <v>898</v>
      </c>
    </row>
    <row r="145" spans="3:3">
      <c r="C145" s="70" t="s">
        <v>900</v>
      </c>
    </row>
    <row r="146" spans="3:3">
      <c r="C146" s="70" t="s">
        <v>902</v>
      </c>
    </row>
    <row r="147" spans="3:3">
      <c r="C147" s="70" t="s">
        <v>904</v>
      </c>
    </row>
    <row r="148" spans="3:3">
      <c r="C148" s="70" t="s">
        <v>906</v>
      </c>
    </row>
    <row r="149" spans="3:3">
      <c r="C149" s="70" t="s">
        <v>908</v>
      </c>
    </row>
    <row r="150" spans="3:3">
      <c r="C150" s="70" t="s">
        <v>910</v>
      </c>
    </row>
    <row r="151" spans="3:3">
      <c r="C151" s="70" t="s">
        <v>912</v>
      </c>
    </row>
    <row r="152" spans="3:3">
      <c r="C152" s="70" t="s">
        <v>914</v>
      </c>
    </row>
    <row r="153" spans="3:3">
      <c r="C153" s="70" t="s">
        <v>916</v>
      </c>
    </row>
    <row r="154" spans="3:3">
      <c r="C154" s="70" t="s">
        <v>918</v>
      </c>
    </row>
    <row r="155" spans="3:3">
      <c r="C155" s="70" t="s">
        <v>920</v>
      </c>
    </row>
    <row r="156" spans="3:3">
      <c r="C156" s="70" t="s">
        <v>922</v>
      </c>
    </row>
    <row r="157" spans="3:3">
      <c r="C157" s="70" t="s">
        <v>924</v>
      </c>
    </row>
    <row r="158" spans="3:3">
      <c r="C158" s="70" t="s">
        <v>926</v>
      </c>
    </row>
    <row r="159" spans="3:3">
      <c r="C159" s="70" t="s">
        <v>930</v>
      </c>
    </row>
    <row r="160" spans="3:3">
      <c r="C160" s="70" t="s">
        <v>934</v>
      </c>
    </row>
    <row r="161" spans="3:3">
      <c r="C161" s="70" t="s">
        <v>937</v>
      </c>
    </row>
    <row r="162" spans="3:3">
      <c r="C162" s="70" t="s">
        <v>939</v>
      </c>
    </row>
    <row r="163" spans="3:3">
      <c r="C163" s="70" t="s">
        <v>941</v>
      </c>
    </row>
    <row r="164" spans="3:3">
      <c r="C164" s="70" t="s">
        <v>943</v>
      </c>
    </row>
    <row r="165" spans="3:3">
      <c r="C165" s="70" t="s">
        <v>945</v>
      </c>
    </row>
    <row r="166" spans="3:3">
      <c r="C166" s="70" t="s">
        <v>947</v>
      </c>
    </row>
    <row r="167" spans="3:3">
      <c r="C167" s="70" t="s">
        <v>949</v>
      </c>
    </row>
    <row r="168" spans="3:3">
      <c r="C168" s="70" t="s">
        <v>951</v>
      </c>
    </row>
    <row r="169" spans="3:3">
      <c r="C169" s="70" t="s">
        <v>953</v>
      </c>
    </row>
    <row r="170" spans="3:3">
      <c r="C170" s="70" t="s">
        <v>955</v>
      </c>
    </row>
    <row r="171" spans="3:3">
      <c r="C171" s="70" t="s">
        <v>957</v>
      </c>
    </row>
    <row r="172" spans="3:3">
      <c r="C172" s="70" t="s">
        <v>959</v>
      </c>
    </row>
    <row r="173" spans="3:3">
      <c r="C173" s="70" t="s">
        <v>961</v>
      </c>
    </row>
    <row r="174" spans="3:3">
      <c r="C174" s="70" t="s">
        <v>963</v>
      </c>
    </row>
    <row r="175" spans="3:3">
      <c r="C175" s="70" t="s">
        <v>965</v>
      </c>
    </row>
    <row r="176" spans="3:3">
      <c r="C176" s="70" t="s">
        <v>967</v>
      </c>
    </row>
    <row r="177" spans="3:4">
      <c r="C177" s="70" t="s">
        <v>969</v>
      </c>
    </row>
    <row r="178" spans="3:4">
      <c r="C178" s="70" t="s">
        <v>971</v>
      </c>
    </row>
    <row r="179" spans="3:4">
      <c r="C179" s="70" t="s">
        <v>973</v>
      </c>
      <c r="D179" s="70" t="s">
        <v>975</v>
      </c>
    </row>
    <row r="180" spans="3:4">
      <c r="C180" s="70" t="s">
        <v>976</v>
      </c>
      <c r="D180" s="70" t="s">
        <v>975</v>
      </c>
    </row>
    <row r="181" spans="3:4">
      <c r="C181" s="70" t="s">
        <v>978</v>
      </c>
      <c r="D181" s="70" t="s">
        <v>975</v>
      </c>
    </row>
    <row r="182" spans="3:4">
      <c r="C182" s="70" t="s">
        <v>980</v>
      </c>
      <c r="D182" s="70" t="s">
        <v>975</v>
      </c>
    </row>
    <row r="183" spans="3:4">
      <c r="C183" s="70" t="s">
        <v>982</v>
      </c>
      <c r="D183" s="70" t="s">
        <v>975</v>
      </c>
    </row>
    <row r="184" spans="3:4">
      <c r="C184" s="70" t="s">
        <v>984</v>
      </c>
      <c r="D184" s="70" t="s">
        <v>975</v>
      </c>
    </row>
    <row r="185" spans="3:4">
      <c r="C185" s="70" t="s">
        <v>986</v>
      </c>
      <c r="D185" s="70" t="s">
        <v>975</v>
      </c>
    </row>
    <row r="186" spans="3:4">
      <c r="C186" s="70" t="s">
        <v>988</v>
      </c>
      <c r="D186" s="70" t="s">
        <v>975</v>
      </c>
    </row>
    <row r="187" spans="3:4">
      <c r="C187" s="70" t="s">
        <v>990</v>
      </c>
      <c r="D187" s="70" t="s">
        <v>975</v>
      </c>
    </row>
    <row r="188" spans="3:4">
      <c r="C188" s="70" t="s">
        <v>992</v>
      </c>
      <c r="D188" s="70" t="s">
        <v>975</v>
      </c>
    </row>
    <row r="189" spans="3:4">
      <c r="C189" s="70" t="s">
        <v>994</v>
      </c>
      <c r="D189" s="70" t="s">
        <v>975</v>
      </c>
    </row>
    <row r="190" spans="3:4">
      <c r="C190" s="70" t="s">
        <v>996</v>
      </c>
    </row>
    <row r="191" spans="3:4">
      <c r="C191" s="70" t="s">
        <v>998</v>
      </c>
    </row>
    <row r="192" spans="3:4">
      <c r="C192" s="70" t="s">
        <v>1000</v>
      </c>
    </row>
    <row r="193" spans="3:6">
      <c r="C193" s="70" t="s">
        <v>1002</v>
      </c>
    </row>
    <row r="194" spans="3:6">
      <c r="C194" s="70" t="s">
        <v>1004</v>
      </c>
      <c r="D194" s="70" t="s">
        <v>1555</v>
      </c>
      <c r="E194" s="70" t="s">
        <v>1622</v>
      </c>
      <c r="F194" s="70" t="s">
        <v>1007</v>
      </c>
    </row>
    <row r="195" spans="3:6">
      <c r="C195" s="70" t="s">
        <v>1008</v>
      </c>
    </row>
    <row r="196" spans="3:6">
      <c r="C196" s="70" t="s">
        <v>1010</v>
      </c>
    </row>
    <row r="197" spans="3:6">
      <c r="C197" s="70" t="s">
        <v>1012</v>
      </c>
    </row>
    <row r="198" spans="3:6">
      <c r="C198" s="70" t="s">
        <v>1014</v>
      </c>
    </row>
    <row r="199" spans="3:6">
      <c r="C199" s="70" t="s">
        <v>1016</v>
      </c>
    </row>
    <row r="200" spans="3:6">
      <c r="C200" s="70" t="s">
        <v>1018</v>
      </c>
    </row>
    <row r="201" spans="3:6">
      <c r="C201" s="70" t="s">
        <v>1020</v>
      </c>
    </row>
    <row r="202" spans="3:6">
      <c r="C202" s="70" t="s">
        <v>1022</v>
      </c>
    </row>
    <row r="203" spans="3:6">
      <c r="C203" s="70" t="s">
        <v>1024</v>
      </c>
    </row>
    <row r="204" spans="3:6">
      <c r="C204" s="70" t="s">
        <v>1026</v>
      </c>
    </row>
    <row r="205" spans="3:6">
      <c r="C205" s="70" t="s">
        <v>1028</v>
      </c>
    </row>
    <row r="206" spans="3:6">
      <c r="C206" s="70" t="s">
        <v>1030</v>
      </c>
    </row>
    <row r="207" spans="3:6">
      <c r="C207" s="70" t="s">
        <v>1032</v>
      </c>
    </row>
    <row r="208" spans="3:6">
      <c r="C208" s="70" t="s">
        <v>1035</v>
      </c>
    </row>
    <row r="209" spans="1:5">
      <c r="A209" s="70" t="s">
        <v>1037</v>
      </c>
      <c r="B209" s="70" t="s">
        <v>1038</v>
      </c>
      <c r="C209" s="70" t="s">
        <v>1039</v>
      </c>
    </row>
    <row r="210" spans="1:5">
      <c r="A210" s="70" t="s">
        <v>1037</v>
      </c>
      <c r="B210" s="70" t="s">
        <v>1042</v>
      </c>
      <c r="C210" s="70" t="s">
        <v>1043</v>
      </c>
    </row>
    <row r="211" spans="1:5">
      <c r="A211" s="70" t="s">
        <v>1037</v>
      </c>
      <c r="B211" s="70" t="s">
        <v>1045</v>
      </c>
      <c r="C211" s="70" t="s">
        <v>1046</v>
      </c>
      <c r="E211" s="70" t="s">
        <v>1619</v>
      </c>
    </row>
    <row r="212" spans="1:5">
      <c r="C212" s="70" t="s">
        <v>1048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FD32-868F-4BDF-A194-99EB206EDF20}">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D128-B616-4DD8-A13B-5A4EC3B4E841}">
  <dimension ref="B2:N28"/>
  <sheetViews>
    <sheetView topLeftCell="C35" workbookViewId="0">
      <selection activeCell="I7" sqref="I7:J7"/>
    </sheetView>
  </sheetViews>
  <sheetFormatPr defaultRowHeight="15"/>
  <cols>
    <col min="3" max="3" width="10.28515625" bestFit="1" customWidth="1"/>
    <col min="4" max="4" width="13.7109375" bestFit="1" customWidth="1"/>
    <col min="5" max="5" width="13.28515625" customWidth="1"/>
    <col min="6" max="6" width="16.28515625" bestFit="1" customWidth="1"/>
    <col min="7" max="7" width="14.85546875" bestFit="1" customWidth="1"/>
    <col min="8" max="8" width="11.7109375" bestFit="1" customWidth="1"/>
    <col min="9" max="9" width="24.28515625" bestFit="1" customWidth="1"/>
    <col min="10" max="10" width="14.85546875" bestFit="1" customWidth="1"/>
    <col min="12" max="12" width="22.140625" bestFit="1" customWidth="1"/>
    <col min="13" max="13" width="22" customWidth="1"/>
    <col min="14" max="14" width="10.7109375" bestFit="1" customWidth="1"/>
  </cols>
  <sheetData>
    <row r="2" spans="2:14" ht="22.5" customHeight="1">
      <c r="B2" s="15" t="s">
        <v>1623</v>
      </c>
      <c r="C2" s="15" t="s">
        <v>1</v>
      </c>
      <c r="D2" s="15" t="s">
        <v>1624</v>
      </c>
      <c r="E2" s="15" t="s">
        <v>1625</v>
      </c>
      <c r="F2" s="15" t="s">
        <v>3</v>
      </c>
      <c r="G2" s="15" t="s">
        <v>1626</v>
      </c>
      <c r="H2" s="15" t="s">
        <v>1627</v>
      </c>
      <c r="I2" s="15" t="s">
        <v>1628</v>
      </c>
      <c r="J2" s="15" t="s">
        <v>1117</v>
      </c>
      <c r="L2" s="371" t="s">
        <v>1629</v>
      </c>
      <c r="M2" s="372"/>
    </row>
    <row r="3" spans="2:14">
      <c r="B3" s="13" t="s">
        <v>10</v>
      </c>
      <c r="C3" s="13" t="s">
        <v>62</v>
      </c>
      <c r="D3" s="13" t="s">
        <v>63</v>
      </c>
      <c r="E3" s="13" t="s">
        <v>1630</v>
      </c>
      <c r="F3" s="13" t="s">
        <v>75</v>
      </c>
      <c r="G3" s="13" t="s">
        <v>599</v>
      </c>
      <c r="H3" s="13">
        <v>6.7</v>
      </c>
      <c r="I3" s="13" t="s">
        <v>1631</v>
      </c>
      <c r="J3" s="13"/>
      <c r="L3" s="3" t="s">
        <v>1632</v>
      </c>
      <c r="M3" s="4" t="s">
        <v>1633</v>
      </c>
    </row>
    <row r="4" spans="2:14">
      <c r="B4" s="13" t="s">
        <v>72</v>
      </c>
      <c r="C4" s="13" t="s">
        <v>1634</v>
      </c>
      <c r="D4" s="13" t="s">
        <v>1635</v>
      </c>
      <c r="E4" s="13" t="s">
        <v>1636</v>
      </c>
      <c r="F4" s="13" t="s">
        <v>45</v>
      </c>
      <c r="G4" s="13" t="s">
        <v>603</v>
      </c>
      <c r="H4" s="13">
        <v>6.7</v>
      </c>
      <c r="I4" s="13" t="s">
        <v>1637</v>
      </c>
      <c r="J4" s="13"/>
      <c r="L4" s="6" t="s">
        <v>1638</v>
      </c>
      <c r="M4" s="8" t="s">
        <v>1639</v>
      </c>
    </row>
    <row r="5" spans="2:14">
      <c r="B5" s="13" t="s">
        <v>1640</v>
      </c>
      <c r="C5" s="13" t="s">
        <v>51</v>
      </c>
      <c r="D5" s="13" t="s">
        <v>40</v>
      </c>
      <c r="E5" s="13" t="s">
        <v>1641</v>
      </c>
      <c r="F5" s="13" t="s">
        <v>23</v>
      </c>
      <c r="G5" s="13" t="s">
        <v>606</v>
      </c>
      <c r="H5" s="13">
        <v>6.7</v>
      </c>
      <c r="I5" s="13" t="s">
        <v>39</v>
      </c>
      <c r="J5" s="13"/>
    </row>
    <row r="6" spans="2:14">
      <c r="B6" s="13" t="s">
        <v>1642</v>
      </c>
      <c r="C6" s="13" t="s">
        <v>11</v>
      </c>
      <c r="D6" s="13" t="s">
        <v>30</v>
      </c>
      <c r="E6" s="13" t="s">
        <v>1643</v>
      </c>
      <c r="F6" s="13" t="s">
        <v>36</v>
      </c>
      <c r="G6" s="13" t="s">
        <v>609</v>
      </c>
      <c r="H6" s="13">
        <v>6.7</v>
      </c>
      <c r="I6" s="13" t="s">
        <v>1644</v>
      </c>
      <c r="J6" s="13"/>
      <c r="L6" s="153" t="s">
        <v>1645</v>
      </c>
      <c r="M6" s="153" t="s">
        <v>1117</v>
      </c>
      <c r="N6" s="153" t="s">
        <v>420</v>
      </c>
    </row>
    <row r="7" spans="2:14">
      <c r="B7" s="13"/>
      <c r="C7" s="13" t="s">
        <v>44</v>
      </c>
      <c r="D7" s="13" t="s">
        <v>12</v>
      </c>
      <c r="E7" s="13" t="s">
        <v>1646</v>
      </c>
      <c r="F7" s="13" t="s">
        <v>31</v>
      </c>
      <c r="G7" s="13" t="s">
        <v>612</v>
      </c>
      <c r="H7" s="13">
        <v>6.7</v>
      </c>
      <c r="I7" s="13" t="s">
        <v>53</v>
      </c>
      <c r="J7" s="13" t="s">
        <v>423</v>
      </c>
      <c r="L7" s="153" t="s">
        <v>1647</v>
      </c>
      <c r="M7" s="153" t="s">
        <v>1648</v>
      </c>
      <c r="N7" s="373" t="s">
        <v>606</v>
      </c>
    </row>
    <row r="8" spans="2:14">
      <c r="B8" s="13"/>
      <c r="C8" s="13" t="s">
        <v>66</v>
      </c>
      <c r="D8" s="13" t="s">
        <v>17</v>
      </c>
      <c r="E8" s="13" t="s">
        <v>1649</v>
      </c>
      <c r="F8" s="13" t="s">
        <v>13</v>
      </c>
      <c r="G8" s="13" t="s">
        <v>615</v>
      </c>
      <c r="H8" s="13">
        <v>6.5</v>
      </c>
      <c r="I8" s="13" t="s">
        <v>1650</v>
      </c>
      <c r="J8" s="13"/>
      <c r="L8" s="153" t="s">
        <v>1651</v>
      </c>
      <c r="M8" s="153" t="s">
        <v>1652</v>
      </c>
      <c r="N8" s="373"/>
    </row>
    <row r="9" spans="2:14">
      <c r="B9" s="13"/>
      <c r="C9" s="13" t="s">
        <v>38</v>
      </c>
      <c r="D9" s="13" t="s">
        <v>1653</v>
      </c>
      <c r="E9" s="13" t="s">
        <v>1654</v>
      </c>
      <c r="F9" s="13" t="s">
        <v>1653</v>
      </c>
      <c r="G9" s="13" t="s">
        <v>1655</v>
      </c>
      <c r="H9" s="13"/>
      <c r="I9" s="13" t="s">
        <v>1656</v>
      </c>
      <c r="J9" s="13"/>
    </row>
    <row r="10" spans="2:14">
      <c r="B10" s="13"/>
      <c r="C10" s="13" t="s">
        <v>1657</v>
      </c>
      <c r="D10" s="13" t="s">
        <v>1658</v>
      </c>
      <c r="E10" s="13" t="s">
        <v>1659</v>
      </c>
      <c r="F10" s="13" t="s">
        <v>1660</v>
      </c>
      <c r="G10" s="13" t="s">
        <v>1372</v>
      </c>
      <c r="H10" s="13" t="s">
        <v>1661</v>
      </c>
      <c r="I10" s="13" t="s">
        <v>46</v>
      </c>
      <c r="J10" s="13" t="s">
        <v>1662</v>
      </c>
    </row>
    <row r="11" spans="2:14">
      <c r="B11" s="13"/>
      <c r="C11" s="13" t="s">
        <v>1663</v>
      </c>
      <c r="D11" s="13" t="s">
        <v>1664</v>
      </c>
      <c r="E11" s="13" t="s">
        <v>1659</v>
      </c>
      <c r="F11" s="13" t="s">
        <v>1665</v>
      </c>
      <c r="G11" s="13" t="s">
        <v>1153</v>
      </c>
      <c r="H11" s="13"/>
      <c r="I11" s="13" t="s">
        <v>67</v>
      </c>
      <c r="J11" s="13" t="s">
        <v>1666</v>
      </c>
    </row>
    <row r="12" spans="2:14">
      <c r="B12" s="13"/>
      <c r="C12" s="13" t="s">
        <v>1667</v>
      </c>
      <c r="D12" s="13" t="s">
        <v>1668</v>
      </c>
      <c r="E12" s="13"/>
      <c r="F12" s="13" t="s">
        <v>1668</v>
      </c>
      <c r="G12" s="13"/>
      <c r="H12" s="13"/>
      <c r="I12" s="13" t="s">
        <v>1669</v>
      </c>
      <c r="J12" s="13" t="s">
        <v>1666</v>
      </c>
    </row>
    <row r="13" spans="2:14">
      <c r="B13" s="13"/>
      <c r="C13" s="13" t="s">
        <v>1670</v>
      </c>
      <c r="D13" s="13" t="s">
        <v>1660</v>
      </c>
      <c r="E13" s="13"/>
      <c r="F13" s="13" t="s">
        <v>1671</v>
      </c>
      <c r="G13" s="13" t="s">
        <v>1190</v>
      </c>
      <c r="H13" s="13"/>
      <c r="I13" s="13" t="s">
        <v>58</v>
      </c>
      <c r="J13" s="13" t="s">
        <v>1666</v>
      </c>
    </row>
    <row r="14" spans="2:14">
      <c r="B14" s="13"/>
      <c r="C14" s="13" t="s">
        <v>1672</v>
      </c>
      <c r="D14" s="13" t="s">
        <v>1673</v>
      </c>
      <c r="E14" s="13"/>
      <c r="F14" s="13" t="s">
        <v>1674</v>
      </c>
      <c r="G14" s="13"/>
      <c r="H14" s="13"/>
      <c r="I14" s="13" t="s">
        <v>1675</v>
      </c>
      <c r="J14" s="13" t="s">
        <v>1676</v>
      </c>
    </row>
    <row r="15" spans="2:14">
      <c r="B15" s="13"/>
      <c r="C15" s="13" t="s">
        <v>1677</v>
      </c>
      <c r="D15" s="13" t="s">
        <v>1678</v>
      </c>
      <c r="E15" s="13"/>
      <c r="F15" s="13" t="s">
        <v>1679</v>
      </c>
      <c r="G15" s="13" t="s">
        <v>1287</v>
      </c>
      <c r="H15" s="13"/>
      <c r="I15" s="13" t="s">
        <v>1680</v>
      </c>
      <c r="J15" s="13"/>
    </row>
    <row r="16" spans="2:14">
      <c r="B16" s="13"/>
      <c r="C16" s="13" t="s">
        <v>1681</v>
      </c>
      <c r="D16" s="13" t="s">
        <v>1682</v>
      </c>
      <c r="E16" s="13"/>
      <c r="F16" s="13"/>
      <c r="G16" s="13"/>
      <c r="H16" s="13"/>
      <c r="I16" s="13"/>
      <c r="J16" s="13"/>
    </row>
    <row r="17" spans="2:10">
      <c r="B17" s="13"/>
      <c r="C17" s="13" t="s">
        <v>1683</v>
      </c>
      <c r="D17" s="13" t="s">
        <v>1684</v>
      </c>
      <c r="E17" s="13"/>
      <c r="F17" s="13"/>
      <c r="G17" s="13"/>
      <c r="H17" s="13"/>
      <c r="I17" s="13"/>
      <c r="J17" s="13"/>
    </row>
    <row r="18" spans="2:10">
      <c r="B18" s="13"/>
      <c r="C18" s="13" t="s">
        <v>1685</v>
      </c>
      <c r="D18" s="13" t="s">
        <v>1686</v>
      </c>
      <c r="E18" s="13"/>
      <c r="F18" s="13"/>
      <c r="G18" s="13"/>
      <c r="H18" s="13"/>
      <c r="I18" s="13"/>
      <c r="J18" s="13"/>
    </row>
    <row r="19" spans="2:10">
      <c r="B19" s="13"/>
      <c r="C19" s="13" t="s">
        <v>21</v>
      </c>
      <c r="D19" s="13" t="s">
        <v>1687</v>
      </c>
      <c r="E19" s="13"/>
      <c r="F19" s="13"/>
      <c r="G19" s="13"/>
      <c r="H19" s="13"/>
      <c r="I19" s="13"/>
      <c r="J19" s="13"/>
    </row>
    <row r="20" spans="2:10">
      <c r="B20" s="13"/>
      <c r="C20" s="13" t="s">
        <v>57</v>
      </c>
      <c r="D20" s="13" t="s">
        <v>1688</v>
      </c>
      <c r="E20" s="13"/>
      <c r="F20" s="13"/>
      <c r="G20" s="13"/>
      <c r="H20" s="13"/>
      <c r="I20" s="13"/>
      <c r="J20" s="13"/>
    </row>
    <row r="21" spans="2:10">
      <c r="B21" s="13"/>
      <c r="C21" s="13" t="s">
        <v>29</v>
      </c>
      <c r="D21" s="13" t="s">
        <v>1689</v>
      </c>
      <c r="E21" s="13"/>
      <c r="F21" s="13"/>
      <c r="G21" s="13"/>
      <c r="H21" s="13"/>
      <c r="I21" s="13"/>
      <c r="J21" s="13"/>
    </row>
    <row r="22" spans="2:10">
      <c r="B22" s="13"/>
      <c r="C22" s="13"/>
      <c r="D22" s="13" t="s">
        <v>1690</v>
      </c>
      <c r="E22" s="13"/>
      <c r="F22" s="13"/>
      <c r="G22" s="13"/>
      <c r="H22" s="13"/>
      <c r="I22" s="13"/>
      <c r="J22" s="13"/>
    </row>
    <row r="23" spans="2:10">
      <c r="B23" s="13"/>
      <c r="C23" s="13"/>
      <c r="D23" s="13" t="s">
        <v>1691</v>
      </c>
      <c r="E23" s="13"/>
      <c r="F23" s="13"/>
      <c r="G23" s="13"/>
      <c r="H23" s="13"/>
      <c r="I23" s="13"/>
      <c r="J23" s="13"/>
    </row>
    <row r="24" spans="2:10">
      <c r="B24" s="13"/>
      <c r="C24" s="13"/>
      <c r="D24" s="13" t="s">
        <v>22</v>
      </c>
      <c r="E24" s="13"/>
      <c r="F24" s="13"/>
      <c r="G24" s="13"/>
      <c r="H24" s="13"/>
      <c r="I24" s="13"/>
      <c r="J24" s="13"/>
    </row>
    <row r="25" spans="2:10">
      <c r="B25" s="13"/>
      <c r="C25" s="13"/>
      <c r="D25" s="13" t="s">
        <v>74</v>
      </c>
      <c r="E25" s="13"/>
      <c r="F25" s="13"/>
      <c r="G25" s="13"/>
      <c r="H25" s="13"/>
      <c r="I25" s="13"/>
      <c r="J25" s="13"/>
    </row>
    <row r="26" spans="2:10">
      <c r="B26" s="13"/>
      <c r="C26" s="13"/>
      <c r="D26" s="13" t="s">
        <v>1692</v>
      </c>
      <c r="E26" s="13"/>
      <c r="F26" s="13"/>
      <c r="G26" s="13"/>
      <c r="H26" s="13"/>
      <c r="I26" s="13"/>
      <c r="J26" s="13"/>
    </row>
    <row r="27" spans="2:10">
      <c r="B27" s="13"/>
      <c r="C27" s="13"/>
      <c r="D27" s="13" t="s">
        <v>1693</v>
      </c>
      <c r="E27" s="13"/>
      <c r="F27" s="13"/>
      <c r="G27" s="13"/>
      <c r="H27" s="13"/>
      <c r="I27" s="13"/>
      <c r="J27" s="13"/>
    </row>
    <row r="28" spans="2:10">
      <c r="B28" s="14"/>
      <c r="C28" s="14"/>
      <c r="D28" s="14" t="s">
        <v>1679</v>
      </c>
      <c r="E28" s="14"/>
      <c r="F28" s="14"/>
      <c r="G28" s="14"/>
      <c r="H28" s="14"/>
      <c r="I28" s="14"/>
      <c r="J28" s="14"/>
    </row>
  </sheetData>
  <mergeCells count="2">
    <mergeCell ref="L2:M2"/>
    <mergeCell ref="N7:N8"/>
  </mergeCells>
  <hyperlinks>
    <hyperlink ref="N7" r:id="rId1" display="https://172.19.2.81/" xr:uid="{BCD7817D-4021-4406-8AB5-CB6537D67A2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263D3-1838-40BB-BBBB-46C5669C731C}">
  <dimension ref="A1:R103"/>
  <sheetViews>
    <sheetView workbookViewId="0">
      <pane ySplit="1" topLeftCell="A27" activePane="bottomLeft" state="frozen"/>
      <selection pane="bottomLeft" activeCell="I42" sqref="I42"/>
    </sheetView>
  </sheetViews>
  <sheetFormatPr defaultColWidth="27.5703125" defaultRowHeight="15"/>
  <cols>
    <col min="1" max="1" width="7.140625" style="70" bestFit="1" customWidth="1"/>
    <col min="2" max="2" width="37.42578125" style="70" customWidth="1"/>
    <col min="3" max="3" width="14.28515625" style="77" customWidth="1"/>
    <col min="4" max="4" width="5.140625" style="70" bestFit="1" customWidth="1"/>
    <col min="5" max="5" width="14.28515625" style="77" customWidth="1"/>
    <col min="6" max="6" width="6" style="70" bestFit="1" customWidth="1"/>
    <col min="7" max="8" width="8.28515625" style="70" bestFit="1" customWidth="1"/>
    <col min="9" max="9" width="20.7109375" style="77" customWidth="1"/>
    <col min="10" max="10" width="12.7109375" style="70" bestFit="1" customWidth="1"/>
    <col min="11" max="11" width="8.42578125" style="70" bestFit="1" customWidth="1"/>
    <col min="12" max="12" width="14.5703125" style="70" customWidth="1"/>
    <col min="13" max="13" width="22.140625" style="70" bestFit="1" customWidth="1"/>
    <col min="14" max="14" width="27.5703125" style="83"/>
    <col min="15" max="15" width="14" style="87" hidden="1" customWidth="1"/>
    <col min="16" max="16" width="18.140625" style="82" bestFit="1" customWidth="1"/>
    <col min="17" max="17" width="31.42578125" customWidth="1"/>
  </cols>
  <sheetData>
    <row r="1" spans="1:16" ht="30" customHeight="1">
      <c r="A1" s="45" t="s">
        <v>1694</v>
      </c>
      <c r="B1" s="46" t="s">
        <v>96</v>
      </c>
      <c r="C1" s="46" t="s">
        <v>97</v>
      </c>
      <c r="D1" s="46" t="s">
        <v>98</v>
      </c>
      <c r="E1" s="46" t="s">
        <v>99</v>
      </c>
      <c r="F1" s="46" t="s">
        <v>100</v>
      </c>
      <c r="G1" s="46" t="s">
        <v>101</v>
      </c>
      <c r="H1" s="46" t="s">
        <v>102</v>
      </c>
      <c r="I1" s="46" t="s">
        <v>103</v>
      </c>
      <c r="J1" s="46" t="s">
        <v>104</v>
      </c>
      <c r="K1" s="46" t="s">
        <v>105</v>
      </c>
      <c r="L1" s="46" t="s">
        <v>106</v>
      </c>
      <c r="M1" s="46" t="s">
        <v>107</v>
      </c>
      <c r="N1" s="46" t="s">
        <v>108</v>
      </c>
      <c r="O1" s="86" t="s">
        <v>109</v>
      </c>
      <c r="P1" s="79" t="s">
        <v>110</v>
      </c>
    </row>
    <row r="2" spans="1:16" s="139" customFormat="1">
      <c r="A2" s="174">
        <v>1</v>
      </c>
      <c r="B2" s="175" t="s">
        <v>111</v>
      </c>
      <c r="C2" s="176" t="s">
        <v>112</v>
      </c>
      <c r="D2" s="174">
        <v>2036</v>
      </c>
      <c r="E2" s="176" t="s">
        <v>112</v>
      </c>
      <c r="F2" s="176">
        <v>2040</v>
      </c>
      <c r="G2" s="176" t="s">
        <v>113</v>
      </c>
      <c r="H2" s="176" t="s">
        <v>114</v>
      </c>
      <c r="I2" s="176" t="s">
        <v>115</v>
      </c>
      <c r="J2" s="175" t="s">
        <v>116</v>
      </c>
      <c r="K2" s="174">
        <v>1</v>
      </c>
      <c r="L2" s="176" t="s">
        <v>1695</v>
      </c>
      <c r="M2" s="175"/>
      <c r="N2" s="177"/>
      <c r="O2" s="139" t="str">
        <f t="shared" ref="O2:O37" si="0">_xlfn.CONCAT(" ",A2," ")</f>
        <v xml:space="preserve"> 1 </v>
      </c>
      <c r="P2" s="178" t="str">
        <f>IF((COUNTIF(Actual!$F$2:$F$18,"*"&amp;O2&amp;"*")+COUNTIF(Actual!$F$2:$F$18,"*"&amp;O24&amp;"*"))&gt;1,"VSAT ORGY!","")</f>
        <v/>
      </c>
    </row>
    <row r="3" spans="1:16" s="139" customFormat="1">
      <c r="A3" s="174">
        <v>2</v>
      </c>
      <c r="B3" s="175" t="s">
        <v>111</v>
      </c>
      <c r="C3" s="176" t="s">
        <v>112</v>
      </c>
      <c r="D3" s="174">
        <v>2002</v>
      </c>
      <c r="E3" s="176" t="s">
        <v>112</v>
      </c>
      <c r="F3" s="176">
        <v>2040</v>
      </c>
      <c r="G3" s="176" t="s">
        <v>120</v>
      </c>
      <c r="H3" s="176" t="s">
        <v>121</v>
      </c>
      <c r="I3" s="176" t="s">
        <v>118</v>
      </c>
      <c r="J3" s="175" t="s">
        <v>119</v>
      </c>
      <c r="K3" s="174">
        <v>1</v>
      </c>
      <c r="L3" s="176" t="s">
        <v>1695</v>
      </c>
      <c r="M3" s="175"/>
      <c r="N3" s="177" t="str">
        <f>IFERROR(VLOOKUP("*"&amp;O3&amp;"*",Actual!$F$2:$J$18,5,FALSE),IFERROR(VLOOKUP("*"&amp;_xlfn.CONCAT(" ",(VALUE(O3)+100)," ")&amp;"*",Actual!$F$2:$J$18,5,FALSE),""))</f>
        <v>NicolaeB</v>
      </c>
      <c r="O3" s="139" t="str">
        <f t="shared" si="0"/>
        <v xml:space="preserve"> 2 </v>
      </c>
      <c r="P3" s="178" t="str">
        <f>IF((COUNTIF(Actual!$F$2:$F$18,"*"&amp;O3&amp;"*")+COUNTIF(Actual!$F$2:$F$18,"*"&amp;O25&amp;"*"))&gt;1,"VSAT ORGY!","")</f>
        <v/>
      </c>
    </row>
    <row r="4" spans="1:16" s="139" customFormat="1">
      <c r="A4" s="174">
        <v>3</v>
      </c>
      <c r="B4" s="48" t="s">
        <v>192</v>
      </c>
      <c r="C4" s="49"/>
      <c r="D4" s="50"/>
      <c r="E4" s="49" t="s">
        <v>112</v>
      </c>
      <c r="F4" s="49">
        <v>2041</v>
      </c>
      <c r="G4" s="49" t="s">
        <v>134</v>
      </c>
      <c r="H4" s="49" t="s">
        <v>135</v>
      </c>
      <c r="I4" s="49" t="s">
        <v>195</v>
      </c>
      <c r="J4" s="48" t="s">
        <v>123</v>
      </c>
      <c r="K4" s="50">
        <v>1</v>
      </c>
      <c r="L4" s="49" t="s">
        <v>1696</v>
      </c>
      <c r="M4" s="132" t="s">
        <v>193</v>
      </c>
      <c r="N4" s="177"/>
      <c r="P4" s="178"/>
    </row>
    <row r="5" spans="1:16" s="139" customFormat="1">
      <c r="A5" s="174">
        <v>4</v>
      </c>
      <c r="B5" s="48" t="s">
        <v>197</v>
      </c>
      <c r="C5" s="49"/>
      <c r="D5" s="50"/>
      <c r="E5" s="49" t="s">
        <v>112</v>
      </c>
      <c r="F5" s="49">
        <v>2040</v>
      </c>
      <c r="G5" s="49" t="s">
        <v>134</v>
      </c>
      <c r="H5" s="49" t="s">
        <v>135</v>
      </c>
      <c r="I5" s="49" t="s">
        <v>198</v>
      </c>
      <c r="J5" s="48" t="s">
        <v>125</v>
      </c>
      <c r="K5" s="50">
        <v>1</v>
      </c>
      <c r="L5" s="49" t="s">
        <v>1697</v>
      </c>
      <c r="M5" s="48" t="s">
        <v>193</v>
      </c>
      <c r="N5" s="83" t="str">
        <f>IFERROR(VLOOKUP("*"&amp;O11&amp;"*",Actual!$F$2:$J$18,5,FALSE),IFERROR(VLOOKUP("*"&amp;_xlfn.CONCAT(" ",(VALUE(O11)+100)," ")&amp;"*",Actual!$F$2:$J$18,5,FALSE),""))</f>
        <v>ValeriuL</v>
      </c>
      <c r="P5" s="178"/>
    </row>
    <row r="6" spans="1:16" s="139" customFormat="1">
      <c r="A6" s="174"/>
      <c r="B6" s="48"/>
      <c r="C6" s="49"/>
      <c r="D6" s="50"/>
      <c r="E6" s="49"/>
      <c r="F6" s="49"/>
      <c r="G6" s="49"/>
      <c r="H6" s="49"/>
      <c r="I6" s="49"/>
      <c r="J6" s="48"/>
      <c r="K6" s="50"/>
      <c r="L6" s="49"/>
      <c r="M6" s="48"/>
      <c r="N6" s="83"/>
      <c r="P6" s="178"/>
    </row>
    <row r="7" spans="1:16" s="139" customFormat="1">
      <c r="A7" s="174"/>
      <c r="B7" s="48"/>
      <c r="C7" s="49"/>
      <c r="D7" s="50"/>
      <c r="E7" s="49"/>
      <c r="F7" s="49"/>
      <c r="G7" s="49"/>
      <c r="H7" s="49"/>
      <c r="I7" s="49"/>
      <c r="J7" s="48"/>
      <c r="K7" s="50"/>
      <c r="L7" s="49"/>
      <c r="M7" s="48"/>
      <c r="N7" s="83"/>
      <c r="P7" s="178"/>
    </row>
    <row r="8" spans="1:16" ht="18.75" customHeight="1">
      <c r="A8" s="47">
        <v>3</v>
      </c>
      <c r="B8" s="48" t="s">
        <v>237</v>
      </c>
      <c r="C8" s="49" t="s">
        <v>112</v>
      </c>
      <c r="D8" s="50">
        <v>2003</v>
      </c>
      <c r="E8" s="49" t="s">
        <v>112</v>
      </c>
      <c r="F8" s="49">
        <v>2040</v>
      </c>
      <c r="G8" s="49" t="s">
        <v>126</v>
      </c>
      <c r="H8" s="49" t="s">
        <v>127</v>
      </c>
      <c r="I8" s="49" t="s">
        <v>238</v>
      </c>
      <c r="J8" s="48"/>
      <c r="K8" s="50">
        <v>1</v>
      </c>
      <c r="L8" s="49"/>
      <c r="M8" s="48" t="s">
        <v>224</v>
      </c>
      <c r="N8" s="83" t="str">
        <f>IFERROR(VLOOKUP("*"&amp;O8&amp;"*",Actual!$F$2:$J$18,5,FALSE),IFERROR(VLOOKUP("*"&amp;_xlfn.CONCAT(" ",(VALUE(O8)+100)," ")&amp;"*",Actual!$F$2:$J$18,5,FALSE),""))</f>
        <v>DianaS</v>
      </c>
      <c r="O8" s="87" t="str">
        <f t="shared" si="0"/>
        <v xml:space="preserve"> 3 </v>
      </c>
      <c r="P8" s="82" t="str">
        <f>IF((COUNTIF(Actual!$F$2:$F$18,"*"&amp;O8&amp;"*")+COUNTIF(Actual!$F$2:$F$18,"*"&amp;O26&amp;"*"))&gt;1,"VSAT ORGY!","")</f>
        <v/>
      </c>
    </row>
    <row r="9" spans="1:16">
      <c r="A9" s="47">
        <v>4</v>
      </c>
      <c r="B9" s="48" t="s">
        <v>237</v>
      </c>
      <c r="C9" s="49" t="s">
        <v>112</v>
      </c>
      <c r="D9" s="50">
        <v>2004</v>
      </c>
      <c r="E9" s="49" t="s">
        <v>112</v>
      </c>
      <c r="F9" s="49">
        <v>2040</v>
      </c>
      <c r="G9" s="49" t="s">
        <v>126</v>
      </c>
      <c r="H9" s="49" t="s">
        <v>127</v>
      </c>
      <c r="I9" s="128" t="s">
        <v>238</v>
      </c>
      <c r="J9" s="48"/>
      <c r="K9" s="50">
        <v>1</v>
      </c>
      <c r="L9" s="49"/>
      <c r="M9" s="48" t="s">
        <v>241</v>
      </c>
      <c r="N9" s="83" t="str">
        <f>IFERROR(VLOOKUP("*"&amp;O9&amp;"*",Actual!$F$2:$J$18,5,FALSE),IFERROR(VLOOKUP("*"&amp;_xlfn.CONCAT(" ",(VALUE(O9)+100)," ")&amp;"*",Actual!$F$2:$J$18,5,FALSE),""))</f>
        <v/>
      </c>
      <c r="O9" s="87" t="str">
        <f t="shared" si="0"/>
        <v xml:space="preserve"> 4 </v>
      </c>
      <c r="P9" s="82" t="str">
        <f>IF((COUNTIF(Actual!$F$2:$F$18,"*"&amp;O9&amp;"*")+COUNTIF(Actual!$F$2:$F$18,"*"&amp;O27&amp;"*"))&gt;1,"VSAT ORGY!","")</f>
        <v/>
      </c>
    </row>
    <row r="10" spans="1:16">
      <c r="A10" s="47">
        <v>4</v>
      </c>
      <c r="B10" s="48" t="s">
        <v>237</v>
      </c>
      <c r="C10" s="49" t="s">
        <v>112</v>
      </c>
      <c r="D10" s="50">
        <v>2004</v>
      </c>
      <c r="E10" s="49" t="s">
        <v>112</v>
      </c>
      <c r="F10" s="49">
        <v>2040</v>
      </c>
      <c r="G10" s="49" t="s">
        <v>126</v>
      </c>
      <c r="H10" s="49" t="s">
        <v>127</v>
      </c>
      <c r="I10" s="128" t="s">
        <v>238</v>
      </c>
      <c r="J10" s="48"/>
      <c r="K10" s="50">
        <v>1</v>
      </c>
      <c r="L10" s="49"/>
      <c r="M10" s="48" t="s">
        <v>241</v>
      </c>
      <c r="N10" s="83" t="str">
        <f>IFERROR(VLOOKUP("*"&amp;O10&amp;"*",Actual!$F$2:$J$18,5,FALSE),IFERROR(VLOOKUP("*"&amp;_xlfn.CONCAT(" ",(VALUE(O10)+100)," ")&amp;"*",Actual!$F$2:$J$18,5,FALSE),""))</f>
        <v/>
      </c>
      <c r="O10" s="87" t="str">
        <f>_xlfn.CONCAT(" ",A10," ")</f>
        <v xml:space="preserve"> 4 </v>
      </c>
      <c r="P10" s="82" t="str">
        <f>IF((COUNTIF(Actual!$F$2:$F$18,"*"&amp;O10&amp;"*")+COUNTIF(Actual!$F$2:$F$18,"*"&amp;O28&amp;"*"))&gt;1,"VSAT ORGY!","")</f>
        <v/>
      </c>
    </row>
    <row r="11" spans="1:16">
      <c r="A11" s="47">
        <v>6</v>
      </c>
      <c r="O11" s="87" t="str">
        <f t="shared" si="0"/>
        <v xml:space="preserve"> 6 </v>
      </c>
      <c r="P11" s="82" t="str">
        <f>IF((COUNTIF(Actual!$F$2:$F$18,"*"&amp;O11&amp;"*")+COUNTIF(Actual!$F$2:$F$18,"*"&amp;O29&amp;"*"))&gt;1,"VSAT ORGY!","")</f>
        <v/>
      </c>
    </row>
    <row r="12" spans="1:16">
      <c r="A12" s="47">
        <v>7</v>
      </c>
      <c r="B12" s="51" t="s">
        <v>111</v>
      </c>
      <c r="C12" s="52" t="s">
        <v>112</v>
      </c>
      <c r="D12" s="53">
        <v>2007</v>
      </c>
      <c r="E12" s="52" t="s">
        <v>112</v>
      </c>
      <c r="F12" s="52">
        <v>2040</v>
      </c>
      <c r="G12" s="52" t="s">
        <v>142</v>
      </c>
      <c r="H12" s="52" t="s">
        <v>143</v>
      </c>
      <c r="I12" s="52" t="s">
        <v>128</v>
      </c>
      <c r="J12" s="51" t="s">
        <v>137</v>
      </c>
      <c r="K12" s="53">
        <v>1</v>
      </c>
      <c r="L12" s="52" t="s">
        <v>1695</v>
      </c>
      <c r="M12" s="51"/>
      <c r="N12" s="83" t="str">
        <f>IFERROR(VLOOKUP("*"&amp;O12&amp;"*",Actual!$F$2:$J$18,5,FALSE),IFERROR(VLOOKUP("*"&amp;_xlfn.CONCAT(" ",(VALUE(O12)+100)," ")&amp;"*",Actual!$F$2:$J$18,5,FALSE),""))</f>
        <v>ValeriuL</v>
      </c>
      <c r="O12" s="87" t="str">
        <f t="shared" si="0"/>
        <v xml:space="preserve"> 7 </v>
      </c>
      <c r="P12" s="82" t="str">
        <f>IF((COUNTIF(Actual!$F$2:$F$18,"*"&amp;O12&amp;"*")+COUNTIF(Actual!$F$2:$F$18,"*"&amp;O30&amp;"*"))&gt;1,"VSAT ORGY!","")</f>
        <v/>
      </c>
    </row>
    <row r="13" spans="1:16">
      <c r="A13" s="47">
        <v>8</v>
      </c>
      <c r="B13" s="48" t="s">
        <v>111</v>
      </c>
      <c r="C13" s="49" t="s">
        <v>112</v>
      </c>
      <c r="D13" s="50">
        <v>2008</v>
      </c>
      <c r="E13" s="49" t="s">
        <v>112</v>
      </c>
      <c r="F13" s="49">
        <v>2040</v>
      </c>
      <c r="G13" s="49" t="s">
        <v>142</v>
      </c>
      <c r="H13" s="49" t="s">
        <v>143</v>
      </c>
      <c r="I13" s="49" t="s">
        <v>131</v>
      </c>
      <c r="J13" s="48" t="s">
        <v>140</v>
      </c>
      <c r="K13" s="50">
        <v>1</v>
      </c>
      <c r="L13" s="49" t="s">
        <v>1695</v>
      </c>
      <c r="M13" s="48"/>
      <c r="N13" s="83" t="str">
        <f>IFERROR(VLOOKUP("*"&amp;O13&amp;"*",Actual!$F$2:$J$18,5,FALSE),IFERROR(VLOOKUP("*"&amp;_xlfn.CONCAT(" ",(VALUE(O13)+100)," ")&amp;"*",Actual!$F$2:$J$18,5,FALSE),""))</f>
        <v/>
      </c>
      <c r="O13" s="87" t="str">
        <f t="shared" si="0"/>
        <v xml:space="preserve"> 8 </v>
      </c>
      <c r="P13" s="82" t="str">
        <f>IF((COUNTIF(Actual!$F$2:$F$18,"*"&amp;O13&amp;"*")+COUNTIF(Actual!$F$2:$F$18,"*"&amp;O31&amp;"*"))&gt;1,"VSAT ORGY!","")</f>
        <v/>
      </c>
    </row>
    <row r="14" spans="1:16">
      <c r="A14" s="47">
        <v>9</v>
      </c>
      <c r="B14" s="48" t="s">
        <v>111</v>
      </c>
      <c r="C14" s="49" t="s">
        <v>112</v>
      </c>
      <c r="D14" s="50">
        <v>2009</v>
      </c>
      <c r="E14" s="49" t="s">
        <v>112</v>
      </c>
      <c r="F14" s="49">
        <v>2040</v>
      </c>
      <c r="G14" s="49" t="s">
        <v>142</v>
      </c>
      <c r="H14" s="49" t="s">
        <v>143</v>
      </c>
      <c r="I14" s="49" t="s">
        <v>136</v>
      </c>
      <c r="J14" s="48" t="s">
        <v>145</v>
      </c>
      <c r="K14" s="50">
        <v>1</v>
      </c>
      <c r="L14" s="49" t="s">
        <v>1695</v>
      </c>
      <c r="M14" s="48"/>
      <c r="N14" s="133" t="str">
        <f>IFERROR(VLOOKUP("*"&amp;O14&amp;"*",Actual!$F$2:$J$18,5,FALSE),IFERROR(VLOOKUP("*"&amp;_xlfn.CONCAT(" ",(VALUE(O14)+100)," ")&amp;"*",Actual!$F$2:$J$18,5,FALSE),""))</f>
        <v/>
      </c>
      <c r="O14" s="87" t="str">
        <f t="shared" si="0"/>
        <v xml:space="preserve"> 9 </v>
      </c>
      <c r="P14" s="82" t="str">
        <f>IF((COUNTIF(Actual!$F$2:$F$18,"*"&amp;O14&amp;"*")+COUNTIF(Actual!$F$2:$F$18,"*"&amp;O32&amp;"*"))&gt;1,"VSAT ORGY!","")</f>
        <v/>
      </c>
    </row>
    <row r="15" spans="1:16">
      <c r="A15" s="47">
        <v>10</v>
      </c>
      <c r="B15" s="48" t="s">
        <v>111</v>
      </c>
      <c r="C15" s="49" t="s">
        <v>112</v>
      </c>
      <c r="D15" s="50">
        <v>2010</v>
      </c>
      <c r="E15" s="49" t="s">
        <v>112</v>
      </c>
      <c r="F15" s="49">
        <v>2040</v>
      </c>
      <c r="G15" s="49" t="s">
        <v>142</v>
      </c>
      <c r="H15" s="49" t="s">
        <v>143</v>
      </c>
      <c r="I15" s="49" t="s">
        <v>139</v>
      </c>
      <c r="J15" s="48" t="s">
        <v>148</v>
      </c>
      <c r="K15" s="50">
        <v>1</v>
      </c>
      <c r="L15" s="49" t="s">
        <v>1695</v>
      </c>
      <c r="M15" s="48"/>
      <c r="N15" s="133" t="str">
        <f>IFERROR(VLOOKUP("*"&amp;O15&amp;"*",Actual!$F$2:$J$18,5,FALSE),IFERROR(VLOOKUP("*"&amp;_xlfn.CONCAT(" ",(VALUE(O15)+100)," ")&amp;"*",Actual!$F$2:$J$18,5,FALSE),""))</f>
        <v/>
      </c>
      <c r="O15" s="87" t="str">
        <f t="shared" si="0"/>
        <v xml:space="preserve"> 10 </v>
      </c>
      <c r="P15" s="82" t="str">
        <f>IF((COUNTIF(Actual!$F$2:$F$18,"*"&amp;O15&amp;"*")+COUNTIF(Actual!$F$2:$F$18,"*"&amp;O33&amp;"*"))&gt;1,"VSAT ORGY!","")</f>
        <v/>
      </c>
    </row>
    <row r="16" spans="1:16">
      <c r="A16" s="47">
        <v>11</v>
      </c>
      <c r="B16" s="48" t="s">
        <v>111</v>
      </c>
      <c r="C16" s="49" t="s">
        <v>112</v>
      </c>
      <c r="D16" s="50">
        <v>2011</v>
      </c>
      <c r="E16" s="49" t="s">
        <v>112</v>
      </c>
      <c r="F16" s="49">
        <v>2040</v>
      </c>
      <c r="G16" s="49" t="s">
        <v>150</v>
      </c>
      <c r="H16" s="49" t="s">
        <v>151</v>
      </c>
      <c r="I16" s="49" t="s">
        <v>144</v>
      </c>
      <c r="J16" s="48" t="s">
        <v>153</v>
      </c>
      <c r="K16" s="50">
        <v>1</v>
      </c>
      <c r="L16" s="49" t="s">
        <v>1698</v>
      </c>
      <c r="M16" s="48"/>
      <c r="N16" s="83" t="str">
        <f>IFERROR(VLOOKUP("*"&amp;O16&amp;"*",Actual!$F$2:$J$18,5,FALSE),IFERROR(VLOOKUP("*"&amp;_xlfn.CONCAT(" ",(VALUE(O16)+100)," ")&amp;"*",Actual!$F$2:$J$18,5,FALSE),""))</f>
        <v>LeonB</v>
      </c>
      <c r="O16" s="87" t="str">
        <f t="shared" si="0"/>
        <v xml:space="preserve"> 11 </v>
      </c>
      <c r="P16" s="82" t="str">
        <f>IF((COUNTIF(Actual!$F$2:$F$18,"*"&amp;O16&amp;"*")+COUNTIF(Actual!$F$2:$F$18,"*"&amp;O34&amp;"*"))&gt;1,"VSAT ORGY!","")</f>
        <v/>
      </c>
    </row>
    <row r="17" spans="1:16" ht="15" customHeight="1">
      <c r="A17" s="47">
        <v>12</v>
      </c>
      <c r="B17" s="136" t="s">
        <v>1699</v>
      </c>
      <c r="C17" s="137" t="s">
        <v>112</v>
      </c>
      <c r="D17" s="138">
        <v>2012</v>
      </c>
      <c r="E17" s="137" t="s">
        <v>112</v>
      </c>
      <c r="F17" s="137">
        <v>2040</v>
      </c>
      <c r="G17" s="137" t="s">
        <v>150</v>
      </c>
      <c r="H17" s="137" t="s">
        <v>151</v>
      </c>
      <c r="I17" s="137" t="s">
        <v>147</v>
      </c>
      <c r="J17" s="136" t="s">
        <v>157</v>
      </c>
      <c r="K17" s="138">
        <v>1</v>
      </c>
      <c r="L17" s="137" t="s">
        <v>1698</v>
      </c>
      <c r="M17" s="136"/>
      <c r="N17" s="83" t="str">
        <f>IFERROR(VLOOKUP("*"&amp;O17&amp;"*",Actual!$F$2:$J$18,5,FALSE),IFERROR(VLOOKUP("*"&amp;_xlfn.CONCAT(" ",(VALUE(O17)+100)," ")&amp;"*",Actual!$F$2:$J$18,5,FALSE),""))</f>
        <v>LeonB</v>
      </c>
      <c r="O17" s="87" t="str">
        <f t="shared" si="0"/>
        <v xml:space="preserve"> 12 </v>
      </c>
      <c r="P17" s="82" t="str">
        <f>IF((COUNTIF(Actual!$F$2:$F$18,"*"&amp;O17&amp;"*")+COUNTIF(Actual!$F$2:$F$18,"*"&amp;O35&amp;"*"))&gt;1,"VSAT ORGY!","")</f>
        <v/>
      </c>
    </row>
    <row r="18" spans="1:16">
      <c r="A18" s="47">
        <v>13</v>
      </c>
      <c r="B18" s="48" t="s">
        <v>111</v>
      </c>
      <c r="C18" s="49" t="s">
        <v>112</v>
      </c>
      <c r="D18" s="50">
        <v>2013</v>
      </c>
      <c r="E18" s="49" t="s">
        <v>112</v>
      </c>
      <c r="F18" s="49">
        <v>2040</v>
      </c>
      <c r="G18" s="49" t="s">
        <v>150</v>
      </c>
      <c r="H18" s="49" t="s">
        <v>151</v>
      </c>
      <c r="I18" s="49" t="s">
        <v>152</v>
      </c>
      <c r="J18" s="48" t="s">
        <v>162</v>
      </c>
      <c r="K18" s="50">
        <v>1</v>
      </c>
      <c r="L18" s="49" t="s">
        <v>1698</v>
      </c>
      <c r="M18" s="48"/>
      <c r="N18" s="133">
        <f>IFERROR(VLOOKUP("*"&amp;O18&amp;"*",Actual!$F$2:$J$18,5,FALSE),IFERROR(VLOOKUP("*"&amp;_xlfn.CONCAT(" ",(VALUE(O18)+100)," ")&amp;"*",Actual!$F$2:$J$18,5,FALSE),""))</f>
        <v>0</v>
      </c>
      <c r="O18" s="87" t="str">
        <f t="shared" si="0"/>
        <v xml:space="preserve"> 13 </v>
      </c>
      <c r="P18" s="82" t="str">
        <f>IF((COUNTIF(Actual!$F$2:$F$18,"*"&amp;O18&amp;"*")+COUNTIF(Actual!$F$2:$F$18,"*"&amp;O36&amp;"*"))&gt;1,"VSAT ORGY!","")</f>
        <v/>
      </c>
    </row>
    <row r="19" spans="1:16">
      <c r="A19" s="47">
        <v>14</v>
      </c>
      <c r="B19" s="48" t="s">
        <v>111</v>
      </c>
      <c r="C19" s="49" t="s">
        <v>112</v>
      </c>
      <c r="D19" s="50">
        <v>2014</v>
      </c>
      <c r="E19" s="49" t="s">
        <v>112</v>
      </c>
      <c r="F19" s="49">
        <v>2040</v>
      </c>
      <c r="G19" s="49" t="s">
        <v>150</v>
      </c>
      <c r="H19" s="49" t="s">
        <v>151</v>
      </c>
      <c r="I19" s="54" t="s">
        <v>156</v>
      </c>
      <c r="J19" s="48" t="s">
        <v>165</v>
      </c>
      <c r="K19" s="50">
        <v>1</v>
      </c>
      <c r="L19" s="49" t="s">
        <v>1698</v>
      </c>
      <c r="M19" s="48"/>
      <c r="N19" s="133" t="str">
        <f>IFERROR(VLOOKUP("*"&amp;O19&amp;"*",Actual!$F$2:$J$18,5,FALSE),IFERROR(VLOOKUP("*"&amp;_xlfn.CONCAT(" ",(VALUE(O19)+100)," ")&amp;"*",Actual!$F$2:$J$18,5,FALSE),""))</f>
        <v/>
      </c>
      <c r="O19" s="87" t="str">
        <f t="shared" si="0"/>
        <v xml:space="preserve"> 14 </v>
      </c>
      <c r="P19" s="82" t="str">
        <f>IF((COUNTIF(Actual!$F$2:$F$18,"*"&amp;O19&amp;"*")+COUNTIF(Actual!$F$2:$F$18,"*"&amp;O37&amp;"*"))&gt;1,"VSAT ORGY!","")</f>
        <v/>
      </c>
    </row>
    <row r="20" spans="1:16">
      <c r="A20" s="47">
        <v>15</v>
      </c>
      <c r="B20" s="48" t="s">
        <v>111</v>
      </c>
      <c r="C20" s="49" t="s">
        <v>254</v>
      </c>
      <c r="D20" s="50">
        <v>2001</v>
      </c>
      <c r="E20" s="49" t="s">
        <v>112</v>
      </c>
      <c r="F20" s="49">
        <v>2040</v>
      </c>
      <c r="G20" s="49" t="s">
        <v>167</v>
      </c>
      <c r="H20" s="49" t="s">
        <v>168</v>
      </c>
      <c r="I20" s="54" t="s">
        <v>161</v>
      </c>
      <c r="J20" s="48" t="s">
        <v>170</v>
      </c>
      <c r="K20" s="50">
        <v>1</v>
      </c>
      <c r="L20" s="49" t="s">
        <v>1698</v>
      </c>
      <c r="M20" s="48"/>
      <c r="N20" s="83" t="str">
        <f>IFERROR(VLOOKUP("*"&amp;O20&amp;"*",Actual!$F$2:$J$18,5,FALSE),IFERROR(VLOOKUP("*"&amp;_xlfn.CONCAT(" ",(VALUE(O20)+100)," ")&amp;"*",Actual!$F$2:$J$18,5,FALSE),""))</f>
        <v/>
      </c>
      <c r="O20" s="87" t="str">
        <f t="shared" si="0"/>
        <v xml:space="preserve"> 15 </v>
      </c>
      <c r="P20" s="82" t="str">
        <f>IF((COUNTIF(Actual!$F$2:$F$18,"*"&amp;O20&amp;"*")+COUNTIF(Actual!$F$2:$F$18,"*"&amp;O38&amp;"*"))&gt;1,"VSAT ORGY!","")</f>
        <v/>
      </c>
    </row>
    <row r="21" spans="1:16">
      <c r="A21" s="47">
        <v>16</v>
      </c>
      <c r="B21" s="48" t="s">
        <v>111</v>
      </c>
      <c r="C21" s="49" t="s">
        <v>112</v>
      </c>
      <c r="D21" s="50">
        <v>2016</v>
      </c>
      <c r="E21" s="49" t="s">
        <v>112</v>
      </c>
      <c r="F21" s="49">
        <v>2040</v>
      </c>
      <c r="G21" s="49" t="s">
        <v>159</v>
      </c>
      <c r="H21" s="49" t="s">
        <v>160</v>
      </c>
      <c r="I21" s="49" t="s">
        <v>164</v>
      </c>
      <c r="J21" s="48" t="s">
        <v>172</v>
      </c>
      <c r="K21" s="50">
        <v>1</v>
      </c>
      <c r="L21" s="49" t="s">
        <v>1698</v>
      </c>
      <c r="M21" s="55"/>
      <c r="N21" s="83" t="str">
        <f>IFERROR(VLOOKUP("*"&amp;O21&amp;"*",Actual!$F$2:$J$18,5,FALSE),IFERROR(VLOOKUP("*"&amp;_xlfn.CONCAT(" ",(VALUE(O21)+100)," ")&amp;"*",Actual!$F$2:$J$18,5,FALSE),""))</f>
        <v/>
      </c>
      <c r="O21" s="87" t="str">
        <f t="shared" si="0"/>
        <v xml:space="preserve"> 16 </v>
      </c>
      <c r="P21" s="82" t="str">
        <f>IF((COUNTIF(Actual!$F$2:$F$18,"*"&amp;O21&amp;"*")+COUNTIF(Actual!$F$2:$F$18,"*"&amp;O39&amp;"*"))&gt;1,"VSAT ORGY!","")</f>
        <v/>
      </c>
    </row>
    <row r="22" spans="1:16">
      <c r="A22" s="47">
        <v>17</v>
      </c>
      <c r="B22" s="48" t="s">
        <v>111</v>
      </c>
      <c r="C22" s="49" t="s">
        <v>112</v>
      </c>
      <c r="D22" s="50">
        <v>2017</v>
      </c>
      <c r="E22" s="49" t="s">
        <v>112</v>
      </c>
      <c r="F22" s="49">
        <v>2040</v>
      </c>
      <c r="G22" s="49" t="s">
        <v>159</v>
      </c>
      <c r="H22" s="49" t="s">
        <v>160</v>
      </c>
      <c r="I22" s="49" t="s">
        <v>169</v>
      </c>
      <c r="J22" s="48" t="s">
        <v>174</v>
      </c>
      <c r="K22" s="50">
        <v>1</v>
      </c>
      <c r="L22" s="49" t="s">
        <v>1698</v>
      </c>
      <c r="M22" s="55"/>
      <c r="N22" s="83" t="str">
        <f>IFERROR(VLOOKUP("*"&amp;O22&amp;"*",Actual!$F$2:$J$18,5,FALSE),IFERROR(VLOOKUP("*"&amp;_xlfn.CONCAT(" ",(VALUE(O22)+100)," ")&amp;"*",Actual!$F$2:$J$18,5,FALSE),""))</f>
        <v/>
      </c>
      <c r="O22" s="87" t="str">
        <f t="shared" si="0"/>
        <v xml:space="preserve"> 17 </v>
      </c>
    </row>
    <row r="23" spans="1:16">
      <c r="A23" s="47">
        <v>18</v>
      </c>
      <c r="B23" s="48" t="s">
        <v>1700</v>
      </c>
      <c r="C23" s="49" t="s">
        <v>112</v>
      </c>
      <c r="D23" s="50">
        <v>2018</v>
      </c>
      <c r="E23" s="49" t="s">
        <v>112</v>
      </c>
      <c r="F23" s="49">
        <v>2040</v>
      </c>
      <c r="G23" s="49" t="s">
        <v>159</v>
      </c>
      <c r="H23" s="49" t="s">
        <v>160</v>
      </c>
      <c r="I23" s="49" t="s">
        <v>1701</v>
      </c>
      <c r="J23" s="48" t="s">
        <v>176</v>
      </c>
      <c r="K23" s="50">
        <v>1</v>
      </c>
      <c r="L23" s="55"/>
      <c r="M23" s="55"/>
      <c r="N23" s="83" t="str">
        <f>IFERROR(VLOOKUP("*"&amp;O23&amp;"*",Actual!$F$2:$J$18,5,FALSE),IFERROR(VLOOKUP("*"&amp;_xlfn.CONCAT(" ",(VALUE(O23)+100)," ")&amp;"*",Actual!$F$2:$J$18,5,FALSE),""))</f>
        <v/>
      </c>
      <c r="O23" s="87" t="str">
        <f t="shared" si="0"/>
        <v xml:space="preserve"> 18 </v>
      </c>
      <c r="P23" s="82" t="str">
        <f>IF((COUNTIF(Actual!$F$2:$F$18,"*"&amp;O23&amp;"*")+COUNTIF(Actual!$F$2:$F$18,"*"&amp;#REF!&amp;"*"))&gt;1,"VSAT ORGY!","")</f>
        <v/>
      </c>
    </row>
    <row r="24" spans="1:16">
      <c r="A24" s="47">
        <v>101</v>
      </c>
      <c r="B24" s="48" t="s">
        <v>111</v>
      </c>
      <c r="C24" s="49" t="s">
        <v>112</v>
      </c>
      <c r="D24" s="50">
        <v>2036</v>
      </c>
      <c r="E24" s="49" t="s">
        <v>112</v>
      </c>
      <c r="F24" s="49">
        <v>2041</v>
      </c>
      <c r="G24" s="49" t="s">
        <v>113</v>
      </c>
      <c r="H24" s="49" t="s">
        <v>114</v>
      </c>
      <c r="I24" s="52" t="s">
        <v>115</v>
      </c>
      <c r="J24" s="48" t="s">
        <v>116</v>
      </c>
      <c r="K24" s="50">
        <v>1</v>
      </c>
      <c r="L24" s="49" t="s">
        <v>1695</v>
      </c>
      <c r="M24" s="48" t="s">
        <v>1702</v>
      </c>
      <c r="N24" s="83" t="str">
        <f>IFERROR(VLOOKUP("*"&amp;O24&amp;"*",Actual!$F$2:$J$18,5,FALSE),IFERROR(VLOOKUP("*"&amp;_xlfn.CONCAT(" ",(VALUE(O24)+100)," ")&amp;"*",Actual!$F$2:$J$18,5,FALSE),""))</f>
        <v/>
      </c>
      <c r="O24" s="87" t="str">
        <f t="shared" si="0"/>
        <v xml:space="preserve"> 101 </v>
      </c>
      <c r="P24" s="82" t="str">
        <f>IF((COUNTIF(Actual!$F$2:$F$18,"*"&amp;O24&amp;"*")+COUNTIF(Actual!$F$2:$F$18,"*"&amp;O2&amp;"*"))&gt;1,"VSAT ORGY!","")</f>
        <v/>
      </c>
    </row>
    <row r="25" spans="1:16">
      <c r="A25" s="47">
        <v>102</v>
      </c>
      <c r="B25" s="48" t="s">
        <v>111</v>
      </c>
      <c r="C25" s="49" t="s">
        <v>112</v>
      </c>
      <c r="D25" s="50">
        <v>2002</v>
      </c>
      <c r="E25" s="49" t="s">
        <v>112</v>
      </c>
      <c r="F25" s="49">
        <v>2041</v>
      </c>
      <c r="G25" s="49" t="s">
        <v>120</v>
      </c>
      <c r="H25" s="49" t="s">
        <v>121</v>
      </c>
      <c r="I25" s="49" t="s">
        <v>118</v>
      </c>
      <c r="J25" s="48" t="s">
        <v>119</v>
      </c>
      <c r="K25" s="50">
        <v>1</v>
      </c>
      <c r="L25" s="49" t="s">
        <v>1695</v>
      </c>
      <c r="M25" s="48" t="s">
        <v>210</v>
      </c>
      <c r="N25" s="83" t="str">
        <f>IFERROR(VLOOKUP("*"&amp;O25&amp;"*",Actual!$F$2:$J$18,5,FALSE),IFERROR(VLOOKUP("*"&amp;_xlfn.CONCAT(" ",(VALUE(O25)+100)," ")&amp;"*",Actual!$F$2:$J$18,5,FALSE),""))</f>
        <v>NicolaeB</v>
      </c>
      <c r="O25" s="87" t="str">
        <f t="shared" si="0"/>
        <v xml:space="preserve"> 102 </v>
      </c>
      <c r="P25" s="82" t="str">
        <f>IF((COUNTIF(Actual!$F$2:$F$18,"*"&amp;O25&amp;"*")+COUNTIF(Actual!$F$2:$F$18,"*"&amp;O3&amp;"*"))&gt;1,"VSAT ORGY!","")</f>
        <v/>
      </c>
    </row>
    <row r="26" spans="1:16">
      <c r="A26" s="47">
        <v>103</v>
      </c>
      <c r="B26" s="48" t="s">
        <v>237</v>
      </c>
      <c r="C26" s="49" t="s">
        <v>112</v>
      </c>
      <c r="D26" s="50">
        <v>2003</v>
      </c>
      <c r="E26" s="49" t="s">
        <v>112</v>
      </c>
      <c r="F26" s="49">
        <v>2041</v>
      </c>
      <c r="G26" s="49" t="s">
        <v>126</v>
      </c>
      <c r="H26" s="49" t="s">
        <v>127</v>
      </c>
      <c r="I26" s="49" t="s">
        <v>238</v>
      </c>
      <c r="J26" s="48" t="s">
        <v>123</v>
      </c>
      <c r="K26" s="50">
        <v>1</v>
      </c>
      <c r="L26" s="49"/>
      <c r="M26" s="48" t="s">
        <v>224</v>
      </c>
      <c r="N26" s="83" t="str">
        <f>IFERROR(VLOOKUP("*"&amp;O26&amp;"*",Actual!$F$2:$J$18,5,FALSE),IFERROR(VLOOKUP("*"&amp;_xlfn.CONCAT(" ",(VALUE(O26)+100)," ")&amp;"*",Actual!$F$2:$J$18,5,FALSE),""))</f>
        <v>DianaS</v>
      </c>
      <c r="O26" s="87" t="str">
        <f t="shared" si="0"/>
        <v xml:space="preserve"> 103 </v>
      </c>
      <c r="P26" s="82" t="str">
        <f>IF((COUNTIF(Actual!$F$2:$F$18,"*"&amp;O26&amp;"*")+COUNTIF(Actual!$F$2:$F$18,"*"&amp;O8&amp;"*"))&gt;1,"VSAT ORGY!","")</f>
        <v/>
      </c>
    </row>
    <row r="27" spans="1:16">
      <c r="A27" s="47">
        <v>104</v>
      </c>
      <c r="B27" s="48" t="s">
        <v>237</v>
      </c>
      <c r="C27" s="49" t="s">
        <v>112</v>
      </c>
      <c r="D27" s="50">
        <v>2004</v>
      </c>
      <c r="E27" s="49" t="s">
        <v>112</v>
      </c>
      <c r="F27" s="49">
        <v>2041</v>
      </c>
      <c r="G27" s="49" t="s">
        <v>126</v>
      </c>
      <c r="H27" s="49" t="s">
        <v>127</v>
      </c>
      <c r="I27" s="49" t="s">
        <v>238</v>
      </c>
      <c r="J27" s="48" t="s">
        <v>125</v>
      </c>
      <c r="K27" s="50">
        <v>1</v>
      </c>
      <c r="L27" s="49"/>
      <c r="M27" s="48" t="s">
        <v>241</v>
      </c>
      <c r="N27" s="83" t="str">
        <f>IFERROR(VLOOKUP("*"&amp;O27&amp;"*",Actual!$F$2:$J$18,5,FALSE),IFERROR(VLOOKUP("*"&amp;_xlfn.CONCAT(" ",(VALUE(O27)+100)," ")&amp;"*",Actual!$F$2:$J$18,5,FALSE),""))</f>
        <v/>
      </c>
      <c r="O27" s="87" t="str">
        <f t="shared" si="0"/>
        <v xml:space="preserve"> 104 </v>
      </c>
      <c r="P27" s="82" t="str">
        <f>IF((COUNTIF(Actual!$F$2:$F$18,"*"&amp;O27&amp;"*")+COUNTIF(Actual!$F$2:$F$18,"*"&amp;O9&amp;"*"))&gt;1,"VSAT ORGY!","")</f>
        <v/>
      </c>
    </row>
    <row r="28" spans="1:16">
      <c r="A28" s="47">
        <v>105</v>
      </c>
      <c r="O28" s="87" t="str">
        <f t="shared" si="0"/>
        <v xml:space="preserve"> 105 </v>
      </c>
      <c r="P28" s="82" t="str">
        <f>IF((COUNTIF(Actual!$F$2:$F$18,"*"&amp;O28&amp;"*")+COUNTIF(Actual!$F$2:$F$18,"*"&amp;O10&amp;"*"))&gt;1,"VSAT ORGY!","")</f>
        <v/>
      </c>
    </row>
    <row r="29" spans="1:16">
      <c r="A29" s="47">
        <v>106</v>
      </c>
      <c r="B29" s="48" t="s">
        <v>197</v>
      </c>
      <c r="C29" s="49" t="s">
        <v>112</v>
      </c>
      <c r="D29" s="50">
        <v>2006</v>
      </c>
      <c r="E29" s="49" t="s">
        <v>112</v>
      </c>
      <c r="F29" s="49">
        <v>2041</v>
      </c>
      <c r="G29" s="49" t="s">
        <v>134</v>
      </c>
      <c r="H29" s="49" t="s">
        <v>135</v>
      </c>
      <c r="I29" s="49" t="s">
        <v>198</v>
      </c>
      <c r="J29" s="48" t="s">
        <v>132</v>
      </c>
      <c r="K29" s="50">
        <v>1</v>
      </c>
      <c r="L29" s="49" t="s">
        <v>1697</v>
      </c>
      <c r="M29" s="132" t="s">
        <v>193</v>
      </c>
      <c r="N29" s="83" t="str">
        <f>IFERROR(VLOOKUP("*"&amp;O29&amp;"*",Actual!$F$2:$J$18,5,FALSE),IFERROR(VLOOKUP("*"&amp;_xlfn.CONCAT(" ",(VALUE(O29)+100)," ")&amp;"*",Actual!$F$2:$J$18,5,FALSE),""))</f>
        <v>ValeriuL</v>
      </c>
      <c r="O29" s="87" t="str">
        <f t="shared" si="0"/>
        <v xml:space="preserve"> 106 </v>
      </c>
      <c r="P29" s="82" t="str">
        <f>IF((COUNTIF(Actual!$F$2:$F$18,"*"&amp;O29&amp;"*")+COUNTIF(Actual!$F$2:$F$18,"*"&amp;O11&amp;"*"))&gt;1,"VSAT ORGY!","")</f>
        <v/>
      </c>
    </row>
    <row r="30" spans="1:16">
      <c r="A30" s="47">
        <v>107</v>
      </c>
      <c r="B30" s="51" t="s">
        <v>111</v>
      </c>
      <c r="C30" s="52" t="s">
        <v>112</v>
      </c>
      <c r="D30" s="53">
        <v>2007</v>
      </c>
      <c r="E30" s="52" t="s">
        <v>112</v>
      </c>
      <c r="F30" s="52">
        <v>2041</v>
      </c>
      <c r="G30" s="52" t="s">
        <v>142</v>
      </c>
      <c r="H30" s="52" t="s">
        <v>143</v>
      </c>
      <c r="I30" s="52" t="s">
        <v>128</v>
      </c>
      <c r="J30" s="51" t="s">
        <v>137</v>
      </c>
      <c r="K30" s="53">
        <v>1</v>
      </c>
      <c r="L30" s="52" t="s">
        <v>1695</v>
      </c>
      <c r="M30" s="51"/>
      <c r="N30" s="83" t="str">
        <f>IFERROR(VLOOKUP("*"&amp;O30&amp;"*",Actual!$F$2:$J$18,5,FALSE),IFERROR(VLOOKUP("*"&amp;_xlfn.CONCAT(" ",(VALUE(O30)+100)," ")&amp;"*",Actual!$F$2:$J$18,5,FALSE),""))</f>
        <v>ValeriuL</v>
      </c>
      <c r="O30" s="87" t="str">
        <f t="shared" si="0"/>
        <v xml:space="preserve"> 107 </v>
      </c>
      <c r="P30" s="82" t="str">
        <f>IF((COUNTIF(Actual!$F$2:$F$18,"*"&amp;O30&amp;"*")+COUNTIF(Actual!$F$2:$F$18,"*"&amp;O12&amp;"*"))&gt;1,"VSAT ORGY!","")</f>
        <v/>
      </c>
    </row>
    <row r="31" spans="1:16">
      <c r="A31" s="47">
        <v>108</v>
      </c>
      <c r="B31" s="48" t="s">
        <v>111</v>
      </c>
      <c r="C31" s="49" t="s">
        <v>112</v>
      </c>
      <c r="D31" s="50">
        <v>2008</v>
      </c>
      <c r="E31" s="49" t="s">
        <v>112</v>
      </c>
      <c r="F31" s="49">
        <v>2041</v>
      </c>
      <c r="G31" s="49" t="s">
        <v>150</v>
      </c>
      <c r="H31" s="49" t="s">
        <v>151</v>
      </c>
      <c r="I31" s="49" t="s">
        <v>131</v>
      </c>
      <c r="J31" s="48" t="s">
        <v>140</v>
      </c>
      <c r="K31" s="50">
        <v>1</v>
      </c>
      <c r="L31" s="49" t="s">
        <v>1695</v>
      </c>
      <c r="M31" s="48"/>
      <c r="N31" s="83" t="str">
        <f>IFERROR(VLOOKUP("*"&amp;O31&amp;"*",Actual!$F$2:$J$18,5,FALSE),IFERROR(VLOOKUP("*"&amp;_xlfn.CONCAT(" ",(VALUE(O31)+100)," ")&amp;"*",Actual!$F$2:$J$18,5,FALSE),""))</f>
        <v/>
      </c>
      <c r="O31" s="87" t="str">
        <f t="shared" si="0"/>
        <v xml:space="preserve"> 108 </v>
      </c>
      <c r="P31" s="82" t="str">
        <f>IF((COUNTIF(Actual!$F$2:$F$18,"*"&amp;O31&amp;"*")+COUNTIF(Actual!$F$2:$F$18,"*"&amp;O13&amp;"*"))&gt;1,"VSAT ORGY!","")</f>
        <v/>
      </c>
    </row>
    <row r="32" spans="1:16">
      <c r="A32" s="47">
        <v>109</v>
      </c>
      <c r="B32" s="48" t="s">
        <v>111</v>
      </c>
      <c r="C32" s="49" t="s">
        <v>112</v>
      </c>
      <c r="D32" s="50">
        <v>2009</v>
      </c>
      <c r="E32" s="49" t="s">
        <v>112</v>
      </c>
      <c r="F32" s="49">
        <v>2041</v>
      </c>
      <c r="G32" s="49" t="s">
        <v>159</v>
      </c>
      <c r="H32" s="49" t="s">
        <v>160</v>
      </c>
      <c r="I32" s="49" t="s">
        <v>136</v>
      </c>
      <c r="J32" s="48" t="s">
        <v>145</v>
      </c>
      <c r="K32" s="50">
        <v>1</v>
      </c>
      <c r="L32" s="49" t="s">
        <v>1695</v>
      </c>
      <c r="M32" s="48"/>
      <c r="N32" s="133" t="str">
        <f>IFERROR(VLOOKUP("*"&amp;O32&amp;"*",Actual!$F$2:$J$18,5,FALSE),IFERROR(VLOOKUP("*"&amp;_xlfn.CONCAT(" ",(VALUE(O32)+100)," ")&amp;"*",Actual!$F$2:$J$18,5,FALSE),""))</f>
        <v/>
      </c>
      <c r="O32" s="87" t="str">
        <f t="shared" si="0"/>
        <v xml:space="preserve"> 109 </v>
      </c>
      <c r="P32" s="82" t="str">
        <f>IF((COUNTIF(Actual!$F$2:$F$18,"*"&amp;O32&amp;"*")+COUNTIF(Actual!$F$2:$F$18,"*"&amp;O14&amp;"*"))&gt;1,"VSAT ORGY!","")</f>
        <v/>
      </c>
    </row>
    <row r="33" spans="1:16">
      <c r="A33" s="47">
        <v>110</v>
      </c>
      <c r="B33" s="48" t="s">
        <v>111</v>
      </c>
      <c r="C33" s="49" t="s">
        <v>112</v>
      </c>
      <c r="D33" s="50">
        <v>2010</v>
      </c>
      <c r="E33" s="49" t="s">
        <v>112</v>
      </c>
      <c r="F33" s="49">
        <v>2042</v>
      </c>
      <c r="G33" s="49" t="s">
        <v>113</v>
      </c>
      <c r="H33" s="49" t="s">
        <v>114</v>
      </c>
      <c r="I33" s="49" t="s">
        <v>139</v>
      </c>
      <c r="J33" s="48" t="s">
        <v>148</v>
      </c>
      <c r="K33" s="50">
        <v>1</v>
      </c>
      <c r="L33" s="49" t="s">
        <v>1695</v>
      </c>
      <c r="M33" s="48"/>
      <c r="N33" s="133"/>
      <c r="O33" s="87" t="str">
        <f t="shared" si="0"/>
        <v xml:space="preserve"> 110 </v>
      </c>
      <c r="P33" s="82" t="str">
        <f>IF((COUNTIF(Actual!$F$2:$F$18,"*"&amp;O33&amp;"*")+COUNTIF(Actual!$F$2:$F$18,"*"&amp;O15&amp;"*"))&gt;1,"VSAT ORGY!","")</f>
        <v/>
      </c>
    </row>
    <row r="34" spans="1:16">
      <c r="A34" s="47">
        <v>111</v>
      </c>
      <c r="B34" s="48" t="s">
        <v>111</v>
      </c>
      <c r="C34" s="49" t="s">
        <v>112</v>
      </c>
      <c r="D34" s="50">
        <v>2011</v>
      </c>
      <c r="E34" s="49" t="s">
        <v>112</v>
      </c>
      <c r="F34" s="49">
        <v>2042</v>
      </c>
      <c r="G34" s="49" t="s">
        <v>120</v>
      </c>
      <c r="H34" s="49" t="s">
        <v>121</v>
      </c>
      <c r="I34" s="49" t="s">
        <v>144</v>
      </c>
      <c r="J34" s="48" t="s">
        <v>153</v>
      </c>
      <c r="K34" s="50">
        <v>1</v>
      </c>
      <c r="L34" s="49" t="s">
        <v>1698</v>
      </c>
      <c r="M34" s="48"/>
      <c r="N34" s="135" t="str">
        <f>IFERROR(VLOOKUP("*"&amp;O34&amp;"*",Actual!$F$2:$J$18,5,FALSE),IFERROR(VLOOKUP("*"&amp;_xlfn.CONCAT(" ",(VALUE(O34)+100)," ")&amp;"*",Actual!$F$2:$J$18,5,FALSE),""))</f>
        <v>LeonB</v>
      </c>
      <c r="O34" s="87" t="str">
        <f t="shared" si="0"/>
        <v xml:space="preserve"> 111 </v>
      </c>
      <c r="P34" s="82" t="str">
        <f>IF((COUNTIF(Actual!$F$2:$F$18,"*"&amp;O34&amp;"*")+COUNTIF(Actual!$F$2:$F$18,"*"&amp;O16&amp;"*"))&gt;1,"VSAT ORGY!","")</f>
        <v/>
      </c>
    </row>
    <row r="35" spans="1:16" ht="14.25" customHeight="1">
      <c r="A35" s="47">
        <v>112</v>
      </c>
      <c r="B35" s="48" t="s">
        <v>111</v>
      </c>
      <c r="C35" s="49" t="s">
        <v>112</v>
      </c>
      <c r="D35" s="50">
        <v>2012</v>
      </c>
      <c r="E35" s="49" t="s">
        <v>112</v>
      </c>
      <c r="F35" s="49">
        <v>2042</v>
      </c>
      <c r="G35" s="49" t="s">
        <v>126</v>
      </c>
      <c r="H35" s="49" t="s">
        <v>127</v>
      </c>
      <c r="I35" s="49" t="s">
        <v>147</v>
      </c>
      <c r="J35" s="48" t="s">
        <v>157</v>
      </c>
      <c r="K35" s="50">
        <v>1</v>
      </c>
      <c r="L35" s="49" t="s">
        <v>1698</v>
      </c>
      <c r="M35" s="48"/>
      <c r="N35" s="135" t="str">
        <f>IFERROR(VLOOKUP("*"&amp;O35&amp;"*",Actual!$F$2:$J$18,5,FALSE),IFERROR(VLOOKUP("*"&amp;_xlfn.CONCAT(" ",(VALUE(O35)+100)," ")&amp;"*",Actual!$F$2:$J$18,5,FALSE),""))</f>
        <v>LeonB</v>
      </c>
      <c r="O35" s="87" t="str">
        <f t="shared" si="0"/>
        <v xml:space="preserve"> 112 </v>
      </c>
      <c r="P35" s="82" t="str">
        <f>IF((COUNTIF(Actual!$F$2:$F$18,"*"&amp;O35&amp;"*")+COUNTIF(Actual!$F$2:$F$18,"*"&amp;O17&amp;"*"))&gt;1,"VSAT ORGY!","")</f>
        <v/>
      </c>
    </row>
    <row r="36" spans="1:16">
      <c r="A36" s="47">
        <v>113</v>
      </c>
      <c r="B36" s="48" t="s">
        <v>111</v>
      </c>
      <c r="C36" s="49" t="s">
        <v>112</v>
      </c>
      <c r="D36" s="50">
        <v>2013</v>
      </c>
      <c r="E36" s="49" t="s">
        <v>112</v>
      </c>
      <c r="F36" s="49">
        <v>2042</v>
      </c>
      <c r="G36" s="49" t="s">
        <v>134</v>
      </c>
      <c r="H36" s="49" t="s">
        <v>135</v>
      </c>
      <c r="I36" s="49" t="s">
        <v>152</v>
      </c>
      <c r="J36" s="48" t="s">
        <v>162</v>
      </c>
      <c r="K36" s="50">
        <v>1</v>
      </c>
      <c r="L36" s="49" t="s">
        <v>1698</v>
      </c>
      <c r="M36" s="48"/>
      <c r="N36" s="133"/>
      <c r="O36" s="87" t="str">
        <f t="shared" si="0"/>
        <v xml:space="preserve"> 113 </v>
      </c>
      <c r="P36" s="82" t="str">
        <f>IF((COUNTIF(Actual!$F$2:$F$18,"*"&amp;O36&amp;"*")+COUNTIF(Actual!$F$2:$F$18,"*"&amp;O18&amp;"*"))&gt;1,"VSAT ORGY!","")</f>
        <v/>
      </c>
    </row>
    <row r="37" spans="1:16">
      <c r="A37" s="47">
        <v>114</v>
      </c>
      <c r="B37" s="48" t="s">
        <v>111</v>
      </c>
      <c r="C37" s="49" t="s">
        <v>112</v>
      </c>
      <c r="D37" s="50">
        <v>2014</v>
      </c>
      <c r="E37" s="49" t="s">
        <v>112</v>
      </c>
      <c r="F37" s="49">
        <v>2042</v>
      </c>
      <c r="G37" s="49" t="s">
        <v>142</v>
      </c>
      <c r="H37" s="49" t="s">
        <v>143</v>
      </c>
      <c r="I37" s="54" t="s">
        <v>156</v>
      </c>
      <c r="J37" s="48" t="s">
        <v>165</v>
      </c>
      <c r="K37" s="50">
        <v>1</v>
      </c>
      <c r="L37" s="49" t="s">
        <v>1698</v>
      </c>
      <c r="M37" s="48"/>
      <c r="N37" s="135" t="str">
        <f>IFERROR(VLOOKUP("*"&amp;O37&amp;"*",Actual!$F$2:$J$18,5,FALSE),IFERROR(VLOOKUP("*"&amp;_xlfn.CONCAT(" ",(VALUE(O37)+100)," ")&amp;"*",Actual!$F$2:$J$18,5,FALSE),""))</f>
        <v/>
      </c>
      <c r="O37" s="87" t="str">
        <f t="shared" si="0"/>
        <v xml:space="preserve"> 114 </v>
      </c>
      <c r="P37" s="82" t="str">
        <f>IF((COUNTIF(Actual!$F$2:$F$18,"*"&amp;O37&amp;"*")+COUNTIF(Actual!$F$2:$F$18,"*"&amp;O19&amp;"*"))&gt;1,"VSAT ORGY!","")</f>
        <v/>
      </c>
    </row>
    <row r="38" spans="1:16" ht="30">
      <c r="A38" s="47">
        <v>115</v>
      </c>
      <c r="B38" s="48" t="s">
        <v>111</v>
      </c>
      <c r="C38" s="49" t="s">
        <v>112</v>
      </c>
      <c r="D38" s="50">
        <v>2015</v>
      </c>
      <c r="E38" s="49" t="s">
        <v>112</v>
      </c>
      <c r="F38" s="49">
        <v>2042</v>
      </c>
      <c r="G38" s="49" t="s">
        <v>150</v>
      </c>
      <c r="H38" s="49" t="s">
        <v>151</v>
      </c>
      <c r="I38" s="54" t="s">
        <v>161</v>
      </c>
      <c r="J38" s="48" t="s">
        <v>170</v>
      </c>
      <c r="K38" s="50">
        <v>1</v>
      </c>
      <c r="L38" s="49" t="s">
        <v>1698</v>
      </c>
      <c r="M38" s="48" t="s">
        <v>1703</v>
      </c>
      <c r="N38" s="135" t="str">
        <f>IFERROR(VLOOKUP("*"&amp;O38&amp;"*",Actual!$F$2:$J$18,5,FALSE),IFERROR(VLOOKUP("*"&amp;_xlfn.CONCAT(" ",(VALUE(O38)+100)," ")&amp;"*",Actual!$F$2:$J$18,5,FALSE),""))</f>
        <v/>
      </c>
      <c r="O38" s="87" t="str">
        <f t="shared" ref="O38:O69" si="1">_xlfn.CONCAT(" ",A38," ")</f>
        <v xml:space="preserve"> 115 </v>
      </c>
      <c r="P38" s="82" t="str">
        <f>IF((COUNTIF(Actual!$F$2:$F$18,"*"&amp;O38&amp;"*")+COUNTIF(Actual!$F$2:$F$18,"*"&amp;O20&amp;"*"))&gt;1,"VSAT ORGY!","")</f>
        <v/>
      </c>
    </row>
    <row r="39" spans="1:16">
      <c r="A39" s="47">
        <v>116</v>
      </c>
      <c r="B39" s="48" t="s">
        <v>111</v>
      </c>
      <c r="C39" s="49" t="s">
        <v>112</v>
      </c>
      <c r="D39" s="50">
        <v>2016</v>
      </c>
      <c r="E39" s="49" t="s">
        <v>112</v>
      </c>
      <c r="F39" s="49">
        <v>2042</v>
      </c>
      <c r="G39" s="49" t="s">
        <v>159</v>
      </c>
      <c r="H39" s="49" t="s">
        <v>160</v>
      </c>
      <c r="I39" s="49" t="s">
        <v>164</v>
      </c>
      <c r="J39" s="48" t="s">
        <v>172</v>
      </c>
      <c r="K39" s="50">
        <v>1</v>
      </c>
      <c r="L39" s="49" t="s">
        <v>1698</v>
      </c>
      <c r="M39" s="55"/>
      <c r="N39" s="135" t="str">
        <f>IFERROR(VLOOKUP("*"&amp;O39&amp;"*",Actual!$F$2:$J$18,5,FALSE),IFERROR(VLOOKUP("*"&amp;_xlfn.CONCAT(" ",(VALUE(O39)+100)," ")&amp;"*",Actual!$F$2:$J$18,5,FALSE),""))</f>
        <v/>
      </c>
      <c r="O39" s="87" t="str">
        <f t="shared" si="1"/>
        <v xml:space="preserve"> 116 </v>
      </c>
      <c r="P39" s="82" t="str">
        <f>IF((COUNTIF(Actual!$F$2:$F$18,"*"&amp;O39&amp;"*")+COUNTIF(Actual!$F$2:$F$18,"*"&amp;O21&amp;"*"))&gt;1,"VSAT ORGY!","")</f>
        <v/>
      </c>
    </row>
    <row r="40" spans="1:16">
      <c r="A40" s="47">
        <v>117</v>
      </c>
      <c r="B40" s="48" t="s">
        <v>111</v>
      </c>
      <c r="C40" s="49" t="s">
        <v>112</v>
      </c>
      <c r="D40" s="50">
        <v>2017</v>
      </c>
      <c r="E40" s="49" t="s">
        <v>112</v>
      </c>
      <c r="F40" s="49">
        <v>2043</v>
      </c>
      <c r="G40" s="49" t="s">
        <v>150</v>
      </c>
      <c r="H40" s="49" t="s">
        <v>151</v>
      </c>
      <c r="I40" s="49" t="s">
        <v>169</v>
      </c>
      <c r="J40" s="48" t="s">
        <v>174</v>
      </c>
      <c r="K40" s="50">
        <v>1</v>
      </c>
      <c r="L40" s="49" t="s">
        <v>1698</v>
      </c>
      <c r="M40" s="55"/>
      <c r="N40" s="135" t="str">
        <f>IFERROR(VLOOKUP("*"&amp;O40&amp;"*",Actual!$F$2:$J$18,5,FALSE),IFERROR(VLOOKUP("*"&amp;_xlfn.CONCAT(" ",(VALUE(O40)+100)," ")&amp;"*",Actual!$F$2:$J$18,5,FALSE),""))</f>
        <v/>
      </c>
      <c r="O40" s="87" t="str">
        <f t="shared" si="1"/>
        <v xml:space="preserve"> 117 </v>
      </c>
      <c r="P40" s="82" t="str">
        <f>IF((COUNTIF(Actual!$F$2:$F$18,"*"&amp;O40&amp;"*")+COUNTIF(Actual!$F$2:$F$18,"*"&amp;O22&amp;"*"))&gt;1,"VSAT ORGY!","")</f>
        <v/>
      </c>
    </row>
    <row r="42" spans="1:16">
      <c r="A42" s="47">
        <v>119</v>
      </c>
      <c r="B42" s="48" t="s">
        <v>111</v>
      </c>
      <c r="C42" s="49" t="s">
        <v>112</v>
      </c>
      <c r="D42" s="50">
        <v>2019</v>
      </c>
      <c r="E42" s="49" t="s">
        <v>112</v>
      </c>
      <c r="F42" s="49">
        <v>2043</v>
      </c>
      <c r="G42" s="49" t="s">
        <v>113</v>
      </c>
      <c r="H42" s="49" t="s">
        <v>114</v>
      </c>
      <c r="I42" s="49" t="s">
        <v>171</v>
      </c>
      <c r="J42" s="48" t="s">
        <v>179</v>
      </c>
      <c r="K42" s="50">
        <v>1</v>
      </c>
      <c r="L42" s="76" t="s">
        <v>1704</v>
      </c>
      <c r="M42" s="48" t="s">
        <v>1705</v>
      </c>
      <c r="N42" s="135">
        <f>IFERROR(VLOOKUP("*"&amp;O42&amp;"*",Actual!$F$2:$J$18,5,FALSE),IFERROR(VLOOKUP("*"&amp;_xlfn.CONCAT(" ",(VALUE(O42)+100)," ")&amp;"*",Actual!$F$2:$J$18,5,FALSE),""))</f>
        <v>0</v>
      </c>
      <c r="O42" s="87" t="str">
        <f t="shared" si="1"/>
        <v xml:space="preserve"> 119 </v>
      </c>
      <c r="P42" s="82" t="str">
        <f>IF(COUNTIF(Actual!$F$2:$F$18,"*"&amp;O42&amp;"*")&gt;1,"VSAT ORGY!","")</f>
        <v/>
      </c>
    </row>
    <row r="43" spans="1:16">
      <c r="A43" s="47">
        <v>120</v>
      </c>
      <c r="B43" s="48" t="s">
        <v>111</v>
      </c>
      <c r="C43" s="49" t="s">
        <v>112</v>
      </c>
      <c r="D43" s="50">
        <v>2020</v>
      </c>
      <c r="E43" s="49" t="s">
        <v>112</v>
      </c>
      <c r="F43" s="49">
        <v>2043</v>
      </c>
      <c r="G43" s="49" t="s">
        <v>120</v>
      </c>
      <c r="H43" s="49" t="s">
        <v>121</v>
      </c>
      <c r="I43" s="49" t="s">
        <v>122</v>
      </c>
      <c r="J43" s="48" t="s">
        <v>182</v>
      </c>
      <c r="K43" s="50">
        <v>1</v>
      </c>
      <c r="L43" s="76" t="s">
        <v>1704</v>
      </c>
      <c r="M43" s="48" t="s">
        <v>1705</v>
      </c>
      <c r="N43" s="135" t="str">
        <f>IFERROR(VLOOKUP("*"&amp;O43&amp;"*",Actual!$F$2:$J$18,5,FALSE),IFERROR(VLOOKUP("*"&amp;_xlfn.CONCAT(" ",(VALUE(O43)+100)," ")&amp;"*",Actual!$F$2:$J$18,5,FALSE),""))</f>
        <v/>
      </c>
      <c r="O43" s="87" t="str">
        <f t="shared" si="1"/>
        <v xml:space="preserve"> 120 </v>
      </c>
      <c r="P43" s="82" t="str">
        <f>IF(COUNTIF(Actual!$F$2:$F$18,"*"&amp;O43&amp;"*")&gt;1,"VSAT ORGY!","")</f>
        <v/>
      </c>
    </row>
    <row r="44" spans="1:16">
      <c r="A44" s="47">
        <v>121</v>
      </c>
      <c r="B44" s="48" t="s">
        <v>111</v>
      </c>
      <c r="C44" s="49" t="s">
        <v>112</v>
      </c>
      <c r="D44" s="50">
        <v>2021</v>
      </c>
      <c r="E44" s="49" t="s">
        <v>112</v>
      </c>
      <c r="F44" s="49">
        <v>2043</v>
      </c>
      <c r="G44" s="49" t="s">
        <v>126</v>
      </c>
      <c r="H44" s="49" t="s">
        <v>127</v>
      </c>
      <c r="I44" s="49" t="s">
        <v>124</v>
      </c>
      <c r="J44" s="48" t="s">
        <v>185</v>
      </c>
      <c r="K44" s="50">
        <v>1</v>
      </c>
      <c r="L44" s="76" t="s">
        <v>1704</v>
      </c>
      <c r="M44" s="48" t="s">
        <v>1705</v>
      </c>
      <c r="N44" s="135" t="str">
        <f>IFERROR(VLOOKUP("*"&amp;O44&amp;"*",Actual!$F$2:$J$18,5,FALSE),IFERROR(VLOOKUP("*"&amp;_xlfn.CONCAT(" ",(VALUE(O44)+100)," ")&amp;"*",Actual!$F$2:$J$18,5,FALSE),""))</f>
        <v/>
      </c>
      <c r="O44" s="87" t="str">
        <f t="shared" si="1"/>
        <v xml:space="preserve"> 121 </v>
      </c>
      <c r="P44" s="82" t="str">
        <f>IF(COUNTIF(Actual!$F$2:$F$18,"*"&amp;O44&amp;"*")&gt;1,"VSAT ORGY!","")</f>
        <v/>
      </c>
    </row>
    <row r="45" spans="1:16">
      <c r="A45" s="47">
        <v>122</v>
      </c>
      <c r="B45" s="48" t="s">
        <v>111</v>
      </c>
      <c r="C45" s="49" t="s">
        <v>112</v>
      </c>
      <c r="D45" s="50">
        <v>2022</v>
      </c>
      <c r="E45" s="49" t="s">
        <v>112</v>
      </c>
      <c r="F45" s="49">
        <v>2043</v>
      </c>
      <c r="G45" s="49" t="s">
        <v>134</v>
      </c>
      <c r="H45" s="49" t="s">
        <v>135</v>
      </c>
      <c r="I45" s="49" t="s">
        <v>173</v>
      </c>
      <c r="J45" s="48" t="s">
        <v>187</v>
      </c>
      <c r="K45" s="50">
        <v>1</v>
      </c>
      <c r="L45" s="76" t="s">
        <v>1704</v>
      </c>
      <c r="M45" s="48" t="s">
        <v>1705</v>
      </c>
      <c r="N45" s="133" t="str">
        <f>IFERROR(VLOOKUP("*"&amp;O45&amp;"*",Actual!$F$2:$J$18,5,FALSE),IFERROR(VLOOKUP("*"&amp;_xlfn.CONCAT(" ",(VALUE(O45)+100)," ")&amp;"*",Actual!$F$2:$J$18,5,FALSE),""))</f>
        <v/>
      </c>
      <c r="O45" s="87" t="str">
        <f>_xlfn.CONCAT(" ",A45," ")</f>
        <v xml:space="preserve"> 122 </v>
      </c>
      <c r="P45" s="82" t="str">
        <f>IF(COUNTIF(Actual!$F$2:$F$18,"*"&amp;O45&amp;"*")&gt;1,"VSAT ORGY!","")</f>
        <v/>
      </c>
    </row>
    <row r="46" spans="1:16">
      <c r="A46" s="47">
        <v>123</v>
      </c>
      <c r="B46" s="48" t="s">
        <v>200</v>
      </c>
      <c r="C46" s="49" t="s">
        <v>112</v>
      </c>
      <c r="D46" s="50">
        <v>2023</v>
      </c>
      <c r="E46" s="49" t="s">
        <v>112</v>
      </c>
      <c r="F46" s="49">
        <v>2043</v>
      </c>
      <c r="G46" s="49" t="s">
        <v>142</v>
      </c>
      <c r="H46" s="49" t="s">
        <v>143</v>
      </c>
      <c r="I46" s="49" t="s">
        <v>201</v>
      </c>
      <c r="J46" s="48" t="s">
        <v>189</v>
      </c>
      <c r="K46" s="50">
        <v>1</v>
      </c>
      <c r="L46" s="76" t="s">
        <v>1696</v>
      </c>
      <c r="M46" s="132" t="s">
        <v>193</v>
      </c>
      <c r="N46" s="133" t="str">
        <f>IFERROR(VLOOKUP("*"&amp;O46&amp;"*",Actual!$F$2:$J$18,5,FALSE),IFERROR(VLOOKUP("*"&amp;_xlfn.CONCAT(" ",(VALUE(O46)+100)," ")&amp;"*",Actual!$F$2:$J$18,5,FALSE),""))</f>
        <v/>
      </c>
      <c r="O46" s="87" t="str">
        <f>_xlfn.CONCAT(" ",A46," ")</f>
        <v xml:space="preserve"> 123 </v>
      </c>
      <c r="P46" s="82" t="str">
        <f>IF(COUNTIF(Actual!$F$2:$F$18,"*"&amp;O46&amp;"*")&gt;1,"VSAT ORGY!","")</f>
        <v/>
      </c>
    </row>
    <row r="47" spans="1:16">
      <c r="A47" s="47">
        <v>124</v>
      </c>
      <c r="B47" s="48" t="s">
        <v>200</v>
      </c>
      <c r="C47" s="49" t="s">
        <v>112</v>
      </c>
      <c r="D47" s="50">
        <v>2024</v>
      </c>
      <c r="E47" s="49" t="s">
        <v>112</v>
      </c>
      <c r="F47" s="49">
        <v>2043</v>
      </c>
      <c r="G47" s="49" t="s">
        <v>142</v>
      </c>
      <c r="H47" s="49" t="s">
        <v>143</v>
      </c>
      <c r="I47" s="49" t="s">
        <v>203</v>
      </c>
      <c r="J47" s="48" t="s">
        <v>191</v>
      </c>
      <c r="K47" s="50">
        <v>1</v>
      </c>
      <c r="L47" s="76" t="s">
        <v>1696</v>
      </c>
      <c r="M47" s="132" t="s">
        <v>193</v>
      </c>
      <c r="N47" s="133" t="str">
        <f>IFERROR(VLOOKUP("*"&amp;O47&amp;"*",Actual!$F$2:$J$18,5,FALSE),IFERROR(VLOOKUP("*"&amp;_xlfn.CONCAT(" ",(VALUE(O47)+100)," ")&amp;"*",Actual!$F$2:$J$18,5,FALSE),""))</f>
        <v/>
      </c>
      <c r="O47" s="87" t="str">
        <f t="shared" si="1"/>
        <v xml:space="preserve"> 124 </v>
      </c>
      <c r="P47" s="82" t="str">
        <f>IF(COUNTIF(Actual!$F$2:$F$18,"*"&amp;O47&amp;"*")&gt;1,"VSAT ORGY!","")</f>
        <v/>
      </c>
    </row>
    <row r="48" spans="1:16">
      <c r="A48" s="47">
        <v>125</v>
      </c>
      <c r="B48" s="48" t="s">
        <v>205</v>
      </c>
      <c r="C48" s="49" t="s">
        <v>112</v>
      </c>
      <c r="D48" s="50">
        <v>2025</v>
      </c>
      <c r="E48" s="49" t="s">
        <v>112</v>
      </c>
      <c r="F48" s="49">
        <v>2044</v>
      </c>
      <c r="G48" s="49" t="s">
        <v>113</v>
      </c>
      <c r="H48" s="49" t="s">
        <v>114</v>
      </c>
      <c r="I48" s="49" t="s">
        <v>206</v>
      </c>
      <c r="J48" s="48" t="s">
        <v>196</v>
      </c>
      <c r="K48" s="50">
        <v>1</v>
      </c>
      <c r="L48" s="76" t="s">
        <v>1706</v>
      </c>
      <c r="M48" s="132" t="s">
        <v>193</v>
      </c>
      <c r="N48" s="133" t="str">
        <f>IFERROR(VLOOKUP("*"&amp;O48&amp;"*",Actual!$F$2:$J$18,5,FALSE),IFERROR(VLOOKUP("*"&amp;_xlfn.CONCAT(" ",(VALUE(O48)+100)," ")&amp;"*",Actual!$F$2:$J$18,5,FALSE),""))</f>
        <v/>
      </c>
      <c r="O48" s="87" t="str">
        <f t="shared" si="1"/>
        <v xml:space="preserve"> 125 </v>
      </c>
      <c r="P48" s="82" t="str">
        <f>IF(COUNTIF(Actual!$F$2:$F$18,"*"&amp;O48&amp;"*")&gt;1,"VSAT ORGY!","")</f>
        <v/>
      </c>
    </row>
    <row r="49" spans="1:17">
      <c r="A49" s="56">
        <v>126</v>
      </c>
      <c r="B49" s="48" t="s">
        <v>205</v>
      </c>
      <c r="C49" s="58" t="s">
        <v>112</v>
      </c>
      <c r="D49" s="59">
        <v>2026</v>
      </c>
      <c r="E49" s="58" t="s">
        <v>112</v>
      </c>
      <c r="F49" s="58">
        <v>2044</v>
      </c>
      <c r="G49" s="58" t="s">
        <v>120</v>
      </c>
      <c r="H49" s="58" t="s">
        <v>121</v>
      </c>
      <c r="I49" s="49" t="s">
        <v>208</v>
      </c>
      <c r="J49" s="57" t="s">
        <v>199</v>
      </c>
      <c r="K49" s="59">
        <v>1</v>
      </c>
      <c r="L49" s="76" t="s">
        <v>1706</v>
      </c>
      <c r="M49" s="132" t="s">
        <v>193</v>
      </c>
      <c r="N49" s="133" t="str">
        <f>IFERROR(VLOOKUP("*"&amp;O49&amp;"*",Actual!$F$2:$J$18,5,FALSE),IFERROR(VLOOKUP("*"&amp;_xlfn.CONCAT(" ",(VALUE(O49)+100)," ")&amp;"*",Actual!$F$2:$J$18,5,FALSE),""))</f>
        <v/>
      </c>
      <c r="O49" s="87" t="str">
        <f t="shared" si="1"/>
        <v xml:space="preserve"> 126 </v>
      </c>
      <c r="P49" s="82" t="str">
        <f>IF(COUNTIF(Actual!$F$2:$F$18,"*"&amp;O49&amp;"*")&gt;1,"VSAT ORGY!","")</f>
        <v/>
      </c>
    </row>
    <row r="50" spans="1:17">
      <c r="A50" s="47">
        <v>127</v>
      </c>
      <c r="B50" s="48" t="s">
        <v>210</v>
      </c>
      <c r="C50" s="49" t="s">
        <v>112</v>
      </c>
      <c r="D50" s="50">
        <v>2027</v>
      </c>
      <c r="E50" s="49" t="s">
        <v>112</v>
      </c>
      <c r="F50" s="49">
        <v>2044</v>
      </c>
      <c r="G50" s="49" t="s">
        <v>126</v>
      </c>
      <c r="H50" s="49" t="s">
        <v>127</v>
      </c>
      <c r="I50" s="49" t="s">
        <v>1707</v>
      </c>
      <c r="J50" s="48" t="s">
        <v>202</v>
      </c>
      <c r="K50" s="50">
        <v>1</v>
      </c>
      <c r="L50" s="49" t="s">
        <v>1708</v>
      </c>
      <c r="M50" s="48"/>
      <c r="N50" s="133" t="str">
        <f>IFERROR(VLOOKUP("*"&amp;O50&amp;"*",Actual!$F$2:$J$18,5,FALSE),IFERROR(VLOOKUP("*"&amp;_xlfn.CONCAT(" ",(VALUE(O50)+100)," ")&amp;"*",Actual!$F$2:$J$18,5,FALSE),""))</f>
        <v/>
      </c>
      <c r="O50" s="87" t="str">
        <f t="shared" si="1"/>
        <v xml:space="preserve"> 127 </v>
      </c>
      <c r="P50" s="82" t="str">
        <f>IF(COUNTIF(Actual!$F$2:$F$18,"*"&amp;O50&amp;"*")&gt;1,"VSAT ORGY!","")</f>
        <v/>
      </c>
    </row>
    <row r="51" spans="1:17">
      <c r="A51" s="47">
        <v>128</v>
      </c>
      <c r="B51" s="48" t="s">
        <v>210</v>
      </c>
      <c r="C51" s="49" t="s">
        <v>112</v>
      </c>
      <c r="D51" s="50">
        <v>2028</v>
      </c>
      <c r="E51" s="49" t="s">
        <v>112</v>
      </c>
      <c r="F51" s="49">
        <v>2044</v>
      </c>
      <c r="G51" s="49" t="s">
        <v>134</v>
      </c>
      <c r="H51" s="49" t="s">
        <v>135</v>
      </c>
      <c r="I51" s="49" t="s">
        <v>1709</v>
      </c>
      <c r="J51" s="48" t="s">
        <v>204</v>
      </c>
      <c r="K51" s="50">
        <v>1</v>
      </c>
      <c r="L51" s="49" t="s">
        <v>1710</v>
      </c>
      <c r="M51" s="48"/>
      <c r="N51" s="133" t="str">
        <f>IFERROR(VLOOKUP("*"&amp;O51&amp;"*",Actual!$F$2:$J$18,5,FALSE),IFERROR(VLOOKUP("*"&amp;_xlfn.CONCAT(" ",(VALUE(O51)+100)," ")&amp;"*",Actual!$F$2:$J$18,5,FALSE),""))</f>
        <v/>
      </c>
      <c r="O51" s="87" t="str">
        <f t="shared" si="1"/>
        <v xml:space="preserve"> 128 </v>
      </c>
      <c r="P51" s="82" t="str">
        <f>IF(COUNTIF(Actual!$F$2:$F$18,"*"&amp;O51&amp;"*")&gt;1,"VSAT ORGY!","")</f>
        <v/>
      </c>
    </row>
    <row r="52" spans="1:17">
      <c r="A52" s="47">
        <v>129</v>
      </c>
      <c r="B52" s="48" t="s">
        <v>210</v>
      </c>
      <c r="C52" s="49" t="s">
        <v>112</v>
      </c>
      <c r="D52" s="50">
        <v>2029</v>
      </c>
      <c r="E52" s="49" t="s">
        <v>112</v>
      </c>
      <c r="F52" s="49">
        <v>2044</v>
      </c>
      <c r="G52" s="49" t="s">
        <v>142</v>
      </c>
      <c r="H52" s="49" t="s">
        <v>143</v>
      </c>
      <c r="I52" s="49" t="s">
        <v>1711</v>
      </c>
      <c r="J52" s="48" t="s">
        <v>207</v>
      </c>
      <c r="K52" s="50">
        <v>1</v>
      </c>
      <c r="L52" s="49" t="s">
        <v>1712</v>
      </c>
      <c r="M52" s="55"/>
      <c r="N52" s="133" t="str">
        <f>IFERROR(VLOOKUP("*"&amp;O52&amp;"*",Actual!$F$2:$J$18,5,FALSE),IFERROR(VLOOKUP("*"&amp;_xlfn.CONCAT(" ",(VALUE(O52)+100)," ")&amp;"*",Actual!$F$2:$J$18,5,FALSE),""))</f>
        <v/>
      </c>
      <c r="O52" s="87" t="str">
        <f t="shared" si="1"/>
        <v xml:space="preserve"> 129 </v>
      </c>
      <c r="P52" s="82" t="str">
        <f>IF(COUNTIF(Actual!$F$2:$F$18,"*"&amp;O52&amp;"*")&gt;1,"VSAT ORGY!","")</f>
        <v/>
      </c>
    </row>
    <row r="53" spans="1:17">
      <c r="A53" s="60">
        <v>130</v>
      </c>
      <c r="B53" s="61" t="s">
        <v>210</v>
      </c>
      <c r="C53" s="62" t="s">
        <v>112</v>
      </c>
      <c r="D53" s="63">
        <v>2030</v>
      </c>
      <c r="E53" s="62" t="s">
        <v>112</v>
      </c>
      <c r="F53" s="62">
        <v>2044</v>
      </c>
      <c r="G53" s="62" t="s">
        <v>150</v>
      </c>
      <c r="H53" s="62" t="s">
        <v>151</v>
      </c>
      <c r="I53" s="62" t="s">
        <v>1713</v>
      </c>
      <c r="J53" s="61" t="s">
        <v>209</v>
      </c>
      <c r="K53" s="63">
        <v>1</v>
      </c>
      <c r="L53" s="62" t="s">
        <v>1712</v>
      </c>
      <c r="M53" s="61" t="s">
        <v>1714</v>
      </c>
      <c r="N53" s="133" t="str">
        <f>IFERROR(VLOOKUP("*"&amp;O53&amp;"*",Actual!$F$2:$J$18,5,FALSE),IFERROR(VLOOKUP("*"&amp;_xlfn.CONCAT(" ",(VALUE(O53)+100)," ")&amp;"*",Actual!$F$2:$J$18,5,FALSE),""))</f>
        <v/>
      </c>
      <c r="O53" s="87" t="str">
        <f t="shared" si="1"/>
        <v xml:space="preserve"> 130 </v>
      </c>
      <c r="P53" s="82" t="str">
        <f>IF(COUNTIF(Actual!$F$2:$F$18,"*"&amp;O53&amp;"*")&gt;1,"VSAT ORGY!","")</f>
        <v/>
      </c>
    </row>
    <row r="54" spans="1:17">
      <c r="A54" s="47">
        <v>131</v>
      </c>
      <c r="B54" s="48" t="s">
        <v>1715</v>
      </c>
      <c r="C54" s="49" t="s">
        <v>112</v>
      </c>
      <c r="D54" s="50">
        <v>2031</v>
      </c>
      <c r="E54" s="49" t="s">
        <v>112</v>
      </c>
      <c r="F54" s="49">
        <v>2044</v>
      </c>
      <c r="G54" s="55"/>
      <c r="H54" s="55"/>
      <c r="I54" s="64"/>
      <c r="J54" s="48" t="s">
        <v>212</v>
      </c>
      <c r="K54" s="50">
        <v>1</v>
      </c>
      <c r="L54" s="55"/>
      <c r="M54" s="55"/>
      <c r="N54" s="133" t="str">
        <f>IFERROR(VLOOKUP("*"&amp;O54&amp;"*",Actual!$F$2:$J$18,5,FALSE),IFERROR(VLOOKUP("*"&amp;_xlfn.CONCAT(" ",(VALUE(O54)+100)," ")&amp;"*",Actual!$F$2:$J$18,5,FALSE),""))</f>
        <v/>
      </c>
      <c r="O54" s="87" t="str">
        <f t="shared" si="1"/>
        <v xml:space="preserve"> 131 </v>
      </c>
      <c r="P54" s="82" t="str">
        <f>IF(COUNTIF(Actual!$F$2:$F$18,"*"&amp;O54&amp;"*")&gt;1,"VSAT ORGY!","")</f>
        <v/>
      </c>
    </row>
    <row r="55" spans="1:17">
      <c r="A55" s="47">
        <v>132</v>
      </c>
      <c r="B55" s="48" t="s">
        <v>1715</v>
      </c>
      <c r="C55" s="49" t="s">
        <v>112</v>
      </c>
      <c r="D55" s="50">
        <v>2032</v>
      </c>
      <c r="E55" s="49" t="s">
        <v>112</v>
      </c>
      <c r="F55" s="49">
        <v>2044</v>
      </c>
      <c r="G55" s="55"/>
      <c r="H55" s="55"/>
      <c r="I55" s="64"/>
      <c r="J55" s="48" t="s">
        <v>214</v>
      </c>
      <c r="K55" s="50">
        <v>1</v>
      </c>
      <c r="L55" s="55"/>
      <c r="M55" s="55"/>
      <c r="N55" s="133" t="str">
        <f>IFERROR(VLOOKUP("*"&amp;O55&amp;"*",Actual!$F$2:$J$18,5,FALSE),IFERROR(VLOOKUP("*"&amp;_xlfn.CONCAT(" ",(VALUE(O55)+100)," ")&amp;"*",Actual!$F$2:$J$18,5,FALSE),""))</f>
        <v/>
      </c>
      <c r="O55" s="87" t="str">
        <f t="shared" si="1"/>
        <v xml:space="preserve"> 132 </v>
      </c>
      <c r="P55" s="82" t="str">
        <f>IF(COUNTIF(Actual!$F$2:$F$18,"*"&amp;O55&amp;"*")&gt;1,"VSAT ORGY!","")</f>
        <v/>
      </c>
    </row>
    <row r="56" spans="1:17">
      <c r="A56" s="47">
        <v>133</v>
      </c>
      <c r="B56" s="48" t="s">
        <v>1715</v>
      </c>
      <c r="C56" s="49" t="s">
        <v>112</v>
      </c>
      <c r="D56" s="50">
        <v>2033</v>
      </c>
      <c r="E56" s="49" t="s">
        <v>112</v>
      </c>
      <c r="F56" s="49">
        <v>2044</v>
      </c>
      <c r="G56" s="55"/>
      <c r="H56" s="55"/>
      <c r="J56" s="48" t="s">
        <v>216</v>
      </c>
      <c r="K56" s="50">
        <v>1</v>
      </c>
      <c r="L56" s="55"/>
      <c r="M56" s="55"/>
      <c r="N56" s="133" t="str">
        <f>IFERROR(VLOOKUP("*"&amp;O56&amp;"*",Actual!$F$2:$J$18,5,FALSE),IFERROR(VLOOKUP("*"&amp;_xlfn.CONCAT(" ",(VALUE(O56)+100)," ")&amp;"*",Actual!$F$2:$J$18,5,FALSE),""))</f>
        <v/>
      </c>
      <c r="O56" s="87" t="str">
        <f t="shared" si="1"/>
        <v xml:space="preserve"> 133 </v>
      </c>
      <c r="P56" s="82" t="str">
        <f>IF(COUNTIF(Actual!$F$2:$F$18,"*"&amp;O56&amp;"*")&gt;1,"VSAT ORGY!","")</f>
        <v/>
      </c>
    </row>
    <row r="57" spans="1:17">
      <c r="A57" s="47">
        <v>134</v>
      </c>
      <c r="B57" s="48" t="s">
        <v>1715</v>
      </c>
      <c r="C57" s="49" t="s">
        <v>112</v>
      </c>
      <c r="D57" s="50">
        <v>2034</v>
      </c>
      <c r="E57" s="49" t="s">
        <v>112</v>
      </c>
      <c r="F57" s="49">
        <v>2044</v>
      </c>
      <c r="G57" s="55"/>
      <c r="H57" s="55"/>
      <c r="I57" s="64"/>
      <c r="J57" s="48" t="s">
        <v>219</v>
      </c>
      <c r="K57" s="50">
        <v>1</v>
      </c>
      <c r="L57" s="55"/>
      <c r="M57" s="55"/>
      <c r="N57" s="133" t="str">
        <f>IFERROR(VLOOKUP("*"&amp;O57&amp;"*",Actual!$F$2:$J$18,5,FALSE),IFERROR(VLOOKUP("*"&amp;_xlfn.CONCAT(" ",(VALUE(O57)+100)," ")&amp;"*",Actual!$F$2:$J$18,5,FALSE),""))</f>
        <v/>
      </c>
      <c r="O57" s="87" t="str">
        <f t="shared" si="1"/>
        <v xml:space="preserve"> 134 </v>
      </c>
      <c r="P57" s="82" t="str">
        <f>IF(COUNTIF(Actual!$F$2:$F$18,"*"&amp;O57&amp;"*")&gt;1,"VSAT ORGY!","")</f>
        <v/>
      </c>
      <c r="Q57" t="s">
        <v>37</v>
      </c>
    </row>
    <row r="58" spans="1:17">
      <c r="A58" s="47">
        <v>201</v>
      </c>
      <c r="B58" s="48"/>
      <c r="C58" s="49" t="s">
        <v>254</v>
      </c>
      <c r="D58" s="50">
        <v>2001</v>
      </c>
      <c r="E58" s="49"/>
      <c r="F58" s="49"/>
      <c r="G58" s="49"/>
      <c r="H58" s="49"/>
      <c r="I58" s="49" t="s">
        <v>265</v>
      </c>
      <c r="J58" s="48"/>
      <c r="K58" s="50"/>
      <c r="L58" s="49"/>
      <c r="M58" s="55"/>
      <c r="N58" s="133"/>
    </row>
    <row r="59" spans="1:17">
      <c r="A59" s="47">
        <v>202</v>
      </c>
      <c r="B59" s="48" t="s">
        <v>253</v>
      </c>
      <c r="C59" s="49" t="s">
        <v>254</v>
      </c>
      <c r="D59" s="50">
        <v>2002</v>
      </c>
      <c r="E59" s="49" t="s">
        <v>112</v>
      </c>
      <c r="F59" s="49">
        <v>2045</v>
      </c>
      <c r="G59" s="49" t="s">
        <v>120</v>
      </c>
      <c r="H59" s="49" t="s">
        <v>121</v>
      </c>
      <c r="I59" s="49" t="s">
        <v>255</v>
      </c>
      <c r="J59" s="48" t="s">
        <v>258</v>
      </c>
      <c r="K59" s="50">
        <v>1</v>
      </c>
      <c r="L59" s="49" t="s">
        <v>1716</v>
      </c>
      <c r="M59" s="55"/>
      <c r="N59" s="133" t="str">
        <f>IFERROR(VLOOKUP("*"&amp;O59&amp;"*",Actual!$F$2:$J$18,5,FALSE),IFERROR(VLOOKUP("*"&amp;_xlfn.CONCAT(" ",(VALUE(O59)+100)," ")&amp;"*",Actual!$F$2:$J$18,5,FALSE),""))</f>
        <v/>
      </c>
      <c r="O59" s="87" t="str">
        <f t="shared" si="1"/>
        <v xml:space="preserve"> 202 </v>
      </c>
      <c r="P59" s="82" t="str">
        <f>IF(COUNTIF(Actual!$F$2:$F$18,"*"&amp;O59&amp;"*")&gt;1,"VSAT ORGY!","")</f>
        <v/>
      </c>
    </row>
    <row r="60" spans="1:17" s="150" customFormat="1" ht="15.75" customHeight="1">
      <c r="A60" s="148">
        <v>203</v>
      </c>
      <c r="B60" s="149" t="s">
        <v>253</v>
      </c>
      <c r="C60" s="54" t="s">
        <v>254</v>
      </c>
      <c r="D60" s="148">
        <v>2003</v>
      </c>
      <c r="E60" s="54" t="s">
        <v>112</v>
      </c>
      <c r="F60" s="54">
        <v>2045</v>
      </c>
      <c r="G60" s="54" t="s">
        <v>126</v>
      </c>
      <c r="H60" s="54" t="s">
        <v>127</v>
      </c>
      <c r="I60" s="54" t="s">
        <v>257</v>
      </c>
      <c r="J60" s="149" t="s">
        <v>260</v>
      </c>
      <c r="K60" s="148">
        <v>1</v>
      </c>
      <c r="L60" s="54" t="s">
        <v>1717</v>
      </c>
      <c r="M60" s="149"/>
      <c r="N60" s="133" t="str">
        <f>IFERROR(VLOOKUP("*"&amp;O60&amp;"*",Actual!$F$2:$J$18,5,FALSE),IFERROR(VLOOKUP("*"&amp;_xlfn.CONCAT(" ",(VALUE(O60)+100)," ")&amp;"*",Actual!$F$2:$J$18,5,FALSE),""))</f>
        <v/>
      </c>
      <c r="O60" s="150" t="str">
        <f>_xlfn.CONCAT(" ",A60," ")</f>
        <v xml:space="preserve"> 203 </v>
      </c>
      <c r="P60" s="151" t="str">
        <f>IF(COUNTIF(Actual!$F$2:$F$18,"*"&amp;O60&amp;"*")&gt;1,"VSAT ORGY!","")</f>
        <v/>
      </c>
    </row>
    <row r="61" spans="1:17">
      <c r="A61" s="47">
        <v>204</v>
      </c>
      <c r="B61" s="48" t="s">
        <v>253</v>
      </c>
      <c r="C61" s="49" t="s">
        <v>254</v>
      </c>
      <c r="D61" s="50">
        <v>2004</v>
      </c>
      <c r="E61" s="49" t="s">
        <v>112</v>
      </c>
      <c r="F61" s="49">
        <v>2045</v>
      </c>
      <c r="G61" s="49" t="s">
        <v>134</v>
      </c>
      <c r="H61" s="49" t="s">
        <v>135</v>
      </c>
      <c r="I61" s="49" t="s">
        <v>259</v>
      </c>
      <c r="J61" s="48" t="s">
        <v>262</v>
      </c>
      <c r="K61" s="50">
        <v>1</v>
      </c>
      <c r="L61" s="49" t="s">
        <v>1717</v>
      </c>
      <c r="M61" s="48"/>
      <c r="N61" s="133" t="str">
        <f>IFERROR(VLOOKUP("*"&amp;O61&amp;"*",Actual!$F$2:$J$18,5,FALSE),IFERROR(VLOOKUP("*"&amp;_xlfn.CONCAT(" ",(VALUE(O61)+100)," ")&amp;"*",Actual!$F$2:$J$18,5,FALSE),""))</f>
        <v/>
      </c>
      <c r="O61" s="87" t="str">
        <f t="shared" si="1"/>
        <v xml:space="preserve"> 204 </v>
      </c>
      <c r="P61" s="82" t="str">
        <f>IF(COUNTIF(Actual!$F$2:$F$18,"*"&amp;O61&amp;"*")&gt;1,"VSAT ORGY!","")</f>
        <v/>
      </c>
    </row>
    <row r="62" spans="1:17">
      <c r="A62" s="56">
        <v>205</v>
      </c>
      <c r="B62" s="57" t="s">
        <v>253</v>
      </c>
      <c r="C62" s="58" t="s">
        <v>254</v>
      </c>
      <c r="D62" s="59">
        <v>2005</v>
      </c>
      <c r="E62" s="58" t="s">
        <v>112</v>
      </c>
      <c r="F62" s="58">
        <v>2045</v>
      </c>
      <c r="G62" s="58" t="s">
        <v>142</v>
      </c>
      <c r="H62" s="58" t="s">
        <v>143</v>
      </c>
      <c r="I62" s="58" t="s">
        <v>261</v>
      </c>
      <c r="J62" s="57" t="s">
        <v>264</v>
      </c>
      <c r="K62" s="59">
        <v>1</v>
      </c>
      <c r="L62" s="58" t="s">
        <v>1717</v>
      </c>
      <c r="M62" s="123"/>
      <c r="N62" s="133" t="str">
        <f>IFERROR(VLOOKUP("*"&amp;O62&amp;"*",Actual!$F$2:$J$18,5,FALSE),IFERROR(VLOOKUP("*"&amp;_xlfn.CONCAT(" ",(VALUE(O62)+100)," ")&amp;"*",Actual!$F$2:$J$18,5,FALSE),""))</f>
        <v/>
      </c>
      <c r="O62" s="124" t="str">
        <f t="shared" si="1"/>
        <v xml:space="preserve"> 205 </v>
      </c>
      <c r="P62" s="82" t="str">
        <f>IF(COUNTIF(Actual!$F$2:$F$18,"*"&amp;O62&amp;"*")&gt;1,"VSAT ORGY!","")</f>
        <v/>
      </c>
    </row>
    <row r="63" spans="1:17" ht="26.25">
      <c r="A63" s="47">
        <v>206</v>
      </c>
      <c r="B63" s="48" t="s">
        <v>253</v>
      </c>
      <c r="C63" s="49" t="s">
        <v>254</v>
      </c>
      <c r="D63" s="50">
        <v>2006</v>
      </c>
      <c r="E63" s="49" t="s">
        <v>112</v>
      </c>
      <c r="F63" s="49">
        <v>2045</v>
      </c>
      <c r="G63" s="49" t="s">
        <v>150</v>
      </c>
      <c r="H63" s="49" t="s">
        <v>151</v>
      </c>
      <c r="I63" s="49" t="s">
        <v>263</v>
      </c>
      <c r="J63" s="48" t="s">
        <v>266</v>
      </c>
      <c r="K63" s="50">
        <v>1</v>
      </c>
      <c r="L63" s="49" t="s">
        <v>1717</v>
      </c>
      <c r="M63" s="55" t="s">
        <v>1718</v>
      </c>
      <c r="N63" s="133" t="str">
        <f>IFERROR(VLOOKUP("*"&amp;O63&amp;"*",Actual!$F$2:$J$18,5,FALSE),IFERROR(VLOOKUP("*"&amp;_xlfn.CONCAT(" ",(VALUE(O63)+100)," ")&amp;"*",Actual!$F$2:$J$18,5,FALSE),""))</f>
        <v/>
      </c>
      <c r="O63" s="87" t="str">
        <f t="shared" si="1"/>
        <v xml:space="preserve"> 206 </v>
      </c>
      <c r="P63" s="82" t="str">
        <f>IF(COUNTIF(Actual!$F$2:$F$18,"*"&amp;O63&amp;"*")&gt;1,"VSAT ORGY!","")</f>
        <v/>
      </c>
    </row>
    <row r="64" spans="1:17">
      <c r="A64" s="47">
        <v>207</v>
      </c>
      <c r="B64" s="48" t="s">
        <v>267</v>
      </c>
      <c r="C64" s="49" t="s">
        <v>254</v>
      </c>
      <c r="D64" s="50">
        <v>2007</v>
      </c>
      <c r="E64" s="49" t="s">
        <v>112</v>
      </c>
      <c r="F64" s="49">
        <v>2045</v>
      </c>
      <c r="G64" s="49" t="s">
        <v>159</v>
      </c>
      <c r="H64" s="49" t="s">
        <v>160</v>
      </c>
      <c r="I64" s="49" t="s">
        <v>278</v>
      </c>
      <c r="J64" s="48" t="s">
        <v>269</v>
      </c>
      <c r="K64" s="50">
        <v>1</v>
      </c>
      <c r="L64" s="49" t="s">
        <v>1719</v>
      </c>
      <c r="M64" s="48"/>
      <c r="N64" s="133" t="str">
        <f>IFERROR(VLOOKUP("*"&amp;O64&amp;"*",Actual!$F$2:$J$18,5,FALSE),IFERROR(VLOOKUP("*"&amp;_xlfn.CONCAT(" ",(VALUE(O64)+100)," ")&amp;"*",Actual!$F$2:$J$18,5,FALSE),""))</f>
        <v/>
      </c>
      <c r="O64" s="87" t="str">
        <f t="shared" si="1"/>
        <v xml:space="preserve"> 207 </v>
      </c>
      <c r="P64" s="82" t="str">
        <f>IF(COUNTIF(Actual!$F$2:$F$18,"*"&amp;O64&amp;"*")&gt;1,"VSAT ORGY!","")</f>
        <v/>
      </c>
    </row>
    <row r="65" spans="1:17" s="146" customFormat="1">
      <c r="A65" s="142">
        <v>208</v>
      </c>
      <c r="B65" s="132" t="s">
        <v>267</v>
      </c>
      <c r="C65" s="143" t="s">
        <v>254</v>
      </c>
      <c r="D65" s="144">
        <v>2008</v>
      </c>
      <c r="E65" s="143" t="s">
        <v>112</v>
      </c>
      <c r="F65" s="143">
        <v>2045</v>
      </c>
      <c r="G65" s="143" t="s">
        <v>167</v>
      </c>
      <c r="H65" s="143" t="s">
        <v>168</v>
      </c>
      <c r="I65" s="143" t="s">
        <v>268</v>
      </c>
      <c r="J65" s="132" t="s">
        <v>271</v>
      </c>
      <c r="K65" s="144">
        <v>1</v>
      </c>
      <c r="L65" s="143" t="s">
        <v>1720</v>
      </c>
      <c r="M65" s="147"/>
      <c r="N65" s="133" t="str">
        <f>IFERROR(VLOOKUP("*"&amp;O65&amp;"*",Actual!$F$2:$J$18,5,FALSE),IFERROR(VLOOKUP("*"&amp;_xlfn.CONCAT(" ",(VALUE(O65)+100)," ")&amp;"*",Actual!$F$2:$J$18,5,FALSE),""))</f>
        <v/>
      </c>
      <c r="O65" s="145" t="str">
        <f t="shared" si="1"/>
        <v xml:space="preserve"> 208 </v>
      </c>
      <c r="P65" s="82" t="str">
        <f>IF(COUNTIF(Actual!$F$2:$F$18,"*"&amp;O65&amp;"*")&gt;1,"VSAT ORGY!","")</f>
        <v/>
      </c>
    </row>
    <row r="66" spans="1:17">
      <c r="A66" s="47">
        <v>209</v>
      </c>
      <c r="B66" s="48" t="s">
        <v>267</v>
      </c>
      <c r="C66" s="49" t="s">
        <v>254</v>
      </c>
      <c r="D66" s="50">
        <v>2009</v>
      </c>
      <c r="E66" s="49" t="s">
        <v>112</v>
      </c>
      <c r="F66" s="49">
        <v>2046</v>
      </c>
      <c r="G66" s="49" t="s">
        <v>113</v>
      </c>
      <c r="H66" s="49" t="s">
        <v>114</v>
      </c>
      <c r="I66" s="49" t="s">
        <v>270</v>
      </c>
      <c r="J66" s="48" t="s">
        <v>273</v>
      </c>
      <c r="K66" s="50">
        <v>1</v>
      </c>
      <c r="L66" s="49" t="s">
        <v>1720</v>
      </c>
      <c r="M66" s="55"/>
      <c r="N66" s="133" t="str">
        <f>IFERROR(VLOOKUP("*"&amp;O66&amp;"*",Actual!$F$2:$J$18,5,FALSE),IFERROR(VLOOKUP("*"&amp;_xlfn.CONCAT(" ",(VALUE(O66)+100)," ")&amp;"*",Actual!$F$2:$J$18,5,FALSE),""))</f>
        <v/>
      </c>
      <c r="O66" s="87" t="str">
        <f t="shared" si="1"/>
        <v xml:space="preserve"> 209 </v>
      </c>
      <c r="P66" s="82" t="str">
        <f>IF(COUNTIF(Actual!$F$2:$F$18,"*"&amp;O66&amp;"*")&gt;1,"VSAT ORGY!","")</f>
        <v/>
      </c>
    </row>
    <row r="67" spans="1:17">
      <c r="A67" s="47">
        <v>210</v>
      </c>
      <c r="B67" s="48" t="s">
        <v>267</v>
      </c>
      <c r="C67" s="49" t="s">
        <v>254</v>
      </c>
      <c r="D67" s="50">
        <v>2010</v>
      </c>
      <c r="E67" s="49" t="s">
        <v>112</v>
      </c>
      <c r="F67" s="49">
        <v>2046</v>
      </c>
      <c r="G67" s="49" t="s">
        <v>120</v>
      </c>
      <c r="H67" s="49" t="s">
        <v>121</v>
      </c>
      <c r="I67" s="49" t="s">
        <v>272</v>
      </c>
      <c r="J67" s="48" t="s">
        <v>275</v>
      </c>
      <c r="K67" s="50">
        <v>1</v>
      </c>
      <c r="L67" s="49" t="s">
        <v>1721</v>
      </c>
      <c r="M67" s="55"/>
      <c r="N67" s="133" t="str">
        <f>IFERROR(VLOOKUP("*"&amp;O67&amp;"*",Actual!$F$2:$J$18,5,FALSE),IFERROR(VLOOKUP("*"&amp;_xlfn.CONCAT(" ",(VALUE(O67)+100)," ")&amp;"*",Actual!$F$2:$J$18,5,FALSE),""))</f>
        <v/>
      </c>
      <c r="O67" s="87" t="str">
        <f t="shared" si="1"/>
        <v xml:space="preserve"> 210 </v>
      </c>
      <c r="P67" s="82" t="str">
        <f>IF(COUNTIF(Actual!$F$2:$F$18,"*"&amp;O67&amp;"*")&gt;1,"VSAT ORGY!","")</f>
        <v/>
      </c>
    </row>
    <row r="68" spans="1:17">
      <c r="A68" s="47">
        <v>211</v>
      </c>
      <c r="B68" s="48" t="s">
        <v>267</v>
      </c>
      <c r="C68" s="49" t="s">
        <v>254</v>
      </c>
      <c r="D68" s="50">
        <v>2011</v>
      </c>
      <c r="E68" s="49" t="s">
        <v>112</v>
      </c>
      <c r="F68" s="49">
        <v>2046</v>
      </c>
      <c r="G68" s="49" t="s">
        <v>126</v>
      </c>
      <c r="H68" s="49" t="s">
        <v>127</v>
      </c>
      <c r="I68" s="49" t="s">
        <v>274</v>
      </c>
      <c r="J68" s="48" t="s">
        <v>277</v>
      </c>
      <c r="K68" s="50">
        <v>1</v>
      </c>
      <c r="L68" s="49" t="s">
        <v>1719</v>
      </c>
      <c r="M68" s="55"/>
      <c r="N68" s="133" t="str">
        <f>IFERROR(VLOOKUP("*"&amp;O68&amp;"*",Actual!$F$2:$J$18,5,FALSE),IFERROR(VLOOKUP("*"&amp;_xlfn.CONCAT(" ",(VALUE(O68)+100)," ")&amp;"*",Actual!$F$2:$J$18,5,FALSE),""))</f>
        <v>ValeriuL</v>
      </c>
      <c r="O68" s="87" t="str">
        <f t="shared" si="1"/>
        <v xml:space="preserve"> 211 </v>
      </c>
      <c r="P68" s="82" t="str">
        <f>IF(COUNTIF(Actual!$F$2:$F$18,"*"&amp;O68&amp;"*")&gt;1,"VSAT ORGY!","")</f>
        <v/>
      </c>
    </row>
    <row r="69" spans="1:17">
      <c r="A69" s="47">
        <v>212</v>
      </c>
      <c r="B69" s="48" t="s">
        <v>267</v>
      </c>
      <c r="C69" s="49" t="s">
        <v>254</v>
      </c>
      <c r="D69" s="50">
        <v>2012</v>
      </c>
      <c r="E69" s="49" t="s">
        <v>112</v>
      </c>
      <c r="F69" s="49">
        <v>2046</v>
      </c>
      <c r="G69" s="49" t="s">
        <v>134</v>
      </c>
      <c r="H69" s="49" t="s">
        <v>135</v>
      </c>
      <c r="I69" s="49" t="s">
        <v>276</v>
      </c>
      <c r="J69" s="48" t="s">
        <v>279</v>
      </c>
      <c r="K69" s="50">
        <v>1</v>
      </c>
      <c r="L69" s="49" t="s">
        <v>1719</v>
      </c>
      <c r="M69" s="55"/>
      <c r="N69" s="133" t="str">
        <f>IFERROR(VLOOKUP("*"&amp;O69&amp;"*",Actual!$F$2:$J$18,5,FALSE),IFERROR(VLOOKUP("*"&amp;_xlfn.CONCAT(" ",(VALUE(O69)+100)," ")&amp;"*",Actual!$F$2:$J$18,5,FALSE),""))</f>
        <v/>
      </c>
      <c r="O69" s="87" t="str">
        <f t="shared" si="1"/>
        <v xml:space="preserve"> 212 </v>
      </c>
      <c r="P69" s="82" t="str">
        <f>IF(COUNTIF(Actual!$F$2:$F$18,"*"&amp;O69&amp;"*")&gt;1,"VSAT ORGY!","")</f>
        <v/>
      </c>
    </row>
    <row r="70" spans="1:17">
      <c r="A70" s="47">
        <v>213</v>
      </c>
      <c r="B70" s="48" t="s">
        <v>280</v>
      </c>
      <c r="C70" s="49" t="s">
        <v>254</v>
      </c>
      <c r="D70" s="50">
        <v>2013</v>
      </c>
      <c r="E70" s="49" t="s">
        <v>112</v>
      </c>
      <c r="F70" s="49">
        <v>2046</v>
      </c>
      <c r="G70" s="49" t="s">
        <v>142</v>
      </c>
      <c r="H70" s="49" t="s">
        <v>143</v>
      </c>
      <c r="I70" s="49" t="s">
        <v>281</v>
      </c>
      <c r="J70" s="48" t="s">
        <v>282</v>
      </c>
      <c r="K70" s="50">
        <v>1</v>
      </c>
      <c r="L70" s="49"/>
      <c r="M70" s="55"/>
      <c r="N70" s="133" t="str">
        <f>IFERROR(VLOOKUP("*"&amp;O70&amp;"*",Actual!$F$2:$J$18,5,FALSE),IFERROR(VLOOKUP("*"&amp;_xlfn.CONCAT(" ",(VALUE(O70)+100)," ")&amp;"*",Actual!$F$2:$J$18,5,FALSE),""))</f>
        <v/>
      </c>
      <c r="O70" s="87" t="str">
        <f t="shared" ref="O70:O83" si="2">_xlfn.CONCAT(" ",A70," ")</f>
        <v xml:space="preserve"> 213 </v>
      </c>
      <c r="P70" s="82" t="str">
        <f>IF(COUNTIF(Actual!$F$2:$F$18,"*"&amp;O70&amp;"*")&gt;1,"VSAT ORGY!","")</f>
        <v/>
      </c>
    </row>
    <row r="71" spans="1:17">
      <c r="A71" s="47">
        <v>214</v>
      </c>
      <c r="B71" s="48" t="s">
        <v>280</v>
      </c>
      <c r="C71" s="49" t="s">
        <v>254</v>
      </c>
      <c r="D71" s="50">
        <v>2014</v>
      </c>
      <c r="E71" s="49" t="s">
        <v>112</v>
      </c>
      <c r="F71" s="49">
        <v>2046</v>
      </c>
      <c r="G71" s="49" t="s">
        <v>150</v>
      </c>
      <c r="H71" s="49" t="s">
        <v>151</v>
      </c>
      <c r="I71" s="49" t="s">
        <v>283</v>
      </c>
      <c r="J71" s="48" t="s">
        <v>284</v>
      </c>
      <c r="K71" s="50">
        <v>1</v>
      </c>
      <c r="L71" s="49"/>
      <c r="M71" s="55"/>
      <c r="N71" s="133" t="str">
        <f>IFERROR(VLOOKUP("*"&amp;O71&amp;"*",Actual!$F$2:$J$18,5,FALSE),IFERROR(VLOOKUP("*"&amp;_xlfn.CONCAT(" ",(VALUE(O71)+100)," ")&amp;"*",Actual!$F$2:$J$18,5,FALSE),""))</f>
        <v/>
      </c>
      <c r="O71" s="87" t="str">
        <f t="shared" si="2"/>
        <v xml:space="preserve"> 214 </v>
      </c>
      <c r="P71" s="82" t="str">
        <f>IF(COUNTIF(Actual!$F$2:$F$18,"*"&amp;O71&amp;"*")&gt;1,"VSAT ORGY!","")</f>
        <v/>
      </c>
      <c r="Q71" s="165"/>
    </row>
    <row r="72" spans="1:17">
      <c r="A72" s="47">
        <v>215</v>
      </c>
      <c r="B72" s="61" t="s">
        <v>280</v>
      </c>
      <c r="C72" s="62" t="s">
        <v>254</v>
      </c>
      <c r="D72" s="63">
        <v>2015</v>
      </c>
      <c r="E72" s="62" t="s">
        <v>112</v>
      </c>
      <c r="F72" s="62">
        <v>2046</v>
      </c>
      <c r="G72" s="62" t="s">
        <v>159</v>
      </c>
      <c r="H72" s="62" t="s">
        <v>160</v>
      </c>
      <c r="I72" s="62" t="s">
        <v>285</v>
      </c>
      <c r="J72" s="61" t="s">
        <v>286</v>
      </c>
      <c r="K72" s="63">
        <v>1</v>
      </c>
      <c r="L72" s="62"/>
      <c r="M72" s="61" t="s">
        <v>1722</v>
      </c>
      <c r="N72" s="133" t="str">
        <f>IFERROR(VLOOKUP("*"&amp;O72&amp;"*",Actual!$F$2:$J$18,5,FALSE),IFERROR(VLOOKUP("*"&amp;_xlfn.CONCAT(" ",(VALUE(O72)+100)," ")&amp;"*",Actual!$F$2:$J$18,5,FALSE),""))</f>
        <v/>
      </c>
      <c r="O72" s="87" t="str">
        <f t="shared" si="2"/>
        <v xml:space="preserve"> 215 </v>
      </c>
      <c r="P72" s="82" t="str">
        <f>IF(COUNTIF(Actual!$F$2:$F$18,"*"&amp;O72&amp;"*")&gt;1,"VSAT ORGY!","")</f>
        <v/>
      </c>
    </row>
    <row r="73" spans="1:17">
      <c r="A73" s="47">
        <v>216</v>
      </c>
      <c r="B73" s="61" t="s">
        <v>280</v>
      </c>
      <c r="C73" s="62" t="s">
        <v>254</v>
      </c>
      <c r="D73" s="63">
        <v>2016</v>
      </c>
      <c r="E73" s="62" t="s">
        <v>112</v>
      </c>
      <c r="F73" s="62">
        <v>2046</v>
      </c>
      <c r="G73" s="62" t="s">
        <v>167</v>
      </c>
      <c r="H73" s="62" t="s">
        <v>168</v>
      </c>
      <c r="I73" s="62" t="s">
        <v>287</v>
      </c>
      <c r="J73" s="61" t="s">
        <v>288</v>
      </c>
      <c r="K73" s="63">
        <v>1</v>
      </c>
      <c r="L73" s="62"/>
      <c r="M73" s="61" t="s">
        <v>1722</v>
      </c>
      <c r="N73" s="133" t="str">
        <f>IFERROR(VLOOKUP("*"&amp;O73&amp;"*",Actual!$F$2:$J$18,5,FALSE),IFERROR(VLOOKUP("*"&amp;_xlfn.CONCAT(" ",(VALUE(O73)+100)," ")&amp;"*",Actual!$F$2:$J$18,5,FALSE),""))</f>
        <v/>
      </c>
      <c r="O73" s="87" t="str">
        <f t="shared" si="2"/>
        <v xml:space="preserve"> 216 </v>
      </c>
      <c r="P73" s="82" t="str">
        <f>IF(COUNTIF(Actual!$F$2:$F$18,"*"&amp;O73&amp;"*")&gt;1,"VSAT ORGY!","")</f>
        <v/>
      </c>
    </row>
    <row r="74" spans="1:17">
      <c r="A74" s="47">
        <v>217</v>
      </c>
      <c r="B74" s="61" t="s">
        <v>280</v>
      </c>
      <c r="C74" s="62" t="s">
        <v>289</v>
      </c>
      <c r="D74" s="63">
        <v>2001</v>
      </c>
      <c r="E74" s="62" t="s">
        <v>112</v>
      </c>
      <c r="F74" s="62">
        <v>2047</v>
      </c>
      <c r="G74" s="62" t="s">
        <v>113</v>
      </c>
      <c r="H74" s="62" t="s">
        <v>114</v>
      </c>
      <c r="I74" s="62" t="s">
        <v>290</v>
      </c>
      <c r="J74" s="61" t="s">
        <v>291</v>
      </c>
      <c r="K74" s="63">
        <v>1</v>
      </c>
      <c r="L74" s="62"/>
      <c r="M74" s="61" t="s">
        <v>1722</v>
      </c>
      <c r="N74" s="133" t="str">
        <f>IFERROR(VLOOKUP("*"&amp;O74&amp;"*",Actual!$F$2:$J$18,5,FALSE),IFERROR(VLOOKUP("*"&amp;_xlfn.CONCAT(" ",(VALUE(O74)+100)," ")&amp;"*",Actual!$F$2:$J$18,5,FALSE),""))</f>
        <v/>
      </c>
      <c r="O74" s="87" t="str">
        <f t="shared" si="2"/>
        <v xml:space="preserve"> 217 </v>
      </c>
      <c r="P74" s="82" t="str">
        <f>IF(COUNTIF(Actual!$F$2:$F$18,"*"&amp;O74&amp;"*")&gt;1,"VSAT ORGY!","")</f>
        <v/>
      </c>
    </row>
    <row r="75" spans="1:17">
      <c r="A75" s="47">
        <v>218</v>
      </c>
      <c r="B75" s="61" t="s">
        <v>280</v>
      </c>
      <c r="C75" s="62" t="s">
        <v>289</v>
      </c>
      <c r="D75" s="63">
        <v>2002</v>
      </c>
      <c r="E75" s="62" t="s">
        <v>112</v>
      </c>
      <c r="F75" s="62">
        <v>2047</v>
      </c>
      <c r="G75" s="62" t="s">
        <v>120</v>
      </c>
      <c r="H75" s="62" t="s">
        <v>121</v>
      </c>
      <c r="I75" s="62" t="s">
        <v>292</v>
      </c>
      <c r="J75" s="61" t="s">
        <v>293</v>
      </c>
      <c r="K75" s="63">
        <v>1</v>
      </c>
      <c r="L75" s="62"/>
      <c r="M75" s="61" t="s">
        <v>1722</v>
      </c>
      <c r="N75" s="133" t="str">
        <f>IFERROR(VLOOKUP("*"&amp;O75&amp;"*",Actual!$F$2:$J$18,5,FALSE),IFERROR(VLOOKUP("*"&amp;_xlfn.CONCAT(" ",(VALUE(O75)+100)," ")&amp;"*",Actual!$F$2:$J$18,5,FALSE),""))</f>
        <v/>
      </c>
      <c r="O75" s="87" t="str">
        <f t="shared" si="2"/>
        <v xml:space="preserve"> 218 </v>
      </c>
      <c r="P75" s="82" t="str">
        <f>IF(COUNTIF(Actual!$F$2:$F$18,"*"&amp;O75&amp;"*")&gt;1,"VSAT ORGY!","")</f>
        <v/>
      </c>
    </row>
    <row r="76" spans="1:17">
      <c r="A76" s="47">
        <v>219</v>
      </c>
      <c r="B76" s="61" t="s">
        <v>280</v>
      </c>
      <c r="C76" s="62" t="s">
        <v>289</v>
      </c>
      <c r="D76" s="63">
        <v>2003</v>
      </c>
      <c r="E76" s="62" t="s">
        <v>112</v>
      </c>
      <c r="F76" s="62">
        <v>2047</v>
      </c>
      <c r="G76" s="62" t="s">
        <v>126</v>
      </c>
      <c r="H76" s="62" t="s">
        <v>127</v>
      </c>
      <c r="I76" s="62" t="s">
        <v>294</v>
      </c>
      <c r="J76" s="61" t="s">
        <v>295</v>
      </c>
      <c r="K76" s="63">
        <v>1</v>
      </c>
      <c r="L76" s="62"/>
      <c r="M76" s="61" t="s">
        <v>1722</v>
      </c>
      <c r="N76" s="133" t="str">
        <f>IFERROR(VLOOKUP("*"&amp;O76&amp;"*",Actual!$F$2:$J$18,5,FALSE),IFERROR(VLOOKUP("*"&amp;_xlfn.CONCAT(" ",(VALUE(O76)+100)," ")&amp;"*",Actual!$F$2:$J$18,5,FALSE),""))</f>
        <v/>
      </c>
      <c r="O76" s="87" t="str">
        <f t="shared" si="2"/>
        <v xml:space="preserve"> 219 </v>
      </c>
      <c r="P76" s="82" t="str">
        <f>IF(COUNTIF(Actual!$F$2:$F$18,"*"&amp;O76&amp;"*")&gt;1,"VSAT ORGY!","")</f>
        <v/>
      </c>
    </row>
    <row r="77" spans="1:17">
      <c r="A77" s="47">
        <v>220</v>
      </c>
      <c r="B77" s="48" t="s">
        <v>296</v>
      </c>
      <c r="C77" s="49" t="s">
        <v>289</v>
      </c>
      <c r="D77" s="50">
        <v>2004</v>
      </c>
      <c r="E77" s="49" t="s">
        <v>112</v>
      </c>
      <c r="F77" s="49">
        <v>2047</v>
      </c>
      <c r="G77" s="49" t="s">
        <v>134</v>
      </c>
      <c r="H77" s="49" t="s">
        <v>135</v>
      </c>
      <c r="I77" s="49" t="s">
        <v>297</v>
      </c>
      <c r="J77" s="48" t="s">
        <v>298</v>
      </c>
      <c r="K77" s="50">
        <v>1</v>
      </c>
      <c r="L77" s="49"/>
      <c r="M77" s="55"/>
      <c r="N77" s="133" t="str">
        <f>IFERROR(VLOOKUP("*"&amp;O77&amp;"*",Actual!$F$2:$J$18,5,FALSE),IFERROR(VLOOKUP("*"&amp;_xlfn.CONCAT(" ",(VALUE(O77)+100)," ")&amp;"*",Actual!$F$2:$J$18,5,FALSE),""))</f>
        <v/>
      </c>
      <c r="O77" s="87" t="str">
        <f t="shared" si="2"/>
        <v xml:space="preserve"> 220 </v>
      </c>
      <c r="P77" s="82" t="str">
        <f>IF(COUNTIF(Actual!$F$2:$F$18,"*"&amp;O77&amp;"*")&gt;1,"VSAT ORGY!","")</f>
        <v/>
      </c>
      <c r="Q77" s="139" t="s">
        <v>1723</v>
      </c>
    </row>
    <row r="78" spans="1:17">
      <c r="A78" s="47">
        <v>221</v>
      </c>
      <c r="B78" s="48" t="s">
        <v>299</v>
      </c>
      <c r="C78" s="49" t="s">
        <v>289</v>
      </c>
      <c r="D78" s="50">
        <v>2005</v>
      </c>
      <c r="E78" s="49" t="s">
        <v>112</v>
      </c>
      <c r="F78" s="49">
        <v>2047</v>
      </c>
      <c r="G78" s="49" t="s">
        <v>142</v>
      </c>
      <c r="H78" s="49" t="s">
        <v>143</v>
      </c>
      <c r="I78" s="49" t="s">
        <v>302</v>
      </c>
      <c r="J78" s="48" t="s">
        <v>301</v>
      </c>
      <c r="K78" s="50">
        <v>1</v>
      </c>
      <c r="L78" s="49"/>
      <c r="M78" s="55"/>
      <c r="N78" s="133" t="str">
        <f>IFERROR(VLOOKUP("*"&amp;O78&amp;"*",Actual!$F$2:$J$18,5,FALSE),IFERROR(VLOOKUP("*"&amp;_xlfn.CONCAT(" ",(VALUE(O78)+100)," ")&amp;"*",Actual!$F$2:$J$18,5,FALSE),""))</f>
        <v/>
      </c>
      <c r="O78" s="87" t="str">
        <f t="shared" si="2"/>
        <v xml:space="preserve"> 221 </v>
      </c>
      <c r="P78" s="82" t="str">
        <f>IF(COUNTIF(Actual!$F$2:$F$18,"*"&amp;O78&amp;"*")&gt;1,"VSAT ORGY!","")</f>
        <v/>
      </c>
    </row>
    <row r="79" spans="1:17">
      <c r="A79" s="47">
        <v>222</v>
      </c>
      <c r="B79" s="48" t="s">
        <v>299</v>
      </c>
      <c r="C79" s="49" t="s">
        <v>289</v>
      </c>
      <c r="D79" s="50">
        <v>2006</v>
      </c>
      <c r="E79" s="49" t="s">
        <v>112</v>
      </c>
      <c r="F79" s="49">
        <v>2047</v>
      </c>
      <c r="G79" s="49" t="s">
        <v>150</v>
      </c>
      <c r="H79" s="49" t="s">
        <v>151</v>
      </c>
      <c r="I79" s="49" t="s">
        <v>1724</v>
      </c>
      <c r="J79" s="48" t="s">
        <v>303</v>
      </c>
      <c r="K79" s="50">
        <v>1</v>
      </c>
      <c r="L79" s="49"/>
      <c r="M79" s="55"/>
      <c r="N79" s="133" t="str">
        <f>IFERROR(VLOOKUP("*"&amp;O79&amp;"*",Actual!$F$2:$J$18,5,FALSE),IFERROR(VLOOKUP("*"&amp;_xlfn.CONCAT(" ",(VALUE(O79)+100)," ")&amp;"*",Actual!$F$2:$J$18,5,FALSE),""))</f>
        <v/>
      </c>
      <c r="O79" s="87" t="str">
        <f t="shared" si="2"/>
        <v xml:space="preserve"> 222 </v>
      </c>
      <c r="P79" s="82" t="str">
        <f>IF(COUNTIF(Actual!$F$2:$F$18,"*"&amp;O79&amp;"*")&gt;1,"VSAT ORGY!","")</f>
        <v/>
      </c>
    </row>
    <row r="80" spans="1:17">
      <c r="A80" s="47">
        <v>223</v>
      </c>
      <c r="B80" s="48" t="s">
        <v>304</v>
      </c>
      <c r="C80" s="49" t="s">
        <v>289</v>
      </c>
      <c r="D80" s="50">
        <v>2007</v>
      </c>
      <c r="E80" s="49" t="s">
        <v>112</v>
      </c>
      <c r="F80" s="49">
        <v>2047</v>
      </c>
      <c r="G80" s="49" t="s">
        <v>159</v>
      </c>
      <c r="H80" s="49" t="s">
        <v>160</v>
      </c>
      <c r="I80" s="49" t="s">
        <v>305</v>
      </c>
      <c r="J80" s="48" t="s">
        <v>306</v>
      </c>
      <c r="K80" s="50">
        <v>1</v>
      </c>
      <c r="L80" s="49"/>
      <c r="M80" s="48" t="s">
        <v>224</v>
      </c>
      <c r="N80" s="133" t="str">
        <f>IFERROR(VLOOKUP("*"&amp;O80&amp;"*",Actual!$F$2:$J$18,5,FALSE),IFERROR(VLOOKUP("*"&amp;_xlfn.CONCAT(" ",(VALUE(O80)+100)," ")&amp;"*",Actual!$F$2:$J$18,5,FALSE),""))</f>
        <v/>
      </c>
      <c r="O80" s="87" t="str">
        <f t="shared" si="2"/>
        <v xml:space="preserve"> 223 </v>
      </c>
      <c r="P80" s="82" t="str">
        <f>IF(COUNTIF(Actual!$F$2:$F$18,"*"&amp;O80&amp;"*")&gt;1,"VSAT ORGY!","")</f>
        <v/>
      </c>
    </row>
    <row r="81" spans="1:18">
      <c r="A81" s="47">
        <v>224</v>
      </c>
      <c r="B81" s="48" t="s">
        <v>304</v>
      </c>
      <c r="C81" s="49" t="s">
        <v>289</v>
      </c>
      <c r="D81" s="50">
        <v>2008</v>
      </c>
      <c r="E81" s="49" t="s">
        <v>112</v>
      </c>
      <c r="F81" s="49">
        <v>2047</v>
      </c>
      <c r="G81" s="49" t="s">
        <v>159</v>
      </c>
      <c r="H81" s="49" t="s">
        <v>160</v>
      </c>
      <c r="I81" s="49" t="s">
        <v>305</v>
      </c>
      <c r="J81" s="48" t="s">
        <v>307</v>
      </c>
      <c r="K81" s="50">
        <v>1</v>
      </c>
      <c r="L81" s="49"/>
      <c r="M81" s="48" t="s">
        <v>241</v>
      </c>
      <c r="N81" s="133" t="str">
        <f>IFERROR(VLOOKUP("*"&amp;O81&amp;"*",Actual!$F$2:$J$18,5,FALSE),IFERROR(VLOOKUP("*"&amp;_xlfn.CONCAT(" ",(VALUE(O81)+100)," ")&amp;"*",Actual!$F$2:$J$18,5,FALSE),""))</f>
        <v/>
      </c>
      <c r="O81" s="87" t="str">
        <f t="shared" si="2"/>
        <v xml:space="preserve"> 224 </v>
      </c>
      <c r="P81" s="82" t="str">
        <f>IF(COUNTIF(Actual!$F$2:$F$18,"*"&amp;O81&amp;"*")&gt;1,"VSAT ORGY!","")</f>
        <v/>
      </c>
    </row>
    <row r="82" spans="1:18">
      <c r="A82" s="65"/>
      <c r="B82" s="48" t="s">
        <v>1725</v>
      </c>
      <c r="C82" s="49" t="s">
        <v>1726</v>
      </c>
      <c r="D82" s="55"/>
      <c r="E82" s="49" t="s">
        <v>1726</v>
      </c>
      <c r="F82" s="55"/>
      <c r="G82" s="55"/>
      <c r="H82" s="55"/>
      <c r="I82" s="64"/>
      <c r="J82" s="48" t="s">
        <v>1727</v>
      </c>
      <c r="K82" s="48" t="s">
        <v>1728</v>
      </c>
      <c r="L82" s="55"/>
      <c r="M82" s="55"/>
      <c r="N82" s="133" t="str">
        <f>IFERROR(VLOOKUP("*"&amp;O82&amp;"*",Actual!$F$2:$J$18,5,FALSE),IFERROR(VLOOKUP("*"&amp;_xlfn.CONCAT(" ",(VALUE(O82)+100)," ")&amp;"*",Actual!$F$2:$J$18,5,FALSE),""))</f>
        <v/>
      </c>
      <c r="O82" s="87" t="str">
        <f t="shared" si="2"/>
        <v xml:space="preserve">  </v>
      </c>
      <c r="P82" s="82" t="str">
        <f>IF(COUNTIF(Actual!$F$2:$F$18,"*"&amp;O82&amp;"*")&gt;1,"VSAT ORGY!","")</f>
        <v/>
      </c>
    </row>
    <row r="83" spans="1:18" ht="14.25" customHeight="1">
      <c r="A83" s="65"/>
      <c r="B83" s="48" t="s">
        <v>1729</v>
      </c>
      <c r="C83" s="49" t="s">
        <v>1730</v>
      </c>
      <c r="D83" s="55"/>
      <c r="E83" s="49" t="s">
        <v>1730</v>
      </c>
      <c r="F83" s="55"/>
      <c r="G83" s="55"/>
      <c r="H83" s="55"/>
      <c r="I83" s="64"/>
      <c r="J83" s="55"/>
      <c r="K83" s="48" t="s">
        <v>1728</v>
      </c>
      <c r="L83" s="55"/>
      <c r="M83" s="55"/>
      <c r="N83" s="133" t="str">
        <f>IFERROR(VLOOKUP("*"&amp;O83&amp;"*",Actual!$F$2:$J$18,5,FALSE),IFERROR(VLOOKUP("*"&amp;_xlfn.CONCAT(" ",(VALUE(O83)+100)," ")&amp;"*",Actual!$F$2:$J$18,5,FALSE),""))</f>
        <v/>
      </c>
      <c r="O83" s="87" t="str">
        <f t="shared" si="2"/>
        <v xml:space="preserve">  </v>
      </c>
      <c r="P83" s="82" t="str">
        <f>IF(COUNTIF(Actual!$F$2:$F$18,"*"&amp;O83&amp;"*")&gt;1,"VSAT ORGY!","")</f>
        <v/>
      </c>
    </row>
    <row r="84" spans="1:18">
      <c r="A84" s="47">
        <v>118</v>
      </c>
      <c r="B84" s="48" t="s">
        <v>1731</v>
      </c>
      <c r="C84" s="49" t="s">
        <v>112</v>
      </c>
      <c r="D84" s="50">
        <v>2033</v>
      </c>
      <c r="E84" s="49" t="s">
        <v>112</v>
      </c>
      <c r="F84" s="49">
        <v>2043</v>
      </c>
      <c r="G84" s="49" t="s">
        <v>159</v>
      </c>
      <c r="H84" s="49" t="s">
        <v>160</v>
      </c>
      <c r="I84" s="49"/>
      <c r="J84" s="48" t="s">
        <v>176</v>
      </c>
      <c r="K84" s="50">
        <v>1</v>
      </c>
      <c r="L84" s="55"/>
      <c r="M84" s="55"/>
      <c r="N84" s="135" t="str">
        <f>IFERROR(VLOOKUP("*"&amp;#REF!&amp;"*",Actual!$F$2:$J$18,5,FALSE),IFERROR(VLOOKUP("*"&amp;_xlfn.CONCAT(" ",(VALUE(#REF!)+100)," ")&amp;"*",Actual!$F$2:$J$18,5,FALSE),""))</f>
        <v/>
      </c>
    </row>
    <row r="87" spans="1:18" s="146" customFormat="1" ht="15.75" customHeight="1">
      <c r="A87" s="168">
        <v>226</v>
      </c>
      <c r="B87" s="57" t="s">
        <v>221</v>
      </c>
      <c r="C87" s="169" t="s">
        <v>112</v>
      </c>
      <c r="D87" s="168">
        <v>2026</v>
      </c>
      <c r="E87" s="169" t="s">
        <v>112</v>
      </c>
      <c r="F87" s="168">
        <v>2043</v>
      </c>
      <c r="G87" s="169" t="s">
        <v>167</v>
      </c>
      <c r="H87" s="169" t="s">
        <v>168</v>
      </c>
      <c r="I87" s="170" t="s">
        <v>222</v>
      </c>
      <c r="J87" s="168" t="s">
        <v>1732</v>
      </c>
      <c r="K87" s="168">
        <v>1</v>
      </c>
      <c r="L87" s="168"/>
      <c r="M87" s="168"/>
      <c r="N87" s="171">
        <f>IFERROR(VLOOKUP("*"&amp;O87&amp;"*",Actual!$F$2:$J$18,5,FALSE),IFERROR(VLOOKUP("*"&amp;_xlfn.CONCAT(" ",(VALUE(O87)+100)," ")&amp;"*",Actual!$F$2:$J$18,5,FALSE),""))</f>
        <v>0</v>
      </c>
      <c r="O87" s="145"/>
      <c r="P87" s="82"/>
      <c r="Q87" s="146" t="s">
        <v>1733</v>
      </c>
    </row>
    <row r="88" spans="1:18" s="146" customFormat="1">
      <c r="A88" s="168">
        <v>226</v>
      </c>
      <c r="B88" s="57" t="s">
        <v>225</v>
      </c>
      <c r="C88" s="169" t="s">
        <v>112</v>
      </c>
      <c r="D88" s="168">
        <v>2025</v>
      </c>
      <c r="E88" s="169" t="s">
        <v>112</v>
      </c>
      <c r="F88" s="168">
        <v>2043</v>
      </c>
      <c r="G88" s="169" t="s">
        <v>167</v>
      </c>
      <c r="H88" s="169" t="s">
        <v>168</v>
      </c>
      <c r="I88" s="170" t="s">
        <v>222</v>
      </c>
      <c r="J88" s="168" t="s">
        <v>1734</v>
      </c>
      <c r="K88" s="168">
        <v>1</v>
      </c>
      <c r="L88" s="168"/>
      <c r="M88" s="168"/>
      <c r="N88" s="171">
        <f>IFERROR(VLOOKUP("*"&amp;O88&amp;"*",Actual!$F$2:$J$18,5,FALSE),IFERROR(VLOOKUP("*"&amp;_xlfn.CONCAT(" ",(VALUE(O88)+100)," ")&amp;"*",Actual!$F$2:$J$18,5,FALSE),""))</f>
        <v>0</v>
      </c>
      <c r="O88" s="145"/>
      <c r="P88" s="82"/>
      <c r="Q88" s="146" t="s">
        <v>1735</v>
      </c>
    </row>
    <row r="89" spans="1:18">
      <c r="A89" s="56">
        <v>227</v>
      </c>
      <c r="B89" s="57" t="s">
        <v>228</v>
      </c>
      <c r="C89" s="58" t="s">
        <v>112</v>
      </c>
      <c r="D89" s="168"/>
      <c r="E89" s="58" t="s">
        <v>112</v>
      </c>
      <c r="F89" s="168">
        <v>2041</v>
      </c>
      <c r="G89" s="58" t="s">
        <v>126</v>
      </c>
      <c r="H89" s="58" t="s">
        <v>127</v>
      </c>
      <c r="I89" s="58" t="s">
        <v>229</v>
      </c>
      <c r="J89" s="57" t="s">
        <v>174</v>
      </c>
      <c r="K89" s="59">
        <v>1</v>
      </c>
      <c r="L89" s="123"/>
      <c r="M89" s="123"/>
      <c r="N89" s="172" t="str">
        <f>IFERROR(VLOOKUP("*"&amp;O89&amp;"*",Actual!$F$2:$J$18,5,FALSE),IFERROR(VLOOKUP("*"&amp;_xlfn.CONCAT(" ",(VALUE(O89)+100)," ")&amp;"*",Actual!$F$2:$J$18,5,FALSE),""))</f>
        <v/>
      </c>
      <c r="O89" s="145" t="str">
        <f>_xlfn.CONCAT(" ",A89," ")</f>
        <v xml:space="preserve"> 227 </v>
      </c>
      <c r="P89" s="82" t="str">
        <f>IF((COUNTIF(Actual!$F$2:$F$18,"*"&amp;O89&amp;"*")+COUNTIF(Actual!$F$2:$F$18,"*"&amp;O24&amp;"*"))&gt;1,"VSAT ORGY!","")</f>
        <v/>
      </c>
      <c r="Q89" s="146" t="s">
        <v>1733</v>
      </c>
      <c r="R89" s="146"/>
    </row>
    <row r="90" spans="1:18">
      <c r="A90" s="56">
        <v>227</v>
      </c>
      <c r="B90" s="57" t="s">
        <v>231</v>
      </c>
      <c r="C90" s="58" t="s">
        <v>254</v>
      </c>
      <c r="D90" s="168"/>
      <c r="E90" s="58" t="s">
        <v>254</v>
      </c>
      <c r="F90" s="58">
        <v>2041</v>
      </c>
      <c r="G90" s="58" t="s">
        <v>134</v>
      </c>
      <c r="H90" s="58" t="s">
        <v>135</v>
      </c>
      <c r="I90" s="58" t="s">
        <v>229</v>
      </c>
      <c r="J90" s="57" t="s">
        <v>176</v>
      </c>
      <c r="K90" s="59">
        <v>1</v>
      </c>
      <c r="L90" s="58"/>
      <c r="M90" s="173" t="s">
        <v>180</v>
      </c>
      <c r="N90" s="173"/>
      <c r="O90" s="145"/>
      <c r="Q90" s="146" t="s">
        <v>1735</v>
      </c>
      <c r="R90" s="146"/>
    </row>
    <row r="91" spans="1:18">
      <c r="A91" s="70">
        <v>228</v>
      </c>
      <c r="B91" s="48" t="s">
        <v>233</v>
      </c>
      <c r="C91" s="77" t="s">
        <v>112</v>
      </c>
      <c r="D91" s="70">
        <v>2034</v>
      </c>
      <c r="E91" s="77" t="s">
        <v>112</v>
      </c>
      <c r="F91" s="70">
        <v>2044</v>
      </c>
      <c r="G91" s="77" t="s">
        <v>167</v>
      </c>
      <c r="H91" s="77" t="s">
        <v>168</v>
      </c>
      <c r="I91" s="64" t="s">
        <v>234</v>
      </c>
      <c r="J91" s="70" t="s">
        <v>1736</v>
      </c>
      <c r="K91" s="70">
        <v>1</v>
      </c>
      <c r="O91" s="145"/>
      <c r="Q91" s="146" t="s">
        <v>1733</v>
      </c>
      <c r="R91" s="146"/>
    </row>
    <row r="92" spans="1:18">
      <c r="A92" s="70">
        <v>228</v>
      </c>
      <c r="B92" s="48" t="s">
        <v>233</v>
      </c>
      <c r="C92" s="77" t="s">
        <v>112</v>
      </c>
      <c r="D92" s="70">
        <v>2034</v>
      </c>
      <c r="E92" s="77" t="s">
        <v>112</v>
      </c>
      <c r="F92" s="70">
        <v>2044</v>
      </c>
      <c r="G92" s="77" t="s">
        <v>167</v>
      </c>
      <c r="H92" s="77" t="s">
        <v>168</v>
      </c>
      <c r="I92" s="64" t="s">
        <v>234</v>
      </c>
      <c r="J92" s="70" t="s">
        <v>1737</v>
      </c>
      <c r="K92" s="70">
        <v>1</v>
      </c>
      <c r="N92" s="133">
        <f>IFERROR(VLOOKUP("*"&amp;O86&amp;"*",Actual!$F$2:$J$18,5,FALSE),IFERROR(VLOOKUP("*"&amp;_xlfn.CONCAT(" ",(VALUE(O86)+100)," ")&amp;"*",Actual!$F$2:$J$18,5,FALSE),""))</f>
        <v>0</v>
      </c>
      <c r="O92" s="145"/>
      <c r="Q92" s="146" t="s">
        <v>1735</v>
      </c>
      <c r="R92" s="146"/>
    </row>
    <row r="93" spans="1:18">
      <c r="A93" s="158">
        <v>136</v>
      </c>
      <c r="B93" s="159" t="s">
        <v>111</v>
      </c>
      <c r="C93" s="163"/>
      <c r="D93" s="164"/>
      <c r="E93" s="163"/>
      <c r="F93" s="164"/>
      <c r="G93" s="164"/>
      <c r="H93" s="164"/>
      <c r="I93" s="160" t="s">
        <v>178</v>
      </c>
      <c r="J93" s="159" t="s">
        <v>212</v>
      </c>
      <c r="K93" s="161">
        <v>1</v>
      </c>
      <c r="L93" s="164"/>
      <c r="M93" s="162" t="s">
        <v>180</v>
      </c>
    </row>
    <row r="94" spans="1:18">
      <c r="A94" s="158">
        <v>137</v>
      </c>
      <c r="B94" s="159" t="s">
        <v>111</v>
      </c>
      <c r="C94" s="163"/>
      <c r="D94" s="164"/>
      <c r="E94" s="163"/>
      <c r="F94" s="164"/>
      <c r="G94" s="164"/>
      <c r="H94" s="164"/>
      <c r="I94" s="160" t="s">
        <v>181</v>
      </c>
      <c r="J94" s="159" t="s">
        <v>214</v>
      </c>
      <c r="K94" s="161">
        <v>1</v>
      </c>
      <c r="L94" s="164"/>
      <c r="M94" s="162" t="s">
        <v>180</v>
      </c>
    </row>
    <row r="95" spans="1:18">
      <c r="A95" s="158">
        <v>138</v>
      </c>
      <c r="B95" s="159" t="s">
        <v>111</v>
      </c>
      <c r="C95" s="163"/>
      <c r="D95" s="164"/>
      <c r="E95" s="163"/>
      <c r="F95" s="164"/>
      <c r="G95" s="164"/>
      <c r="H95" s="164"/>
      <c r="I95" s="160" t="s">
        <v>184</v>
      </c>
      <c r="J95" s="159" t="s">
        <v>216</v>
      </c>
      <c r="K95" s="161">
        <v>1</v>
      </c>
      <c r="L95" s="164"/>
      <c r="M95" s="162" t="s">
        <v>180</v>
      </c>
    </row>
    <row r="96" spans="1:18">
      <c r="A96" s="158">
        <v>139</v>
      </c>
      <c r="B96" s="159" t="s">
        <v>111</v>
      </c>
      <c r="C96" s="163"/>
      <c r="D96" s="164"/>
      <c r="E96" s="163"/>
      <c r="F96" s="164"/>
      <c r="G96" s="164"/>
      <c r="H96" s="164"/>
      <c r="I96" s="160" t="s">
        <v>186</v>
      </c>
      <c r="J96" s="159" t="s">
        <v>219</v>
      </c>
      <c r="K96" s="161">
        <v>1</v>
      </c>
      <c r="L96" s="164"/>
      <c r="M96" s="162" t="s">
        <v>180</v>
      </c>
    </row>
    <row r="97" spans="1:13">
      <c r="A97" s="158">
        <v>140</v>
      </c>
      <c r="B97" s="159" t="s">
        <v>111</v>
      </c>
      <c r="C97" s="163"/>
      <c r="D97" s="164"/>
      <c r="E97" s="163"/>
      <c r="F97" s="164"/>
      <c r="G97" s="164"/>
      <c r="H97" s="164"/>
      <c r="I97" s="160" t="s">
        <v>188</v>
      </c>
      <c r="J97" s="159" t="s">
        <v>223</v>
      </c>
      <c r="K97" s="161">
        <v>1</v>
      </c>
      <c r="L97" s="164"/>
      <c r="M97" s="162" t="s">
        <v>180</v>
      </c>
    </row>
    <row r="98" spans="1:13">
      <c r="A98" s="158">
        <v>141</v>
      </c>
      <c r="B98" s="159" t="s">
        <v>111</v>
      </c>
      <c r="C98" s="163"/>
      <c r="D98" s="164"/>
      <c r="E98" s="163"/>
      <c r="F98" s="164"/>
      <c r="G98" s="164"/>
      <c r="H98" s="164"/>
      <c r="I98" s="160" t="s">
        <v>190</v>
      </c>
      <c r="J98" s="159" t="s">
        <v>226</v>
      </c>
      <c r="K98" s="161">
        <v>1</v>
      </c>
      <c r="L98" s="164"/>
      <c r="M98" s="162" t="s">
        <v>180</v>
      </c>
    </row>
    <row r="99" spans="1:13">
      <c r="A99" s="47"/>
      <c r="B99" s="48"/>
      <c r="I99" s="49"/>
    </row>
    <row r="100" spans="1:13">
      <c r="A100" s="47"/>
      <c r="B100" s="48"/>
    </row>
    <row r="101" spans="1:13">
      <c r="A101" s="47"/>
      <c r="B101" s="48"/>
    </row>
    <row r="103" spans="1:13">
      <c r="I103" s="1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69E9-C692-4844-BC95-3C2C5BA07F91}">
  <dimension ref="A1:E6"/>
  <sheetViews>
    <sheetView workbookViewId="0">
      <selection activeCell="C18" sqref="C18"/>
    </sheetView>
  </sheetViews>
  <sheetFormatPr defaultRowHeight="15"/>
  <cols>
    <col min="1" max="1" width="16.28515625" customWidth="1"/>
    <col min="2" max="2" width="18.28515625" bestFit="1" customWidth="1"/>
    <col min="3" max="3" width="17.5703125" bestFit="1" customWidth="1"/>
    <col min="4" max="4" width="17.7109375" bestFit="1" customWidth="1"/>
    <col min="5" max="5" width="15.85546875" bestFit="1" customWidth="1"/>
  </cols>
  <sheetData>
    <row r="1" spans="1:5">
      <c r="A1" s="70" t="s">
        <v>83</v>
      </c>
      <c r="B1" s="70"/>
      <c r="C1" s="70" t="s">
        <v>84</v>
      </c>
      <c r="D1" s="70" t="s">
        <v>85</v>
      </c>
    </row>
    <row r="2" spans="1:5">
      <c r="A2" s="70" t="s">
        <v>86</v>
      </c>
      <c r="B2" s="70" t="s">
        <v>87</v>
      </c>
      <c r="C2" s="70">
        <v>32</v>
      </c>
      <c r="D2" s="70">
        <v>6</v>
      </c>
      <c r="E2" t="s">
        <v>88</v>
      </c>
    </row>
    <row r="3" spans="1:5">
      <c r="A3" s="70" t="s">
        <v>89</v>
      </c>
      <c r="B3" s="70" t="s">
        <v>90</v>
      </c>
      <c r="C3" s="70">
        <v>32</v>
      </c>
      <c r="D3" s="70">
        <v>12</v>
      </c>
    </row>
    <row r="4" spans="1:5">
      <c r="A4" s="70" t="s">
        <v>91</v>
      </c>
      <c r="B4" s="70" t="s">
        <v>92</v>
      </c>
      <c r="C4" s="70">
        <v>32</v>
      </c>
      <c r="D4" s="70">
        <v>17</v>
      </c>
      <c r="E4" t="s">
        <v>93</v>
      </c>
    </row>
    <row r="6" spans="1:5">
      <c r="B6"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EAF3-942B-4626-B360-2D906216A7ED}">
  <dimension ref="A1:V79"/>
  <sheetViews>
    <sheetView tabSelected="1" workbookViewId="0">
      <pane ySplit="1" topLeftCell="A31" activePane="bottomLeft" state="frozen"/>
      <selection pane="bottomLeft" activeCell="O40" sqref="O40"/>
    </sheetView>
  </sheetViews>
  <sheetFormatPr defaultRowHeight="15"/>
  <cols>
    <col min="1" max="1" width="8.42578125" customWidth="1"/>
    <col min="2" max="2" width="9.28515625" customWidth="1"/>
    <col min="3" max="3" width="28.7109375" customWidth="1"/>
    <col min="4" max="4" width="13.42578125" customWidth="1"/>
    <col min="5" max="5" width="8.85546875" customWidth="1"/>
    <col min="6" max="6" width="13.85546875" customWidth="1"/>
    <col min="7" max="7" width="7" customWidth="1"/>
    <col min="10" max="10" width="19.5703125" customWidth="1"/>
    <col min="12" max="12" width="17.5703125" customWidth="1"/>
    <col min="13" max="13" width="8.5703125" customWidth="1"/>
    <col min="14" max="14" width="50.140625" customWidth="1"/>
    <col min="17" max="17" width="11.140625" customWidth="1"/>
    <col min="19" max="19" width="32.42578125" customWidth="1"/>
    <col min="22" max="22" width="22.85546875" customWidth="1"/>
  </cols>
  <sheetData>
    <row r="1" spans="1:22" ht="60">
      <c r="A1" s="45" t="s">
        <v>94</v>
      </c>
      <c r="B1" s="45" t="s">
        <v>95</v>
      </c>
      <c r="C1" s="46" t="s">
        <v>96</v>
      </c>
      <c r="D1" s="46" t="s">
        <v>97</v>
      </c>
      <c r="E1" s="46" t="s">
        <v>98</v>
      </c>
      <c r="F1" s="46" t="s">
        <v>99</v>
      </c>
      <c r="G1" s="46" t="s">
        <v>100</v>
      </c>
      <c r="H1" s="46" t="s">
        <v>101</v>
      </c>
      <c r="I1" s="46" t="s">
        <v>102</v>
      </c>
      <c r="J1" s="46" t="s">
        <v>103</v>
      </c>
      <c r="K1" s="46" t="s">
        <v>104</v>
      </c>
      <c r="L1" s="46" t="s">
        <v>105</v>
      </c>
      <c r="M1" s="46" t="s">
        <v>106</v>
      </c>
      <c r="N1" s="46" t="s">
        <v>107</v>
      </c>
      <c r="O1" s="46" t="s">
        <v>108</v>
      </c>
      <c r="P1" s="86" t="s">
        <v>109</v>
      </c>
      <c r="Q1" s="79" t="s">
        <v>110</v>
      </c>
    </row>
    <row r="2" spans="1:22">
      <c r="A2" s="264">
        <v>1</v>
      </c>
      <c r="B2" s="265">
        <v>101</v>
      </c>
      <c r="C2" s="266" t="s">
        <v>111</v>
      </c>
      <c r="D2" s="267" t="s">
        <v>112</v>
      </c>
      <c r="E2" s="267">
        <v>2025</v>
      </c>
      <c r="F2" s="267" t="s">
        <v>112</v>
      </c>
      <c r="G2" s="267">
        <v>2044</v>
      </c>
      <c r="H2" s="267" t="s">
        <v>113</v>
      </c>
      <c r="I2" s="267" t="s">
        <v>114</v>
      </c>
      <c r="J2" s="268" t="s">
        <v>115</v>
      </c>
      <c r="K2" s="269" t="s">
        <v>116</v>
      </c>
      <c r="L2" s="269">
        <v>1</v>
      </c>
      <c r="M2" s="269"/>
      <c r="N2" s="269" t="s">
        <v>117</v>
      </c>
      <c r="O2" s="83" t="str">
        <f>IFERROR(VLOOKUP("*"&amp;P2&amp;"*",Actual!$F$2:$J$18,5,FALSE),IFERROR(VLOOKUP("*"&amp;_xlfn.CONCAT(" ",(VALUE(P2)+100)," ")&amp;"*",Actual!$F$2:$J$18,5,FALSE),""))</f>
        <v/>
      </c>
      <c r="P2" s="87" t="str">
        <f>_xlfn.CONCAT(" ",B2," ")</f>
        <v xml:space="preserve"> 101 </v>
      </c>
      <c r="Q2" s="82" t="str">
        <f>IF((COUNTIF(Actual!$F$2:$F$18,"*"&amp;P2&amp;"*")+COUNTIF(Actual!$F$2:$F$18,"*"&amp;P20&amp;"*"))&gt;1,"VSAT ORGY!","")</f>
        <v/>
      </c>
    </row>
    <row r="3" spans="1:22">
      <c r="A3" s="270">
        <v>2</v>
      </c>
      <c r="B3" s="271">
        <v>102</v>
      </c>
      <c r="C3" s="272" t="s">
        <v>111</v>
      </c>
      <c r="D3" s="273" t="s">
        <v>112</v>
      </c>
      <c r="E3" s="273">
        <v>2002</v>
      </c>
      <c r="F3" s="273" t="s">
        <v>112</v>
      </c>
      <c r="G3" s="267">
        <v>2044</v>
      </c>
      <c r="H3" s="273" t="s">
        <v>113</v>
      </c>
      <c r="I3" s="273" t="s">
        <v>114</v>
      </c>
      <c r="J3" s="275" t="s">
        <v>118</v>
      </c>
      <c r="K3" s="275" t="s">
        <v>119</v>
      </c>
      <c r="L3" s="50">
        <v>1</v>
      </c>
      <c r="M3" s="269"/>
      <c r="N3" s="269" t="s">
        <v>117</v>
      </c>
      <c r="O3" s="83" t="str">
        <f>IFERROR(VLOOKUP("*"&amp;P3&amp;"*",Actual!$F$2:$J$18,5,FALSE),IFERROR(VLOOKUP("*"&amp;_xlfn.CONCAT(" ",(VALUE(P3)+100)," ")&amp;"*",Actual!$F$2:$J$18,5,FALSE),""))</f>
        <v>NicolaeB</v>
      </c>
      <c r="P3" s="87" t="str">
        <f>_xlfn.CONCAT(" ",B3," ")</f>
        <v xml:space="preserve"> 102 </v>
      </c>
      <c r="Q3" s="82" t="str">
        <f>IF((COUNTIF(Actual!$F$2:$F$18,"*"&amp;P3&amp;"*")+COUNTIF(Actual!$F$2:$F$18,"*"&amp;P21&amp;"*"))&gt;1,"VSAT ORGY!","")</f>
        <v/>
      </c>
    </row>
    <row r="4" spans="1:22">
      <c r="A4" s="270">
        <v>3</v>
      </c>
      <c r="B4" s="271">
        <v>103</v>
      </c>
      <c r="C4" s="272" t="s">
        <v>111</v>
      </c>
      <c r="D4" s="273" t="s">
        <v>112</v>
      </c>
      <c r="E4" s="273">
        <v>2003</v>
      </c>
      <c r="F4" s="273" t="s">
        <v>112</v>
      </c>
      <c r="G4" s="267">
        <v>2044</v>
      </c>
      <c r="H4" s="273" t="s">
        <v>120</v>
      </c>
      <c r="I4" s="273" t="s">
        <v>121</v>
      </c>
      <c r="J4" s="275" t="s">
        <v>122</v>
      </c>
      <c r="K4" s="275" t="s">
        <v>123</v>
      </c>
      <c r="L4" s="269">
        <v>1</v>
      </c>
      <c r="M4" s="269"/>
      <c r="N4" s="269" t="s">
        <v>117</v>
      </c>
      <c r="O4" s="83" t="str">
        <f>IFERROR(VLOOKUP("*"&amp;P4&amp;"*",Actual!$F$2:$J$18,5,FALSE),IFERROR(VLOOKUP("*"&amp;_xlfn.CONCAT(" ",(VALUE(P4)+100)," ")&amp;"*",Actual!$F$2:$J$18,5,FALSE),""))</f>
        <v>DianaS</v>
      </c>
      <c r="P4" s="87" t="str">
        <f>_xlfn.CONCAT(" ",B4," ")</f>
        <v xml:space="preserve"> 103 </v>
      </c>
      <c r="Q4" s="82" t="str">
        <f>IF((COUNTIF(Actual!$F$2:$F$18,"*"&amp;P4&amp;"*")+COUNTIF(Actual!$F$2:$F$18,"*"&amp;P22&amp;"*"))&gt;1,"VSAT ORGY!","")</f>
        <v/>
      </c>
    </row>
    <row r="5" spans="1:22">
      <c r="A5" s="270">
        <v>4</v>
      </c>
      <c r="B5" s="271">
        <v>104</v>
      </c>
      <c r="C5" s="272" t="s">
        <v>111</v>
      </c>
      <c r="D5" s="273" t="s">
        <v>112</v>
      </c>
      <c r="E5" s="273">
        <v>2004</v>
      </c>
      <c r="F5" s="273" t="s">
        <v>112</v>
      </c>
      <c r="G5" s="267">
        <v>2044</v>
      </c>
      <c r="H5" s="273" t="s">
        <v>120</v>
      </c>
      <c r="I5" s="273" t="s">
        <v>121</v>
      </c>
      <c r="J5" s="275" t="s">
        <v>124</v>
      </c>
      <c r="K5" s="275" t="s">
        <v>125</v>
      </c>
      <c r="L5" s="50">
        <v>1</v>
      </c>
      <c r="M5" s="269"/>
      <c r="N5" s="269" t="s">
        <v>117</v>
      </c>
      <c r="O5" s="83" t="str">
        <f>IFERROR(VLOOKUP("*"&amp;P5&amp;"*",Actual!$F$2:$J$18,5,FALSE),IFERROR(VLOOKUP("*"&amp;_xlfn.CONCAT(" ",(VALUE(P5)+100)," ")&amp;"*",Actual!$F$2:$J$18,5,FALSE),""))</f>
        <v/>
      </c>
      <c r="P5" s="87" t="str">
        <f>_xlfn.CONCAT(" ",B5," ")</f>
        <v xml:space="preserve"> 104 </v>
      </c>
      <c r="Q5" s="82" t="str">
        <f>IF((COUNTIF(Actual!$F$2:$F$18,"*"&amp;P5&amp;"*")+COUNTIF(Actual!$F$2:$F$18,"*"&amp;P23&amp;"*"))&gt;1,"VSAT ORGY!","")</f>
        <v/>
      </c>
    </row>
    <row r="6" spans="1:22">
      <c r="A6" s="270">
        <v>5</v>
      </c>
      <c r="B6" s="271">
        <v>105</v>
      </c>
      <c r="C6" s="276" t="s">
        <v>111</v>
      </c>
      <c r="D6" s="273" t="s">
        <v>112</v>
      </c>
      <c r="E6" s="273">
        <v>2005</v>
      </c>
      <c r="F6" s="273" t="s">
        <v>112</v>
      </c>
      <c r="G6" s="267">
        <v>2044</v>
      </c>
      <c r="H6" s="273" t="s">
        <v>126</v>
      </c>
      <c r="I6" s="273" t="s">
        <v>127</v>
      </c>
      <c r="J6" s="277" t="s">
        <v>128</v>
      </c>
      <c r="K6" s="275" t="s">
        <v>129</v>
      </c>
      <c r="L6" s="269">
        <v>1</v>
      </c>
      <c r="M6" s="269"/>
      <c r="N6" s="269" t="s">
        <v>117</v>
      </c>
      <c r="O6" s="83" t="str">
        <f>IFERROR(VLOOKUP("*"&amp;P6&amp;"*",Actual!$F$2:$J$18,5,FALSE),IFERROR(VLOOKUP("*"&amp;_xlfn.CONCAT(" ",(VALUE(P6)+100)," ")&amp;"*",Actual!$F$2:$J$18,5,FALSE),""))</f>
        <v/>
      </c>
      <c r="P6" s="87" t="str">
        <f>_xlfn.CONCAT(" ",B6," ")</f>
        <v xml:space="preserve"> 105 </v>
      </c>
      <c r="Q6" s="82" t="str">
        <f>IF((COUNTIF(Actual!$F$2:$F$18,"*"&amp;P6&amp;"*")+COUNTIF(Actual!$F$2:$F$18,"*"&amp;P24&amp;"*"))&gt;1,"VSAT ORGY!","")</f>
        <v/>
      </c>
      <c r="S6" s="296" t="s">
        <v>130</v>
      </c>
      <c r="T6" s="297"/>
      <c r="U6" s="297"/>
      <c r="V6" s="298"/>
    </row>
    <row r="7" spans="1:22">
      <c r="A7" s="270">
        <v>6</v>
      </c>
      <c r="B7" s="271">
        <v>106</v>
      </c>
      <c r="C7" s="272" t="s">
        <v>111</v>
      </c>
      <c r="D7" s="273" t="s">
        <v>112</v>
      </c>
      <c r="E7" s="273">
        <v>2006</v>
      </c>
      <c r="F7" s="273" t="s">
        <v>112</v>
      </c>
      <c r="G7" s="267">
        <v>2044</v>
      </c>
      <c r="H7" s="273" t="s">
        <v>126</v>
      </c>
      <c r="I7" s="273" t="s">
        <v>127</v>
      </c>
      <c r="J7" s="275" t="s">
        <v>131</v>
      </c>
      <c r="K7" s="275" t="s">
        <v>132</v>
      </c>
      <c r="L7" s="50">
        <v>1</v>
      </c>
      <c r="M7" s="269"/>
      <c r="N7" s="269" t="s">
        <v>117</v>
      </c>
      <c r="O7" s="83" t="str">
        <f>IFERROR(VLOOKUP("*"&amp;P7&amp;"*",Actual!$F$2:$J$18,5,FALSE),IFERROR(VLOOKUP("*"&amp;_xlfn.CONCAT(" ",(VALUE(P7)+100)," ")&amp;"*",Actual!$F$2:$J$18,5,FALSE),""))</f>
        <v>ValeriuL</v>
      </c>
      <c r="P7" s="87" t="str">
        <f>_xlfn.CONCAT(" ",B7," ")</f>
        <v xml:space="preserve"> 106 </v>
      </c>
      <c r="Q7" s="82" t="str">
        <f>IF((COUNTIF(Actual!$F$2:$F$18,"*"&amp;P7&amp;"*")+COUNTIF(Actual!$F$2:$F$18,"*"&amp;P25&amp;"*"))&gt;1,"VSAT ORGY!","")</f>
        <v/>
      </c>
      <c r="S7" s="317" t="s">
        <v>133</v>
      </c>
      <c r="T7" s="295"/>
      <c r="U7" s="295"/>
      <c r="V7" s="300"/>
    </row>
    <row r="8" spans="1:22">
      <c r="A8" s="270">
        <v>7</v>
      </c>
      <c r="B8" s="271">
        <v>107</v>
      </c>
      <c r="C8" s="272" t="s">
        <v>111</v>
      </c>
      <c r="D8" s="273" t="s">
        <v>112</v>
      </c>
      <c r="E8" s="273">
        <v>2007</v>
      </c>
      <c r="F8" s="273" t="s">
        <v>112</v>
      </c>
      <c r="G8" s="267">
        <v>2044</v>
      </c>
      <c r="H8" s="273" t="s">
        <v>134</v>
      </c>
      <c r="I8" s="273" t="s">
        <v>135</v>
      </c>
      <c r="J8" s="275" t="s">
        <v>136</v>
      </c>
      <c r="K8" s="275" t="s">
        <v>137</v>
      </c>
      <c r="L8" s="269">
        <v>1</v>
      </c>
      <c r="M8" s="269"/>
      <c r="N8" s="269" t="s">
        <v>117</v>
      </c>
      <c r="O8" s="83" t="s">
        <v>79</v>
      </c>
      <c r="P8" s="87" t="str">
        <f>_xlfn.CONCAT(" ",B8," ")</f>
        <v xml:space="preserve"> 107 </v>
      </c>
      <c r="Q8" s="82" t="str">
        <f>IF((COUNTIF(Actual!$F$2:$F$18,"*"&amp;P8&amp;"*")+COUNTIF(Actual!$F$2:$F$18,"*"&amp;P26&amp;"*"))&gt;1,"VSAT ORGY!","")</f>
        <v/>
      </c>
      <c r="S8" s="299" t="s">
        <v>138</v>
      </c>
      <c r="T8" s="316"/>
      <c r="U8" s="295"/>
      <c r="V8" s="300"/>
    </row>
    <row r="9" spans="1:22">
      <c r="A9" s="270">
        <v>8</v>
      </c>
      <c r="B9" s="271">
        <v>108</v>
      </c>
      <c r="C9" s="272" t="s">
        <v>111</v>
      </c>
      <c r="D9" s="273" t="s">
        <v>112</v>
      </c>
      <c r="E9" s="273">
        <v>2008</v>
      </c>
      <c r="F9" s="273" t="s">
        <v>112</v>
      </c>
      <c r="G9" s="267">
        <v>2044</v>
      </c>
      <c r="H9" s="273" t="s">
        <v>134</v>
      </c>
      <c r="I9" s="273" t="s">
        <v>135</v>
      </c>
      <c r="J9" s="275" t="s">
        <v>139</v>
      </c>
      <c r="K9" s="275" t="s">
        <v>140</v>
      </c>
      <c r="L9" s="50">
        <v>1</v>
      </c>
      <c r="M9" s="269"/>
      <c r="N9" s="269" t="s">
        <v>117</v>
      </c>
      <c r="O9" s="83" t="str">
        <f>IFERROR(VLOOKUP("*"&amp;P9&amp;"*",Actual!$F$2:$J$18,5,FALSE),IFERROR(VLOOKUP("*"&amp;_xlfn.CONCAT(" ",(VALUE(P9)+100)," ")&amp;"*",Actual!$F$2:$J$18,5,FALSE),""))</f>
        <v/>
      </c>
      <c r="P9" s="87" t="str">
        <f>_xlfn.CONCAT(" ",B9," ")</f>
        <v xml:space="preserve"> 108 </v>
      </c>
      <c r="Q9" s="82" t="str">
        <f>IF((COUNTIF(Actual!$F$2:$F$18,"*"&amp;P9&amp;"*")+COUNTIF(Actual!$F$2:$F$18,"*"&amp;P27&amp;"*"))&gt;1,"VSAT ORGY!","")</f>
        <v/>
      </c>
      <c r="S9" s="318" t="s">
        <v>141</v>
      </c>
      <c r="T9" s="295"/>
      <c r="U9" s="295"/>
      <c r="V9" s="300"/>
    </row>
    <row r="10" spans="1:22">
      <c r="A10" s="270">
        <v>9</v>
      </c>
      <c r="B10" s="271">
        <v>109</v>
      </c>
      <c r="C10" s="272" t="s">
        <v>111</v>
      </c>
      <c r="D10" s="273" t="s">
        <v>112</v>
      </c>
      <c r="E10" s="273">
        <v>2009</v>
      </c>
      <c r="F10" s="273" t="s">
        <v>112</v>
      </c>
      <c r="G10" s="267">
        <v>2044</v>
      </c>
      <c r="H10" s="273" t="s">
        <v>142</v>
      </c>
      <c r="I10" s="273" t="s">
        <v>143</v>
      </c>
      <c r="J10" s="275" t="s">
        <v>144</v>
      </c>
      <c r="K10" s="275" t="s">
        <v>145</v>
      </c>
      <c r="L10" s="269">
        <v>1</v>
      </c>
      <c r="M10" s="269"/>
      <c r="N10" s="269" t="s">
        <v>117</v>
      </c>
      <c r="O10" s="83" t="s">
        <v>57</v>
      </c>
      <c r="P10" s="87" t="str">
        <f>_xlfn.CONCAT(" ",B10," ")</f>
        <v xml:space="preserve"> 109 </v>
      </c>
      <c r="Q10" s="82" t="str">
        <f>IF((COUNTIF(Actual!$F$2:$F$18,"*"&amp;P10&amp;"*")+COUNTIF(Actual!$F$2:$F$18,"*"&amp;P28&amp;"*"))&gt;1,"VSAT ORGY!","")</f>
        <v/>
      </c>
      <c r="S10" s="299" t="s">
        <v>146</v>
      </c>
      <c r="T10" s="295"/>
      <c r="U10" s="295"/>
      <c r="V10" s="300"/>
    </row>
    <row r="11" spans="1:22">
      <c r="A11" s="270">
        <v>10</v>
      </c>
      <c r="B11" s="271">
        <v>110</v>
      </c>
      <c r="C11" s="272" t="s">
        <v>111</v>
      </c>
      <c r="D11" s="273" t="s">
        <v>112</v>
      </c>
      <c r="E11" s="273">
        <v>2010</v>
      </c>
      <c r="F11" s="273" t="s">
        <v>112</v>
      </c>
      <c r="G11" s="267">
        <v>2044</v>
      </c>
      <c r="H11" s="273" t="s">
        <v>142</v>
      </c>
      <c r="I11" s="273" t="s">
        <v>143</v>
      </c>
      <c r="J11" s="275" t="s">
        <v>147</v>
      </c>
      <c r="K11" s="275" t="s">
        <v>148</v>
      </c>
      <c r="L11" s="50">
        <v>1</v>
      </c>
      <c r="M11" s="269"/>
      <c r="N11" s="269" t="s">
        <v>117</v>
      </c>
      <c r="O11" s="83" t="s">
        <v>57</v>
      </c>
      <c r="P11" s="87" t="str">
        <f>_xlfn.CONCAT(" ",B11," ")</f>
        <v xml:space="preserve"> 110 </v>
      </c>
      <c r="Q11" s="82" t="str">
        <f>IF((COUNTIF(Actual!$F$2:$F$18,"*"&amp;P11&amp;"*")+COUNTIF(Actual!$F$2:$F$18,"*"&amp;P29&amp;"*"))&gt;1,"VSAT ORGY!","")</f>
        <v/>
      </c>
      <c r="S11" s="299" t="s">
        <v>149</v>
      </c>
      <c r="T11" s="295"/>
      <c r="U11" s="295"/>
      <c r="V11" s="300"/>
    </row>
    <row r="12" spans="1:22">
      <c r="A12" s="270">
        <v>11</v>
      </c>
      <c r="B12" s="271">
        <v>111</v>
      </c>
      <c r="C12" s="272" t="s">
        <v>111</v>
      </c>
      <c r="D12" s="273" t="s">
        <v>112</v>
      </c>
      <c r="E12" s="273">
        <v>2011</v>
      </c>
      <c r="F12" s="273" t="s">
        <v>112</v>
      </c>
      <c r="G12" s="267">
        <v>2044</v>
      </c>
      <c r="H12" s="273" t="s">
        <v>150</v>
      </c>
      <c r="I12" s="273" t="s">
        <v>151</v>
      </c>
      <c r="J12" s="275" t="s">
        <v>152</v>
      </c>
      <c r="K12" s="275" t="s">
        <v>153</v>
      </c>
      <c r="L12" s="269">
        <v>1</v>
      </c>
      <c r="M12" s="269"/>
      <c r="N12" s="269" t="s">
        <v>117</v>
      </c>
      <c r="O12" s="83" t="str">
        <f>IFERROR(VLOOKUP("*"&amp;P12&amp;"*",Actual!$F$2:$J$18,5,FALSE),IFERROR(VLOOKUP("*"&amp;_xlfn.CONCAT(" ",(VALUE(P12)+100)," ")&amp;"*",Actual!$F$2:$J$18,5,FALSE),""))</f>
        <v>LeonB</v>
      </c>
      <c r="P12" s="87" t="str">
        <f>_xlfn.CONCAT(" ",B12," ")</f>
        <v xml:space="preserve"> 111 </v>
      </c>
      <c r="Q12" s="82" t="str">
        <f>IF((COUNTIF(Actual!$F$2:$F$18,"*"&amp;P12&amp;"*")+COUNTIF(Actual!$F$2:$F$18,"*"&amp;P30&amp;"*"))&gt;1,"VSAT ORGY!","")</f>
        <v/>
      </c>
      <c r="S12" s="301" t="s">
        <v>154</v>
      </c>
      <c r="T12" s="295"/>
      <c r="U12" s="295"/>
      <c r="V12" s="300" t="s">
        <v>155</v>
      </c>
    </row>
    <row r="13" spans="1:22">
      <c r="A13" s="270">
        <v>12</v>
      </c>
      <c r="B13" s="271">
        <v>112</v>
      </c>
      <c r="C13" s="272" t="s">
        <v>111</v>
      </c>
      <c r="D13" s="273" t="s">
        <v>112</v>
      </c>
      <c r="E13" s="273">
        <v>2012</v>
      </c>
      <c r="F13" s="273" t="s">
        <v>112</v>
      </c>
      <c r="G13" s="267">
        <v>2044</v>
      </c>
      <c r="H13" s="273" t="s">
        <v>150</v>
      </c>
      <c r="I13" s="273" t="s">
        <v>151</v>
      </c>
      <c r="J13" s="277" t="s">
        <v>156</v>
      </c>
      <c r="K13" s="275" t="s">
        <v>157</v>
      </c>
      <c r="L13" s="50">
        <v>1</v>
      </c>
      <c r="M13" s="269"/>
      <c r="N13" s="269" t="s">
        <v>117</v>
      </c>
      <c r="O13" s="83" t="str">
        <f>IFERROR(VLOOKUP("*"&amp;P13&amp;"*",Actual!$F$2:$J$18,5,FALSE),IFERROR(VLOOKUP("*"&amp;_xlfn.CONCAT(" ",(VALUE(P13)+100)," ")&amp;"*",Actual!$F$2:$J$18,5,FALSE),""))</f>
        <v>LeonB</v>
      </c>
      <c r="P13" s="87" t="str">
        <f>_xlfn.CONCAT(" ",B13," ")</f>
        <v xml:space="preserve"> 112 </v>
      </c>
      <c r="Q13" s="82" t="str">
        <f>IF((COUNTIF(Actual!$F$2:$F$18,"*"&amp;P13&amp;"*")+COUNTIF(Actual!$F$2:$F$18,"*"&amp;P31&amp;"*"))&gt;1,"VSAT ORGY!","")</f>
        <v/>
      </c>
      <c r="S13" s="302" t="s">
        <v>154</v>
      </c>
      <c r="T13" s="295"/>
      <c r="U13" s="295"/>
      <c r="V13" s="300" t="s">
        <v>158</v>
      </c>
    </row>
    <row r="14" spans="1:22">
      <c r="A14" s="270">
        <v>13</v>
      </c>
      <c r="B14" s="271">
        <v>113</v>
      </c>
      <c r="C14" s="272" t="s">
        <v>111</v>
      </c>
      <c r="D14" s="273" t="s">
        <v>112</v>
      </c>
      <c r="E14" s="273">
        <v>2013</v>
      </c>
      <c r="F14" s="273" t="s">
        <v>112</v>
      </c>
      <c r="G14" s="267">
        <v>2044</v>
      </c>
      <c r="H14" s="273" t="s">
        <v>159</v>
      </c>
      <c r="I14" s="273" t="s">
        <v>160</v>
      </c>
      <c r="J14" s="277" t="s">
        <v>161</v>
      </c>
      <c r="K14" s="275" t="s">
        <v>162</v>
      </c>
      <c r="L14" s="269">
        <v>1</v>
      </c>
      <c r="M14" s="269"/>
      <c r="N14" s="269" t="s">
        <v>117</v>
      </c>
      <c r="O14" s="83" t="s">
        <v>79</v>
      </c>
      <c r="P14" s="87" t="str">
        <f>_xlfn.CONCAT(" ",B14," ")</f>
        <v xml:space="preserve"> 113 </v>
      </c>
      <c r="Q14" s="82" t="str">
        <f>IF((COUNTIF(Actual!$F$2:$F$18,"*"&amp;P14&amp;"*")+COUNTIF(Actual!$F$2:$F$18,"*"&amp;P32&amp;"*"))&gt;1,"VSAT ORGY!","")</f>
        <v/>
      </c>
      <c r="S14" s="303" t="s">
        <v>154</v>
      </c>
      <c r="T14" s="295"/>
      <c r="U14" s="295"/>
      <c r="V14" s="300" t="s">
        <v>163</v>
      </c>
    </row>
    <row r="15" spans="1:22">
      <c r="A15" s="270">
        <v>14</v>
      </c>
      <c r="B15" s="271">
        <v>114</v>
      </c>
      <c r="C15" s="272" t="s">
        <v>111</v>
      </c>
      <c r="D15" s="273" t="s">
        <v>112</v>
      </c>
      <c r="E15" s="273">
        <v>2014</v>
      </c>
      <c r="F15" s="273" t="s">
        <v>112</v>
      </c>
      <c r="G15" s="267">
        <v>2044</v>
      </c>
      <c r="H15" s="273" t="s">
        <v>159</v>
      </c>
      <c r="I15" s="273" t="s">
        <v>160</v>
      </c>
      <c r="J15" s="275" t="s">
        <v>164</v>
      </c>
      <c r="K15" s="275" t="s">
        <v>165</v>
      </c>
      <c r="L15" s="50">
        <v>1</v>
      </c>
      <c r="M15" s="269"/>
      <c r="N15" s="269" t="s">
        <v>117</v>
      </c>
      <c r="O15" s="83" t="str">
        <f>IFERROR(VLOOKUP("*"&amp;P15&amp;"*",Actual!$F$2:$J$18,5,FALSE),IFERROR(VLOOKUP("*"&amp;_xlfn.CONCAT(" ",(VALUE(P15)+100)," ")&amp;"*",Actual!$F$2:$J$18,5,FALSE),""))</f>
        <v/>
      </c>
      <c r="P15" s="87" t="str">
        <f>_xlfn.CONCAT(" ",B15," ")</f>
        <v xml:space="preserve"> 114 </v>
      </c>
      <c r="Q15" s="82" t="str">
        <f>IF((COUNTIF(Actual!$F$2:$F$18,"*"&amp;P15&amp;"*")+COUNTIF(Actual!$F$2:$F$18,"*"&amp;P33&amp;"*"))&gt;1,"VSAT ORGY!","")</f>
        <v/>
      </c>
      <c r="S15" s="304" t="s">
        <v>154</v>
      </c>
      <c r="T15" s="305"/>
      <c r="U15" s="305"/>
      <c r="V15" s="306" t="s">
        <v>166</v>
      </c>
    </row>
    <row r="16" spans="1:22">
      <c r="A16" s="270">
        <v>15</v>
      </c>
      <c r="B16" s="271">
        <v>115</v>
      </c>
      <c r="C16" s="272" t="s">
        <v>111</v>
      </c>
      <c r="D16" s="273" t="s">
        <v>112</v>
      </c>
      <c r="E16" s="273">
        <v>2015</v>
      </c>
      <c r="F16" s="273" t="s">
        <v>112</v>
      </c>
      <c r="G16" s="267">
        <v>2044</v>
      </c>
      <c r="H16" s="273" t="s">
        <v>167</v>
      </c>
      <c r="I16" s="273" t="s">
        <v>168</v>
      </c>
      <c r="J16" s="275" t="s">
        <v>169</v>
      </c>
      <c r="K16" s="275" t="s">
        <v>170</v>
      </c>
      <c r="L16" s="269">
        <v>1</v>
      </c>
      <c r="M16" s="269"/>
      <c r="N16" s="269" t="s">
        <v>117</v>
      </c>
      <c r="O16" s="83" t="str">
        <f>IFERROR(VLOOKUP("*"&amp;P16&amp;"*",Actual!$F$2:$J$18,5,FALSE),IFERROR(VLOOKUP("*"&amp;_xlfn.CONCAT(" ",(VALUE(P16)+100)," ")&amp;"*",Actual!$F$2:$J$18,5,FALSE),""))</f>
        <v/>
      </c>
      <c r="P16" s="87" t="str">
        <f>_xlfn.CONCAT(" ",B16," ")</f>
        <v xml:space="preserve"> 115 </v>
      </c>
      <c r="Q16" s="82" t="str">
        <f>IF((COUNTIF(Actual!$F$2:$F$18,"*"&amp;P16&amp;"*")+COUNTIF(Actual!$F$2:$F$18,"*"&amp;P34&amp;"*"))&gt;1,"VSAT ORGY!","")</f>
        <v/>
      </c>
    </row>
    <row r="17" spans="1:17">
      <c r="A17" s="270">
        <v>16</v>
      </c>
      <c r="B17" s="271">
        <v>116</v>
      </c>
      <c r="C17" s="272" t="s">
        <v>111</v>
      </c>
      <c r="D17" s="273" t="s">
        <v>112</v>
      </c>
      <c r="E17" s="273">
        <v>2016</v>
      </c>
      <c r="F17" s="273" t="s">
        <v>112</v>
      </c>
      <c r="G17" s="267">
        <v>2044</v>
      </c>
      <c r="H17" s="273" t="s">
        <v>167</v>
      </c>
      <c r="I17" s="273" t="s">
        <v>168</v>
      </c>
      <c r="J17" s="275" t="s">
        <v>171</v>
      </c>
      <c r="K17" s="275" t="s">
        <v>172</v>
      </c>
      <c r="L17" s="50">
        <v>1</v>
      </c>
      <c r="M17" s="269"/>
      <c r="N17" s="269" t="s">
        <v>117</v>
      </c>
      <c r="O17" s="83" t="str">
        <f>IFERROR(VLOOKUP("*"&amp;P17&amp;"*",Actual!$F$2:$J$18,5,FALSE),IFERROR(VLOOKUP("*"&amp;_xlfn.CONCAT(" ",(VALUE(P17)+100)," ")&amp;"*",Actual!$F$2:$J$18,5,FALSE),""))</f>
        <v/>
      </c>
      <c r="P17" s="87" t="str">
        <f>_xlfn.CONCAT(" ",B17," ")</f>
        <v xml:space="preserve"> 116 </v>
      </c>
      <c r="Q17" s="82" t="str">
        <f>IF((COUNTIF(Actual!$F$2:$F$18,"*"&amp;P17&amp;"*")+COUNTIF(Actual!$F$2:$F$18,"*"&amp;P35&amp;"*"))&gt;1,"VSAT ORGY!","")</f>
        <v/>
      </c>
    </row>
    <row r="18" spans="1:17">
      <c r="A18" s="270">
        <v>17</v>
      </c>
      <c r="B18" s="271">
        <v>117</v>
      </c>
      <c r="C18" s="272" t="s">
        <v>111</v>
      </c>
      <c r="D18" s="273" t="s">
        <v>112</v>
      </c>
      <c r="E18" s="273">
        <v>2017</v>
      </c>
      <c r="F18" s="273" t="s">
        <v>112</v>
      </c>
      <c r="G18" s="273">
        <v>2045</v>
      </c>
      <c r="H18" s="273" t="s">
        <v>113</v>
      </c>
      <c r="I18" s="273" t="s">
        <v>114</v>
      </c>
      <c r="J18" s="275" t="s">
        <v>173</v>
      </c>
      <c r="K18" s="275" t="s">
        <v>174</v>
      </c>
      <c r="L18" s="269">
        <v>1</v>
      </c>
      <c r="M18" s="269"/>
      <c r="N18" s="269" t="s">
        <v>117</v>
      </c>
      <c r="O18" s="83" t="str">
        <f>IFERROR(VLOOKUP("*"&amp;P18&amp;"*",Actual!$F$2:$J$18,5,FALSE),IFERROR(VLOOKUP("*"&amp;_xlfn.CONCAT(" ",(VALUE(P18)+100)," ")&amp;"*",Actual!$F$2:$J$18,5,FALSE),""))</f>
        <v/>
      </c>
      <c r="P18" s="87" t="str">
        <f>_xlfn.CONCAT(" ",B18," ")</f>
        <v xml:space="preserve"> 117 </v>
      </c>
      <c r="Q18" s="82" t="str">
        <f>IF((COUNTIF(Actual!$F$2:$F$18,"*"&amp;P18&amp;"*")+COUNTIF(Actual!$F$2:$F$18,"*"&amp;P36&amp;"*"))&gt;1,"VSAT ORGY!","")</f>
        <v/>
      </c>
    </row>
    <row r="19" spans="1:17">
      <c r="A19" s="270">
        <v>18</v>
      </c>
      <c r="B19" s="270">
        <v>118</v>
      </c>
      <c r="C19" s="272" t="s">
        <v>111</v>
      </c>
      <c r="D19" s="273" t="s">
        <v>112</v>
      </c>
      <c r="E19" s="273">
        <v>2018</v>
      </c>
      <c r="F19" s="273" t="s">
        <v>112</v>
      </c>
      <c r="G19" s="273">
        <v>2045</v>
      </c>
      <c r="H19" s="273" t="s">
        <v>113</v>
      </c>
      <c r="I19" s="273" t="s">
        <v>114</v>
      </c>
      <c r="J19" s="199" t="s">
        <v>175</v>
      </c>
      <c r="K19" s="279" t="s">
        <v>176</v>
      </c>
      <c r="L19" s="50">
        <v>1</v>
      </c>
      <c r="M19" s="269"/>
      <c r="N19" s="269" t="s">
        <v>177</v>
      </c>
      <c r="O19" s="83" t="str">
        <f>IFERROR(VLOOKUP("*"&amp;P19&amp;"*",Actual!$F$2:$J$18,5,FALSE),IFERROR(VLOOKUP("*"&amp;_xlfn.CONCAT(" ",(VALUE(P19)+100)," ")&amp;"*",Actual!$F$2:$J$18,5,FALSE),""))</f>
        <v/>
      </c>
      <c r="P19" s="87" t="str">
        <f>_xlfn.CONCAT(" ",B19," ")</f>
        <v xml:space="preserve"> 118 </v>
      </c>
      <c r="Q19" s="82" t="str">
        <f>IF((COUNTIF(Actual!$F$2:$F$18,"*"&amp;P19&amp;"*")+COUNTIF(Actual!$F$2:$F$18,"*"&amp;P37&amp;"*"))&gt;1,"VSAT ORGY!","")</f>
        <v/>
      </c>
    </row>
    <row r="20" spans="1:17">
      <c r="A20" s="270">
        <v>19</v>
      </c>
      <c r="B20" s="270">
        <v>119</v>
      </c>
      <c r="C20" s="272" t="s">
        <v>111</v>
      </c>
      <c r="D20" s="273" t="s">
        <v>112</v>
      </c>
      <c r="E20" s="273">
        <v>2019</v>
      </c>
      <c r="F20" s="273" t="s">
        <v>112</v>
      </c>
      <c r="G20" s="273">
        <v>2045</v>
      </c>
      <c r="H20" s="273" t="s">
        <v>120</v>
      </c>
      <c r="I20" s="273" t="s">
        <v>121</v>
      </c>
      <c r="J20" s="280" t="s">
        <v>178</v>
      </c>
      <c r="K20" s="275" t="s">
        <v>179</v>
      </c>
      <c r="L20" s="269">
        <v>1</v>
      </c>
      <c r="M20" s="269"/>
      <c r="N20" s="269" t="s">
        <v>180</v>
      </c>
      <c r="O20" s="83">
        <f>IFERROR(VLOOKUP("*"&amp;P20&amp;"*",Actual!$F$2:$J$18,5,FALSE),IFERROR(VLOOKUP("*"&amp;_xlfn.CONCAT(" ",(VALUE(P20)+100)," ")&amp;"*",Actual!$F$2:$J$18,5,FALSE),""))</f>
        <v>0</v>
      </c>
      <c r="P20" s="87" t="str">
        <f>_xlfn.CONCAT(" ",B20," ")</f>
        <v xml:space="preserve"> 119 </v>
      </c>
      <c r="Q20" s="82" t="str">
        <f>IF((COUNTIF(Actual!$F$2:$F$18,"*"&amp;P20&amp;"*")+COUNTIF(Actual!$F$2:$F$18,"*"&amp;P38&amp;"*"))&gt;1,"VSAT ORGY!","")</f>
        <v>VSAT ORGY!</v>
      </c>
    </row>
    <row r="21" spans="1:17">
      <c r="A21" s="270">
        <v>20</v>
      </c>
      <c r="B21" s="270">
        <v>120</v>
      </c>
      <c r="C21" s="272" t="s">
        <v>111</v>
      </c>
      <c r="D21" s="273" t="s">
        <v>112</v>
      </c>
      <c r="E21" s="273">
        <v>2020</v>
      </c>
      <c r="F21" s="273" t="s">
        <v>112</v>
      </c>
      <c r="G21" s="273">
        <v>2045</v>
      </c>
      <c r="H21" s="273" t="s">
        <v>120</v>
      </c>
      <c r="I21" s="273" t="s">
        <v>121</v>
      </c>
      <c r="J21" s="314" t="s">
        <v>181</v>
      </c>
      <c r="K21" s="315" t="s">
        <v>182</v>
      </c>
      <c r="L21" s="50">
        <v>1</v>
      </c>
      <c r="M21" s="269"/>
      <c r="N21" s="313" t="s">
        <v>183</v>
      </c>
      <c r="O21" s="83" t="str">
        <f>IFERROR(VLOOKUP("*"&amp;P21&amp;"*",Actual!$F$2:$J$18,5,FALSE),IFERROR(VLOOKUP("*"&amp;_xlfn.CONCAT(" ",(VALUE(P21)+100)," ")&amp;"*",Actual!$F$2:$J$18,5,FALSE),""))</f>
        <v/>
      </c>
      <c r="P21" s="87" t="str">
        <f>_xlfn.CONCAT(" ",B21," ")</f>
        <v xml:space="preserve"> 120 </v>
      </c>
      <c r="Q21" s="82" t="str">
        <f>IF((COUNTIF(Actual!$F$2:$F$18,"*"&amp;P21&amp;"*")+COUNTIF(Actual!$F$2:$F$18,"*"&amp;P39&amp;"*"))&gt;1,"VSAT ORGY!","")</f>
        <v/>
      </c>
    </row>
    <row r="22" spans="1:17">
      <c r="A22" s="270">
        <v>21</v>
      </c>
      <c r="B22" s="270">
        <v>121</v>
      </c>
      <c r="C22" s="272" t="s">
        <v>111</v>
      </c>
      <c r="D22" s="273" t="s">
        <v>112</v>
      </c>
      <c r="E22" s="273">
        <v>2021</v>
      </c>
      <c r="F22" s="273" t="s">
        <v>112</v>
      </c>
      <c r="G22" s="273">
        <v>2045</v>
      </c>
      <c r="H22" s="282" t="s">
        <v>126</v>
      </c>
      <c r="I22" s="282" t="s">
        <v>127</v>
      </c>
      <c r="J22" s="281" t="s">
        <v>184</v>
      </c>
      <c r="K22" s="275" t="s">
        <v>185</v>
      </c>
      <c r="L22" s="269">
        <v>1</v>
      </c>
      <c r="M22" s="269"/>
      <c r="N22" s="269" t="s">
        <v>180</v>
      </c>
      <c r="O22" s="83" t="str">
        <f>IFERROR(VLOOKUP("*"&amp;P22&amp;"*",Actual!$F$2:$J$18,5,FALSE),IFERROR(VLOOKUP("*"&amp;_xlfn.CONCAT(" ",(VALUE(P22)+100)," ")&amp;"*",Actual!$F$2:$J$18,5,FALSE),""))</f>
        <v/>
      </c>
      <c r="P22" s="87" t="str">
        <f>_xlfn.CONCAT(" ",B22," ")</f>
        <v xml:space="preserve"> 121 </v>
      </c>
      <c r="Q22" s="82" t="str">
        <f>IF((COUNTIF(Actual!$F$2:$F$18,"*"&amp;P22&amp;"*")+COUNTIF(Actual!$F$2:$F$18,"*"&amp;P40&amp;"*"))&gt;1,"VSAT ORGY!","")</f>
        <v/>
      </c>
    </row>
    <row r="23" spans="1:17">
      <c r="A23" s="270">
        <v>22</v>
      </c>
      <c r="B23" s="270">
        <v>122</v>
      </c>
      <c r="C23" s="272" t="s">
        <v>111</v>
      </c>
      <c r="D23" s="273" t="s">
        <v>112</v>
      </c>
      <c r="E23" s="273">
        <v>2022</v>
      </c>
      <c r="F23" s="273" t="s">
        <v>112</v>
      </c>
      <c r="G23" s="273">
        <v>2045</v>
      </c>
      <c r="H23" s="282" t="s">
        <v>126</v>
      </c>
      <c r="I23" s="282" t="s">
        <v>127</v>
      </c>
      <c r="J23" s="281" t="s">
        <v>186</v>
      </c>
      <c r="K23" s="275" t="s">
        <v>187</v>
      </c>
      <c r="L23" s="50">
        <v>1</v>
      </c>
      <c r="M23" s="269"/>
      <c r="N23" s="269" t="s">
        <v>180</v>
      </c>
      <c r="O23" s="83" t="str">
        <f>IFERROR(VLOOKUP("*"&amp;P23&amp;"*",Actual!$F$2:$J$18,5,FALSE),IFERROR(VLOOKUP("*"&amp;_xlfn.CONCAT(" ",(VALUE(P23)+100)," ")&amp;"*",Actual!$F$2:$J$18,5,FALSE),""))</f>
        <v/>
      </c>
      <c r="P23" s="87" t="str">
        <f>_xlfn.CONCAT(" ",B23," ")</f>
        <v xml:space="preserve"> 122 </v>
      </c>
      <c r="Q23" s="82" t="str">
        <f>IF((COUNTIF(Actual!$F$2:$F$18,"*"&amp;P23&amp;"*")+COUNTIF(Actual!$F$2:$F$18,"*"&amp;P41&amp;"*"))&gt;1,"VSAT ORGY!","")</f>
        <v/>
      </c>
    </row>
    <row r="24" spans="1:17">
      <c r="A24" s="270">
        <v>23</v>
      </c>
      <c r="B24" s="270">
        <v>123</v>
      </c>
      <c r="C24" s="272" t="s">
        <v>111</v>
      </c>
      <c r="D24" s="273" t="s">
        <v>112</v>
      </c>
      <c r="E24" s="273">
        <v>2023</v>
      </c>
      <c r="F24" s="273" t="s">
        <v>112</v>
      </c>
      <c r="G24" s="273">
        <v>2045</v>
      </c>
      <c r="H24" s="282" t="s">
        <v>126</v>
      </c>
      <c r="I24" s="282" t="s">
        <v>127</v>
      </c>
      <c r="J24" s="281" t="s">
        <v>188</v>
      </c>
      <c r="K24" s="275" t="s">
        <v>189</v>
      </c>
      <c r="L24" s="269">
        <v>1</v>
      </c>
      <c r="M24" s="269"/>
      <c r="N24" s="269" t="s">
        <v>180</v>
      </c>
      <c r="O24" s="83" t="str">
        <f>IFERROR(VLOOKUP("*"&amp;P24&amp;"*",Actual!$F$2:$J$18,5,FALSE),IFERROR(VLOOKUP("*"&amp;_xlfn.CONCAT(" ",(VALUE(P24)+100)," ")&amp;"*",Actual!$F$2:$J$18,5,FALSE),""))</f>
        <v/>
      </c>
      <c r="P24" s="87" t="str">
        <f>_xlfn.CONCAT(" ",B24," ")</f>
        <v xml:space="preserve"> 123 </v>
      </c>
      <c r="Q24" s="82" t="str">
        <f>IF((COUNTIF(Actual!$F$2:$F$18,"*"&amp;P24&amp;"*")+COUNTIF(Actual!$F$2:$F$18,"*"&amp;P42&amp;"*"))&gt;1,"VSAT ORGY!","")</f>
        <v/>
      </c>
    </row>
    <row r="25" spans="1:17">
      <c r="A25" s="270">
        <v>24</v>
      </c>
      <c r="B25" s="270">
        <v>124</v>
      </c>
      <c r="C25" s="272" t="s">
        <v>111</v>
      </c>
      <c r="D25" s="273" t="s">
        <v>112</v>
      </c>
      <c r="E25" s="273">
        <v>2024</v>
      </c>
      <c r="F25" s="273" t="s">
        <v>112</v>
      </c>
      <c r="G25" s="273">
        <v>2045</v>
      </c>
      <c r="H25" s="282" t="s">
        <v>126</v>
      </c>
      <c r="I25" s="282" t="s">
        <v>127</v>
      </c>
      <c r="J25" s="281" t="s">
        <v>190</v>
      </c>
      <c r="K25" s="275" t="s">
        <v>191</v>
      </c>
      <c r="L25" s="50">
        <v>1</v>
      </c>
      <c r="M25" s="269"/>
      <c r="N25" s="269" t="s">
        <v>180</v>
      </c>
      <c r="O25" s="83" t="str">
        <f>IFERROR(VLOOKUP("*"&amp;P25&amp;"*",Actual!$F$2:$J$18,5,FALSE),IFERROR(VLOOKUP("*"&amp;_xlfn.CONCAT(" ",(VALUE(P25)+100)," ")&amp;"*",Actual!$F$2:$J$18,5,FALSE),""))</f>
        <v/>
      </c>
      <c r="P25" s="87" t="str">
        <f>_xlfn.CONCAT(" ",B25," ")</f>
        <v xml:space="preserve"> 124 </v>
      </c>
      <c r="Q25" s="82" t="str">
        <f>IF((COUNTIF(Actual!$F$2:$F$18,"*"&amp;P25&amp;"*")+COUNTIF(Actual!$F$2:$F$18,"*"&amp;P43&amp;"*"))&gt;1,"VSAT ORGY!","")</f>
        <v/>
      </c>
    </row>
    <row r="26" spans="1:17" ht="30">
      <c r="A26" s="270">
        <v>25</v>
      </c>
      <c r="B26" s="270">
        <v>125</v>
      </c>
      <c r="C26" s="283" t="s">
        <v>192</v>
      </c>
      <c r="D26" s="273" t="s">
        <v>193</v>
      </c>
      <c r="E26" s="274" t="s">
        <v>194</v>
      </c>
      <c r="F26" s="273" t="s">
        <v>112</v>
      </c>
      <c r="G26" s="273">
        <v>2045</v>
      </c>
      <c r="H26" s="284" t="s">
        <v>134</v>
      </c>
      <c r="I26" s="284" t="s">
        <v>135</v>
      </c>
      <c r="J26" s="275" t="s">
        <v>195</v>
      </c>
      <c r="K26" s="275" t="s">
        <v>196</v>
      </c>
      <c r="L26" s="269">
        <v>1</v>
      </c>
      <c r="M26" s="269"/>
      <c r="N26" s="269" t="s">
        <v>193</v>
      </c>
      <c r="O26" s="83" t="str">
        <f>IFERROR(VLOOKUP("*"&amp;P26&amp;"*",Actual!$F$2:$J$18,5,FALSE),IFERROR(VLOOKUP("*"&amp;_xlfn.CONCAT(" ",(VALUE(P26)+100)," ")&amp;"*",Actual!$F$2:$J$18,5,FALSE),""))</f>
        <v/>
      </c>
      <c r="P26" s="87" t="str">
        <f>_xlfn.CONCAT(" ",B26," ")</f>
        <v xml:space="preserve"> 125 </v>
      </c>
      <c r="Q26" s="82" t="str">
        <f>IF((COUNTIF(Actual!$F$2:$F$18,"*"&amp;P26&amp;"*")+COUNTIF(Actual!$F$2:$F$18,"*"&amp;P44&amp;"*"))&gt;1,"VSAT ORGY!","")</f>
        <v/>
      </c>
    </row>
    <row r="27" spans="1:17" ht="30">
      <c r="A27" s="270">
        <v>26</v>
      </c>
      <c r="B27" s="270">
        <v>126</v>
      </c>
      <c r="C27" s="285" t="s">
        <v>197</v>
      </c>
      <c r="D27" s="273" t="s">
        <v>193</v>
      </c>
      <c r="E27" s="274" t="s">
        <v>194</v>
      </c>
      <c r="F27" s="273" t="s">
        <v>112</v>
      </c>
      <c r="G27" s="273">
        <v>2045</v>
      </c>
      <c r="H27" s="284" t="s">
        <v>134</v>
      </c>
      <c r="I27" s="284" t="s">
        <v>135</v>
      </c>
      <c r="J27" s="275" t="s">
        <v>198</v>
      </c>
      <c r="K27" s="275" t="s">
        <v>199</v>
      </c>
      <c r="L27" s="50">
        <v>1</v>
      </c>
      <c r="M27" s="269"/>
      <c r="N27" s="269" t="s">
        <v>193</v>
      </c>
      <c r="O27" s="83" t="str">
        <f>IFERROR(VLOOKUP("*"&amp;P27&amp;"*",Actual!$F$2:$J$18,5,FALSE),IFERROR(VLOOKUP("*"&amp;_xlfn.CONCAT(" ",(VALUE(P27)+100)," ")&amp;"*",Actual!$F$2:$J$18,5,FALSE),""))</f>
        <v/>
      </c>
      <c r="P27" s="87" t="str">
        <f>_xlfn.CONCAT(" ",B27," ")</f>
        <v xml:space="preserve"> 126 </v>
      </c>
      <c r="Q27" s="82" t="str">
        <f>IF((COUNTIF(Actual!$F$2:$F$18,"*"&amp;P27&amp;"*")+COUNTIF(Actual!$F$2:$F$18,"*"&amp;P45&amp;"*"))&gt;1,"VSAT ORGY!","")</f>
        <v/>
      </c>
    </row>
    <row r="28" spans="1:17" ht="30">
      <c r="A28" s="270">
        <v>27</v>
      </c>
      <c r="B28" s="270">
        <v>127</v>
      </c>
      <c r="C28" s="285" t="s">
        <v>200</v>
      </c>
      <c r="D28" s="273" t="s">
        <v>193</v>
      </c>
      <c r="E28" s="274" t="s">
        <v>194</v>
      </c>
      <c r="F28" s="273" t="s">
        <v>112</v>
      </c>
      <c r="G28" s="273">
        <v>2045</v>
      </c>
      <c r="H28" s="284" t="s">
        <v>134</v>
      </c>
      <c r="I28" s="284" t="s">
        <v>135</v>
      </c>
      <c r="J28" s="275" t="s">
        <v>201</v>
      </c>
      <c r="K28" s="275" t="s">
        <v>202</v>
      </c>
      <c r="L28" s="269">
        <v>1</v>
      </c>
      <c r="M28" s="269"/>
      <c r="N28" s="269" t="s">
        <v>193</v>
      </c>
      <c r="O28" s="83" t="str">
        <f>IFERROR(VLOOKUP("*"&amp;P28&amp;"*",Actual!$F$2:$J$18,5,FALSE),IFERROR(VLOOKUP("*"&amp;_xlfn.CONCAT(" ",(VALUE(P28)+100)," ")&amp;"*",Actual!$F$2:$J$18,5,FALSE),""))</f>
        <v/>
      </c>
      <c r="P28" s="87" t="str">
        <f>_xlfn.CONCAT(" ",B28," ")</f>
        <v xml:space="preserve"> 127 </v>
      </c>
      <c r="Q28" s="82" t="str">
        <f>IF((COUNTIF(Actual!$F$2:$F$18,"*"&amp;P28&amp;"*")+COUNTIF(Actual!$F$2:$F$18,"*"&amp;P46&amp;"*"))&gt;1,"VSAT ORGY!","")</f>
        <v/>
      </c>
    </row>
    <row r="29" spans="1:17" ht="30">
      <c r="A29" s="270">
        <v>28</v>
      </c>
      <c r="B29" s="270">
        <v>128</v>
      </c>
      <c r="C29" s="285" t="s">
        <v>200</v>
      </c>
      <c r="D29" s="273" t="s">
        <v>193</v>
      </c>
      <c r="E29" s="274" t="s">
        <v>194</v>
      </c>
      <c r="F29" s="273" t="s">
        <v>112</v>
      </c>
      <c r="G29" s="273">
        <v>2045</v>
      </c>
      <c r="H29" s="284" t="s">
        <v>134</v>
      </c>
      <c r="I29" s="284" t="s">
        <v>135</v>
      </c>
      <c r="J29" s="275" t="s">
        <v>203</v>
      </c>
      <c r="K29" s="275" t="s">
        <v>204</v>
      </c>
      <c r="L29" s="50">
        <v>1</v>
      </c>
      <c r="M29" s="269"/>
      <c r="N29" s="269" t="s">
        <v>193</v>
      </c>
      <c r="O29" s="83" t="str">
        <f>IFERROR(VLOOKUP("*"&amp;P29&amp;"*",Actual!$F$2:$J$18,5,FALSE),IFERROR(VLOOKUP("*"&amp;_xlfn.CONCAT(" ",(VALUE(P29)+100)," ")&amp;"*",Actual!$F$2:$J$18,5,FALSE),""))</f>
        <v/>
      </c>
      <c r="P29" s="87" t="str">
        <f>_xlfn.CONCAT(" ",B29," ")</f>
        <v xml:space="preserve"> 128 </v>
      </c>
      <c r="Q29" s="82" t="str">
        <f>IF((COUNTIF(Actual!$F$2:$F$18,"*"&amp;P29&amp;"*")+COUNTIF(Actual!$F$2:$F$18,"*"&amp;P47&amp;"*"))&gt;1,"VSAT ORGY!","")</f>
        <v/>
      </c>
    </row>
    <row r="30" spans="1:17" ht="30">
      <c r="A30" s="270">
        <v>29</v>
      </c>
      <c r="B30" s="270">
        <v>129</v>
      </c>
      <c r="C30" s="285" t="s">
        <v>205</v>
      </c>
      <c r="D30" s="273" t="s">
        <v>193</v>
      </c>
      <c r="E30" s="274" t="s">
        <v>194</v>
      </c>
      <c r="F30" s="273" t="s">
        <v>112</v>
      </c>
      <c r="G30" s="273">
        <v>2045</v>
      </c>
      <c r="H30" s="273" t="s">
        <v>142</v>
      </c>
      <c r="I30" s="273" t="s">
        <v>143</v>
      </c>
      <c r="J30" s="275" t="s">
        <v>206</v>
      </c>
      <c r="K30" s="275" t="s">
        <v>207</v>
      </c>
      <c r="L30" s="269">
        <v>1</v>
      </c>
      <c r="M30" s="269"/>
      <c r="N30" s="269" t="s">
        <v>193</v>
      </c>
      <c r="O30" s="83" t="str">
        <f>IFERROR(VLOOKUP("*"&amp;P30&amp;"*",Actual!$F$2:$J$18,5,FALSE),IFERROR(VLOOKUP("*"&amp;_xlfn.CONCAT(" ",(VALUE(P30)+100)," ")&amp;"*",Actual!$F$2:$J$18,5,FALSE),""))</f>
        <v/>
      </c>
      <c r="P30" s="87" t="str">
        <f>_xlfn.CONCAT(" ",B30," ")</f>
        <v xml:space="preserve"> 129 </v>
      </c>
      <c r="Q30" s="82" t="str">
        <f>IF((COUNTIF(Actual!$F$2:$F$18,"*"&amp;P30&amp;"*")+COUNTIF(Actual!$F$2:$F$18,"*"&amp;P48&amp;"*"))&gt;1,"VSAT ORGY!","")</f>
        <v/>
      </c>
    </row>
    <row r="31" spans="1:17" ht="30">
      <c r="A31" s="270">
        <v>30</v>
      </c>
      <c r="B31" s="270">
        <v>130</v>
      </c>
      <c r="C31" s="285" t="s">
        <v>205</v>
      </c>
      <c r="D31" s="273" t="s">
        <v>193</v>
      </c>
      <c r="E31" s="274" t="s">
        <v>194</v>
      </c>
      <c r="F31" s="273" t="s">
        <v>112</v>
      </c>
      <c r="G31" s="273">
        <v>2045</v>
      </c>
      <c r="H31" s="273" t="s">
        <v>142</v>
      </c>
      <c r="I31" s="273" t="s">
        <v>143</v>
      </c>
      <c r="J31" s="275" t="s">
        <v>208</v>
      </c>
      <c r="K31" s="275" t="s">
        <v>209</v>
      </c>
      <c r="L31" s="50">
        <v>1</v>
      </c>
      <c r="M31" s="269"/>
      <c r="N31" s="269" t="s">
        <v>193</v>
      </c>
      <c r="O31" s="83" t="str">
        <f>IFERROR(VLOOKUP("*"&amp;P31&amp;"*",Actual!$F$2:$J$18,5,FALSE),IFERROR(VLOOKUP("*"&amp;_xlfn.CONCAT(" ",(VALUE(P31)+100)," ")&amp;"*",Actual!$F$2:$J$18,5,FALSE),""))</f>
        <v/>
      </c>
      <c r="P31" s="87" t="str">
        <f>_xlfn.CONCAT(" ",B31," ")</f>
        <v xml:space="preserve"> 130 </v>
      </c>
      <c r="Q31" s="82" t="str">
        <f>IF((COUNTIF(Actual!$F$2:$F$18,"*"&amp;P31&amp;"*")+COUNTIF(Actual!$F$2:$F$18,"*"&amp;P49&amp;"*"))&gt;1,"VSAT ORGY!","")</f>
        <v/>
      </c>
    </row>
    <row r="32" spans="1:17">
      <c r="A32" s="270">
        <v>31</v>
      </c>
      <c r="B32" s="270">
        <v>131</v>
      </c>
      <c r="C32" s="286" t="s">
        <v>210</v>
      </c>
      <c r="D32" s="273" t="s">
        <v>112</v>
      </c>
      <c r="E32" s="273">
        <v>2026</v>
      </c>
      <c r="F32" s="273" t="s">
        <v>112</v>
      </c>
      <c r="G32" s="273">
        <v>2045</v>
      </c>
      <c r="H32" s="287" t="s">
        <v>150</v>
      </c>
      <c r="I32" s="287" t="s">
        <v>151</v>
      </c>
      <c r="J32" s="311" t="s">
        <v>211</v>
      </c>
      <c r="K32" s="312" t="s">
        <v>212</v>
      </c>
      <c r="L32" s="50">
        <v>1</v>
      </c>
      <c r="M32" s="269"/>
      <c r="N32" s="312" t="s">
        <v>213</v>
      </c>
      <c r="O32" s="83" t="str">
        <f>IFERROR(VLOOKUP("*"&amp;P32&amp;"*",Actual!$F$2:$J$18,5,FALSE),IFERROR(VLOOKUP("*"&amp;_xlfn.CONCAT(" ",(VALUE(P32)+100)," ")&amp;"*",Actual!$F$2:$J$18,5,FALSE),""))</f>
        <v/>
      </c>
      <c r="P32" s="87" t="str">
        <f>_xlfn.CONCAT(" ",B32," ")</f>
        <v xml:space="preserve"> 131 </v>
      </c>
      <c r="Q32" s="82" t="str">
        <f>IF((COUNTIF(Actual!$F$2:$F$18,"*"&amp;P32&amp;"*")+COUNTIF(Actual!$F$2:$F$18,"*"&amp;P50&amp;"*"))&gt;1,"VSAT ORGY!","")</f>
        <v/>
      </c>
    </row>
    <row r="33" spans="1:17">
      <c r="A33" s="270">
        <v>32</v>
      </c>
      <c r="B33" s="270">
        <v>132</v>
      </c>
      <c r="C33" s="286" t="s">
        <v>210</v>
      </c>
      <c r="D33" s="273" t="s">
        <v>112</v>
      </c>
      <c r="E33" s="273">
        <v>2027</v>
      </c>
      <c r="F33" s="273" t="s">
        <v>112</v>
      </c>
      <c r="G33" s="273">
        <v>2045</v>
      </c>
      <c r="H33" s="287" t="s">
        <v>150</v>
      </c>
      <c r="I33" s="287" t="s">
        <v>151</v>
      </c>
      <c r="J33" s="275"/>
      <c r="K33" s="275" t="s">
        <v>214</v>
      </c>
      <c r="L33" s="50">
        <v>1</v>
      </c>
      <c r="M33" s="269"/>
      <c r="N33" s="269" t="s">
        <v>215</v>
      </c>
      <c r="O33" s="83" t="str">
        <f>IFERROR(VLOOKUP("*"&amp;P33&amp;"*",Actual!$F$2:$J$18,5,FALSE),IFERROR(VLOOKUP("*"&amp;_xlfn.CONCAT(" ",(VALUE(P33)+100)," ")&amp;"*",Actual!$F$2:$J$18,5,FALSE),""))</f>
        <v/>
      </c>
      <c r="P33" s="87" t="str">
        <f>_xlfn.CONCAT(" ",B33," ")</f>
        <v xml:space="preserve"> 132 </v>
      </c>
      <c r="Q33" s="82" t="str">
        <f>IF((COUNTIF(Actual!$F$2:$F$18,"*"&amp;P33&amp;"*")+COUNTIF(Actual!$F$2:$F$18,"*"&amp;P51&amp;"*"))&gt;1,"VSAT ORGY!","")</f>
        <v/>
      </c>
    </row>
    <row r="34" spans="1:17">
      <c r="A34" s="270">
        <v>33</v>
      </c>
      <c r="B34" s="270">
        <v>133</v>
      </c>
      <c r="C34" s="286" t="s">
        <v>210</v>
      </c>
      <c r="D34" s="273" t="s">
        <v>112</v>
      </c>
      <c r="E34" s="273">
        <v>2028</v>
      </c>
      <c r="F34" s="273" t="s">
        <v>112</v>
      </c>
      <c r="G34" s="273">
        <v>2045</v>
      </c>
      <c r="H34" s="287" t="s">
        <v>150</v>
      </c>
      <c r="I34" s="287" t="s">
        <v>151</v>
      </c>
      <c r="J34" s="275"/>
      <c r="K34" s="275" t="s">
        <v>216</v>
      </c>
      <c r="L34" s="269">
        <v>1</v>
      </c>
      <c r="M34" s="269"/>
      <c r="N34" s="269" t="s">
        <v>217</v>
      </c>
      <c r="O34" s="83" t="str">
        <f>IFERROR(VLOOKUP("*"&amp;P34&amp;"*",Actual!$F$2:$J$18,5,FALSE),IFERROR(VLOOKUP("*"&amp;_xlfn.CONCAT(" ",(VALUE(P34)+100)," ")&amp;"*",Actual!$F$2:$J$18,5,FALSE),""))</f>
        <v/>
      </c>
      <c r="P34" s="87" t="str">
        <f>_xlfn.CONCAT(" ",B34," ")</f>
        <v xml:space="preserve"> 133 </v>
      </c>
      <c r="Q34" s="82" t="str">
        <f>IF((COUNTIF(Actual!$F$2:$F$18,"*"&amp;P34&amp;"*")+COUNTIF(Actual!$F$2:$F$18,"*"&amp;P54&amp;"*"))&gt;1,"VSAT ORGY!","")</f>
        <v>VSAT ORGY!</v>
      </c>
    </row>
    <row r="35" spans="1:17">
      <c r="A35" s="270">
        <v>34</v>
      </c>
      <c r="B35" s="270">
        <v>134</v>
      </c>
      <c r="C35" s="288" t="s">
        <v>218</v>
      </c>
      <c r="D35" s="273" t="s">
        <v>112</v>
      </c>
      <c r="E35" s="273">
        <v>2029</v>
      </c>
      <c r="F35" s="273" t="s">
        <v>112</v>
      </c>
      <c r="G35" s="273">
        <v>2045</v>
      </c>
      <c r="H35" s="287" t="s">
        <v>150</v>
      </c>
      <c r="I35" s="287" t="s">
        <v>151</v>
      </c>
      <c r="J35" s="289"/>
      <c r="K35" s="275" t="s">
        <v>219</v>
      </c>
      <c r="L35" s="50">
        <v>1</v>
      </c>
      <c r="M35" s="269"/>
      <c r="N35" s="269" t="s">
        <v>220</v>
      </c>
      <c r="O35" s="83" t="str">
        <f>IFERROR(VLOOKUP("*"&amp;P35&amp;"*",Actual!$F$2:$J$18,5,FALSE),IFERROR(VLOOKUP("*"&amp;_xlfn.CONCAT(" ",(VALUE(P35)+100)," ")&amp;"*",Actual!$F$2:$J$18,5,FALSE),""))</f>
        <v/>
      </c>
      <c r="P35" s="87" t="str">
        <f>_xlfn.CONCAT(" ",B35," ")</f>
        <v xml:space="preserve"> 134 </v>
      </c>
      <c r="Q35" s="82" t="str">
        <f>IF((COUNTIF(Actual!$F$2:$F$18,"*"&amp;P35&amp;"*")+COUNTIF(Actual!$F$2:$F$18,"*"&amp;P55&amp;"*"))&gt;1,"VSAT ORGY!","")</f>
        <v>VSAT ORGY!</v>
      </c>
    </row>
    <row r="36" spans="1:17">
      <c r="A36" s="199"/>
      <c r="B36" s="199"/>
      <c r="C36" s="199"/>
      <c r="D36" s="199"/>
      <c r="E36" s="199"/>
      <c r="F36" s="199"/>
      <c r="G36" s="199"/>
      <c r="H36" s="199"/>
      <c r="I36" s="199"/>
      <c r="J36" s="199"/>
      <c r="K36" s="199"/>
      <c r="L36" s="199"/>
      <c r="M36" s="269"/>
      <c r="N36" s="269"/>
      <c r="O36" s="83" t="str">
        <f>IFERROR(VLOOKUP("*"&amp;P36&amp;"*",Actual!$F$2:$J$18,5,FALSE),IFERROR(VLOOKUP("*"&amp;_xlfn.CONCAT(" ",(VALUE(P36)+100)," ")&amp;"*",Actual!$F$2:$J$18,5,FALSE),""))</f>
        <v/>
      </c>
      <c r="P36" s="87" t="str">
        <f>_xlfn.CONCAT(" ",B36," ")</f>
        <v xml:space="preserve">  </v>
      </c>
      <c r="Q36" s="82" t="str">
        <f>IF((COUNTIF(Actual!$F$2:$F$18,"*"&amp;P36&amp;"*")+COUNTIF(Actual!$F$2:$F$18,"*"&amp;P56&amp;"*"))&gt;1,"VSAT ORGY!","")</f>
        <v>VSAT ORGY!</v>
      </c>
    </row>
    <row r="37" spans="1:17">
      <c r="A37" s="264">
        <v>35</v>
      </c>
      <c r="B37" s="264">
        <v>135</v>
      </c>
      <c r="C37" s="290" t="s">
        <v>221</v>
      </c>
      <c r="D37" s="267" t="s">
        <v>112</v>
      </c>
      <c r="E37" s="267">
        <v>2030</v>
      </c>
      <c r="F37" s="267" t="s">
        <v>112</v>
      </c>
      <c r="G37" s="267">
        <v>2045</v>
      </c>
      <c r="H37" s="293" t="s">
        <v>159</v>
      </c>
      <c r="I37" s="293" t="s">
        <v>160</v>
      </c>
      <c r="J37" s="291" t="s">
        <v>222</v>
      </c>
      <c r="K37" s="269" t="s">
        <v>223</v>
      </c>
      <c r="L37" s="269">
        <v>1</v>
      </c>
      <c r="M37" s="269"/>
      <c r="N37" s="269" t="s">
        <v>224</v>
      </c>
      <c r="O37" s="83">
        <f>IFERROR(VLOOKUP("*"&amp;P37&amp;"*",Actual!$F$2:$J$18,5,FALSE),IFERROR(VLOOKUP("*"&amp;_xlfn.CONCAT(" ",(VALUE(P37)+100)," ")&amp;"*",Actual!$F$2:$J$18,5,FALSE),""))</f>
        <v>0</v>
      </c>
      <c r="P37" s="87" t="str">
        <f>_xlfn.CONCAT(" ",B37," ")</f>
        <v xml:space="preserve"> 135 </v>
      </c>
      <c r="Q37" s="82" t="str">
        <f>IF((COUNTIF(Actual!$F$2:$F$18,"*"&amp;P37&amp;"*")+COUNTIF(Actual!$F$2:$F$18,"*"&amp;P57&amp;"*"))&gt;1,"VSAT ORGY!","")</f>
        <v>VSAT ORGY!</v>
      </c>
    </row>
    <row r="38" spans="1:17">
      <c r="A38" s="270">
        <v>35</v>
      </c>
      <c r="B38" s="270">
        <v>135</v>
      </c>
      <c r="C38" s="292" t="s">
        <v>225</v>
      </c>
      <c r="D38" s="273" t="s">
        <v>112</v>
      </c>
      <c r="E38" s="273">
        <v>2031</v>
      </c>
      <c r="F38" s="273" t="s">
        <v>112</v>
      </c>
      <c r="G38" s="267">
        <v>2045</v>
      </c>
      <c r="H38" s="282" t="s">
        <v>159</v>
      </c>
      <c r="I38" s="282" t="s">
        <v>160</v>
      </c>
      <c r="J38" s="278" t="s">
        <v>222</v>
      </c>
      <c r="K38" s="275" t="s">
        <v>226</v>
      </c>
      <c r="L38" s="275">
        <v>1</v>
      </c>
      <c r="M38" s="269"/>
      <c r="N38" s="269" t="s">
        <v>227</v>
      </c>
      <c r="O38" s="83">
        <f>IFERROR(VLOOKUP("*"&amp;P38&amp;"*",Actual!$F$2:$J$18,5,FALSE),IFERROR(VLOOKUP("*"&amp;_xlfn.CONCAT(" ",(VALUE(P38)+100)," ")&amp;"*",Actual!$F$2:$J$18,5,FALSE),""))</f>
        <v>0</v>
      </c>
      <c r="P38" s="87" t="str">
        <f>_xlfn.CONCAT(" ",B38," ")</f>
        <v xml:space="preserve"> 135 </v>
      </c>
      <c r="Q38" s="82" t="str">
        <f>IF((COUNTIF(Actual!$F$2:$F$18,"*"&amp;P38&amp;"*")+COUNTIF(Actual!$F$2:$F$18,"*"&amp;P58&amp;"*"))&gt;1,"VSAT ORGY!","")</f>
        <v>VSAT ORGY!</v>
      </c>
    </row>
    <row r="39" spans="1:17">
      <c r="A39" s="270">
        <v>36</v>
      </c>
      <c r="B39" s="270">
        <v>136</v>
      </c>
      <c r="C39" s="292" t="s">
        <v>228</v>
      </c>
      <c r="D39" s="273" t="s">
        <v>112</v>
      </c>
      <c r="E39" s="273">
        <v>2032</v>
      </c>
      <c r="F39" s="273" t="s">
        <v>112</v>
      </c>
      <c r="G39" s="267">
        <v>2045</v>
      </c>
      <c r="H39" s="282" t="s">
        <v>159</v>
      </c>
      <c r="I39" s="282" t="s">
        <v>160</v>
      </c>
      <c r="J39" s="275" t="s">
        <v>229</v>
      </c>
      <c r="K39" s="275" t="s">
        <v>230</v>
      </c>
      <c r="L39" s="269">
        <v>1</v>
      </c>
      <c r="M39" s="269"/>
      <c r="N39" s="269" t="s">
        <v>224</v>
      </c>
      <c r="O39" s="83" t="s">
        <v>57</v>
      </c>
      <c r="P39" s="87" t="str">
        <f>_xlfn.CONCAT(" ",B39," ")</f>
        <v xml:space="preserve"> 136 </v>
      </c>
      <c r="Q39" s="82" t="str">
        <f>IF((COUNTIF(Actual!$F$2:$F$18,"*"&amp;P39&amp;"*")+COUNTIF(Actual!$F$2:$F$18,"*"&amp;P59&amp;"*"))&gt;1,"VSAT ORGY!","")</f>
        <v>VSAT ORGY!</v>
      </c>
    </row>
    <row r="40" spans="1:17">
      <c r="A40" s="270">
        <v>36</v>
      </c>
      <c r="B40" s="270">
        <v>136</v>
      </c>
      <c r="C40" s="292" t="s">
        <v>231</v>
      </c>
      <c r="D40" s="273" t="s">
        <v>112</v>
      </c>
      <c r="E40" s="273">
        <v>2033</v>
      </c>
      <c r="F40" s="273" t="s">
        <v>112</v>
      </c>
      <c r="G40" s="267">
        <v>2045</v>
      </c>
      <c r="H40" s="282" t="s">
        <v>159</v>
      </c>
      <c r="I40" s="282" t="s">
        <v>160</v>
      </c>
      <c r="J40" s="275" t="s">
        <v>229</v>
      </c>
      <c r="K40" s="275" t="s">
        <v>232</v>
      </c>
      <c r="L40" s="275">
        <v>1</v>
      </c>
      <c r="M40" s="269"/>
      <c r="N40" s="269" t="s">
        <v>227</v>
      </c>
      <c r="O40" s="83" t="s">
        <v>57</v>
      </c>
      <c r="P40" s="87" t="str">
        <f>_xlfn.CONCAT(" ",B40," ")</f>
        <v xml:space="preserve"> 136 </v>
      </c>
      <c r="Q40" s="82" t="str">
        <f>IF((COUNTIF(Actual!$F$2:$F$18,"*"&amp;P40&amp;"*")+COUNTIF(Actual!$F$2:$F$18,"*"&amp;P60&amp;"*"))&gt;1,"VSAT ORGY!","")</f>
        <v>VSAT ORGY!</v>
      </c>
    </row>
    <row r="41" spans="1:17">
      <c r="A41" s="270">
        <v>37</v>
      </c>
      <c r="B41" s="270">
        <v>137</v>
      </c>
      <c r="C41" s="292" t="s">
        <v>233</v>
      </c>
      <c r="D41" s="273" t="s">
        <v>112</v>
      </c>
      <c r="E41" s="273">
        <v>2034</v>
      </c>
      <c r="F41" s="273" t="s">
        <v>112</v>
      </c>
      <c r="G41" s="267">
        <v>2045</v>
      </c>
      <c r="H41" s="282" t="s">
        <v>159</v>
      </c>
      <c r="I41" s="282" t="s">
        <v>160</v>
      </c>
      <c r="J41" s="278" t="s">
        <v>234</v>
      </c>
      <c r="K41" s="275" t="s">
        <v>235</v>
      </c>
      <c r="L41" s="269">
        <v>1</v>
      </c>
      <c r="M41" s="269"/>
      <c r="N41" s="269" t="s">
        <v>224</v>
      </c>
      <c r="O41" s="83" t="str">
        <f>IFERROR(VLOOKUP("*"&amp;P41&amp;"*",Actual!$F$2:$J$18,5,FALSE),IFERROR(VLOOKUP("*"&amp;_xlfn.CONCAT(" ",(VALUE(P41)+100)," ")&amp;"*",Actual!$F$2:$J$18,5,FALSE),""))</f>
        <v/>
      </c>
      <c r="P41" s="87" t="str">
        <f>_xlfn.CONCAT(" ",B41," ")</f>
        <v xml:space="preserve"> 137 </v>
      </c>
      <c r="Q41" s="82" t="str">
        <f>IF((COUNTIF(Actual!$F$2:$F$18,"*"&amp;P41&amp;"*")+COUNTIF(Actual!$F$2:$F$18,"*"&amp;P61&amp;"*"))&gt;1,"VSAT ORGY!","")</f>
        <v>VSAT ORGY!</v>
      </c>
    </row>
    <row r="42" spans="1:17">
      <c r="A42" s="270">
        <v>37</v>
      </c>
      <c r="B42" s="270">
        <v>137</v>
      </c>
      <c r="C42" s="292" t="s">
        <v>233</v>
      </c>
      <c r="D42" s="273" t="s">
        <v>112</v>
      </c>
      <c r="E42" s="273">
        <v>2035</v>
      </c>
      <c r="F42" s="273" t="s">
        <v>112</v>
      </c>
      <c r="G42" s="267">
        <v>2045</v>
      </c>
      <c r="H42" s="282" t="s">
        <v>159</v>
      </c>
      <c r="I42" s="282" t="s">
        <v>160</v>
      </c>
      <c r="J42" s="278" t="s">
        <v>234</v>
      </c>
      <c r="K42" s="275" t="s">
        <v>236</v>
      </c>
      <c r="L42" s="275">
        <v>1</v>
      </c>
      <c r="M42" s="269"/>
      <c r="N42" s="269" t="s">
        <v>227</v>
      </c>
      <c r="O42" s="83" t="str">
        <f>IFERROR(VLOOKUP("*"&amp;P42&amp;"*",Actual!$F$2:$J$18,5,FALSE),IFERROR(VLOOKUP("*"&amp;_xlfn.CONCAT(" ",(VALUE(P42)+100)," ")&amp;"*",Actual!$F$2:$J$18,5,FALSE),""))</f>
        <v/>
      </c>
      <c r="P42" s="87" t="str">
        <f>_xlfn.CONCAT(" ",B42," ")</f>
        <v xml:space="preserve"> 137 </v>
      </c>
      <c r="Q42" s="82" t="str">
        <f>IF((COUNTIF(Actual!$F$2:$F$18,"*"&amp;P42&amp;"*")+COUNTIF(Actual!$F$2:$F$18,"*"&amp;P62&amp;"*"))&gt;1,"VSAT ORGY!","")</f>
        <v>VSAT ORGY!</v>
      </c>
    </row>
    <row r="43" spans="1:17">
      <c r="A43" s="199"/>
      <c r="B43" s="199"/>
      <c r="C43" s="199"/>
      <c r="D43" s="199"/>
      <c r="E43" s="199"/>
      <c r="F43" s="199"/>
      <c r="G43" s="199"/>
      <c r="H43" s="199"/>
      <c r="I43" s="199"/>
      <c r="J43" s="199"/>
      <c r="K43" s="199"/>
      <c r="L43" s="199"/>
      <c r="M43" s="269"/>
      <c r="N43" s="269"/>
      <c r="O43" s="83" t="str">
        <f>IFERROR(VLOOKUP("*"&amp;P43&amp;"*",Actual!$F$2:$J$18,5,FALSE),IFERROR(VLOOKUP("*"&amp;_xlfn.CONCAT(" ",(VALUE(P43)+100)," ")&amp;"*",Actual!$F$2:$J$18,5,FALSE),""))</f>
        <v/>
      </c>
      <c r="P43" s="87" t="str">
        <f>_xlfn.CONCAT(" ",B43," ")</f>
        <v xml:space="preserve">  </v>
      </c>
      <c r="Q43" s="82" t="str">
        <f>IF((COUNTIF(Actual!$F$2:$F$18,"*"&amp;P43&amp;"*")+COUNTIF(Actual!$F$2:$F$18,"*"&amp;P63&amp;"*"))&gt;1,"VSAT ORGY!","")</f>
        <v>VSAT ORGY!</v>
      </c>
    </row>
    <row r="44" spans="1:17">
      <c r="A44" s="264">
        <v>38</v>
      </c>
      <c r="B44" s="264">
        <v>138</v>
      </c>
      <c r="C44" s="269" t="s">
        <v>237</v>
      </c>
      <c r="D44" s="267" t="s">
        <v>112</v>
      </c>
      <c r="E44" s="267">
        <v>2036</v>
      </c>
      <c r="F44" s="267" t="s">
        <v>112</v>
      </c>
      <c r="G44" s="267">
        <v>2045</v>
      </c>
      <c r="H44" s="293" t="s">
        <v>167</v>
      </c>
      <c r="I44" s="293" t="s">
        <v>168</v>
      </c>
      <c r="J44" s="269" t="s">
        <v>238</v>
      </c>
      <c r="K44" s="269" t="s">
        <v>239</v>
      </c>
      <c r="L44" s="269">
        <v>1</v>
      </c>
      <c r="M44" s="269"/>
      <c r="N44" s="269" t="s">
        <v>224</v>
      </c>
      <c r="O44" s="83" t="str">
        <f>IFERROR(VLOOKUP("*"&amp;P44&amp;"*",Actual!$F$2:$J$18,5,FALSE),IFERROR(VLOOKUP("*"&amp;_xlfn.CONCAT(" ",(VALUE(P44)+100)," ")&amp;"*",Actual!$F$2:$J$18,5,FALSE),""))</f>
        <v/>
      </c>
      <c r="P44" s="87" t="str">
        <f>_xlfn.CONCAT(" ",B44," ")</f>
        <v xml:space="preserve"> 138 </v>
      </c>
      <c r="Q44" s="82" t="str">
        <f>IF((COUNTIF(Actual!$F$2:$F$18,"*"&amp;P44&amp;"*")+COUNTIF(Actual!$F$2:$F$18,"*"&amp;P64&amp;"*"))&gt;1,"VSAT ORGY!","")</f>
        <v>VSAT ORGY!</v>
      </c>
    </row>
    <row r="45" spans="1:17">
      <c r="A45" s="270">
        <v>38</v>
      </c>
      <c r="B45" s="270">
        <v>138</v>
      </c>
      <c r="C45" s="275" t="s">
        <v>237</v>
      </c>
      <c r="D45" s="273" t="s">
        <v>112</v>
      </c>
      <c r="E45" s="273">
        <v>2036</v>
      </c>
      <c r="F45" s="273" t="s">
        <v>112</v>
      </c>
      <c r="G45" s="267">
        <v>2045</v>
      </c>
      <c r="H45" s="282" t="s">
        <v>167</v>
      </c>
      <c r="I45" s="282" t="s">
        <v>168</v>
      </c>
      <c r="J45" s="275" t="s">
        <v>238</v>
      </c>
      <c r="K45" s="275" t="s">
        <v>240</v>
      </c>
      <c r="L45" s="275">
        <v>1</v>
      </c>
      <c r="M45" s="269"/>
      <c r="N45" s="269" t="s">
        <v>241</v>
      </c>
      <c r="O45" s="83" t="str">
        <f>IFERROR(VLOOKUP("*"&amp;P45&amp;"*",Actual!$F$2:$J$18,5,FALSE),IFERROR(VLOOKUP("*"&amp;_xlfn.CONCAT(" ",(VALUE(P45)+100)," ")&amp;"*",Actual!$F$2:$J$18,5,FALSE),""))</f>
        <v/>
      </c>
      <c r="P45" s="87" t="str">
        <f>_xlfn.CONCAT(" ",B45," ")</f>
        <v xml:space="preserve"> 138 </v>
      </c>
      <c r="Q45" s="82" t="str">
        <f>IF((COUNTIF(Actual!$F$2:$F$18,"*"&amp;P45&amp;"*")+COUNTIF(Actual!$F$2:$F$18,"*"&amp;P65&amp;"*"))&gt;1,"VSAT ORGY!","")</f>
        <v>VSAT ORGY!</v>
      </c>
    </row>
    <row r="46" spans="1:17">
      <c r="A46" s="270">
        <v>39</v>
      </c>
      <c r="B46" s="270">
        <v>139</v>
      </c>
      <c r="C46" s="275" t="s">
        <v>237</v>
      </c>
      <c r="D46" s="273" t="s">
        <v>112</v>
      </c>
      <c r="E46" s="273">
        <v>2037</v>
      </c>
      <c r="F46" s="273" t="s">
        <v>112</v>
      </c>
      <c r="G46" s="267">
        <v>2045</v>
      </c>
      <c r="H46" s="282" t="s">
        <v>167</v>
      </c>
      <c r="I46" s="282" t="s">
        <v>168</v>
      </c>
      <c r="J46" s="275" t="s">
        <v>242</v>
      </c>
      <c r="K46" s="275" t="s">
        <v>243</v>
      </c>
      <c r="L46" s="269">
        <v>1</v>
      </c>
      <c r="M46" s="269"/>
      <c r="N46" s="269" t="s">
        <v>224</v>
      </c>
      <c r="O46" s="83" t="str">
        <f>IFERROR(VLOOKUP("*"&amp;P46&amp;"*",Actual!$F$2:$J$18,5,FALSE),IFERROR(VLOOKUP("*"&amp;_xlfn.CONCAT(" ",(VALUE(P46)+100)," ")&amp;"*",Actual!$F$2:$J$18,5,FALSE),""))</f>
        <v/>
      </c>
      <c r="P46" s="87" t="str">
        <f>_xlfn.CONCAT(" ",B46," ")</f>
        <v xml:space="preserve"> 139 </v>
      </c>
      <c r="Q46" s="82" t="str">
        <f>IF((COUNTIF(Actual!$F$2:$F$18,"*"&amp;P46&amp;"*")+COUNTIF(Actual!$F$2:$F$18,"*"&amp;P66&amp;"*"))&gt;1,"VSAT ORGY!","")</f>
        <v>VSAT ORGY!</v>
      </c>
    </row>
    <row r="47" spans="1:17">
      <c r="A47" s="270">
        <v>39</v>
      </c>
      <c r="B47" s="270">
        <v>139</v>
      </c>
      <c r="C47" s="275" t="s">
        <v>237</v>
      </c>
      <c r="D47" s="273" t="s">
        <v>112</v>
      </c>
      <c r="E47" s="273">
        <v>2037</v>
      </c>
      <c r="F47" s="273" t="s">
        <v>112</v>
      </c>
      <c r="G47" s="267">
        <v>2045</v>
      </c>
      <c r="H47" s="282" t="s">
        <v>167</v>
      </c>
      <c r="I47" s="282" t="s">
        <v>168</v>
      </c>
      <c r="J47" s="275" t="s">
        <v>242</v>
      </c>
      <c r="K47" s="275" t="s">
        <v>244</v>
      </c>
      <c r="L47" s="275">
        <v>1</v>
      </c>
      <c r="M47" s="269"/>
      <c r="N47" s="269" t="s">
        <v>241</v>
      </c>
      <c r="O47" s="83" t="str">
        <f>IFERROR(VLOOKUP("*"&amp;P47&amp;"*",Actual!$F$2:$J$18,5,FALSE),IFERROR(VLOOKUP("*"&amp;_xlfn.CONCAT(" ",(VALUE(P47)+100)," ")&amp;"*",Actual!$F$2:$J$18,5,FALSE),""))</f>
        <v/>
      </c>
      <c r="P47" s="87" t="str">
        <f>_xlfn.CONCAT(" ",B47," ")</f>
        <v xml:space="preserve"> 139 </v>
      </c>
      <c r="Q47" s="82" t="str">
        <f>IF((COUNTIF(Actual!$F$2:$F$18,"*"&amp;P47&amp;"*")+COUNTIF(Actual!$F$2:$F$18,"*"&amp;P67&amp;"*"))&gt;1,"VSAT ORGY!","")</f>
        <v>VSAT ORGY!</v>
      </c>
    </row>
    <row r="48" spans="1:17">
      <c r="A48" s="270">
        <v>40</v>
      </c>
      <c r="B48" s="270">
        <v>140</v>
      </c>
      <c r="C48" s="275" t="s">
        <v>237</v>
      </c>
      <c r="D48" s="273" t="s">
        <v>112</v>
      </c>
      <c r="E48" s="273">
        <v>2038</v>
      </c>
      <c r="F48" s="273" t="s">
        <v>112</v>
      </c>
      <c r="G48" s="267">
        <v>2045</v>
      </c>
      <c r="H48" s="282" t="s">
        <v>167</v>
      </c>
      <c r="I48" s="282" t="s">
        <v>168</v>
      </c>
      <c r="J48" s="275" t="s">
        <v>245</v>
      </c>
      <c r="K48" s="275" t="s">
        <v>246</v>
      </c>
      <c r="L48" s="269">
        <v>1</v>
      </c>
      <c r="M48" s="269"/>
      <c r="N48" s="269" t="s">
        <v>224</v>
      </c>
      <c r="O48" s="83" t="str">
        <f>IFERROR(VLOOKUP("*"&amp;P48&amp;"*",Actual!$F$2:$J$18,5,FALSE),IFERROR(VLOOKUP("*"&amp;_xlfn.CONCAT(" ",(VALUE(P48)+100)," ")&amp;"*",Actual!$F$2:$J$18,5,FALSE),""))</f>
        <v/>
      </c>
      <c r="P48" s="87" t="str">
        <f>_xlfn.CONCAT(" ",B48," ")</f>
        <v xml:space="preserve"> 140 </v>
      </c>
      <c r="Q48" s="82" t="str">
        <f>IF((COUNTIF(Actual!$F$2:$F$18,"*"&amp;P48&amp;"*")+COUNTIF(Actual!$F$2:$F$18,"*"&amp;P68&amp;"*"))&gt;1,"VSAT ORGY!","")</f>
        <v>VSAT ORGY!</v>
      </c>
    </row>
    <row r="49" spans="1:17">
      <c r="A49" s="270">
        <v>40</v>
      </c>
      <c r="B49" s="270">
        <v>140</v>
      </c>
      <c r="C49" s="275" t="s">
        <v>237</v>
      </c>
      <c r="D49" s="273" t="s">
        <v>112</v>
      </c>
      <c r="E49" s="273">
        <v>2038</v>
      </c>
      <c r="F49" s="273" t="s">
        <v>112</v>
      </c>
      <c r="G49" s="267">
        <v>2045</v>
      </c>
      <c r="H49" s="282" t="s">
        <v>167</v>
      </c>
      <c r="I49" s="282" t="s">
        <v>168</v>
      </c>
      <c r="J49" s="275" t="s">
        <v>245</v>
      </c>
      <c r="K49" s="275" t="s">
        <v>247</v>
      </c>
      <c r="L49" s="275">
        <v>1</v>
      </c>
      <c r="M49" s="269"/>
      <c r="N49" s="269" t="s">
        <v>241</v>
      </c>
      <c r="O49" s="83" t="str">
        <f>IFERROR(VLOOKUP("*"&amp;P49&amp;"*",Actual!$F$2:$J$18,5,FALSE),IFERROR(VLOOKUP("*"&amp;_xlfn.CONCAT(" ",(VALUE(P49)+100)," ")&amp;"*",Actual!$F$2:$J$18,5,FALSE),""))</f>
        <v/>
      </c>
      <c r="P49" s="87" t="str">
        <f>_xlfn.CONCAT(" ",B49," ")</f>
        <v xml:space="preserve"> 140 </v>
      </c>
      <c r="Q49" s="82" t="str">
        <f>IF((COUNTIF(Actual!$F$2:$F$18,"*"&amp;P49&amp;"*")+COUNTIF(Actual!$F$2:$F$18,"*"&amp;P69&amp;"*"))&gt;1,"VSAT ORGY!","")</f>
        <v>VSAT ORGY!</v>
      </c>
    </row>
    <row r="50" spans="1:17">
      <c r="A50" s="270">
        <v>41</v>
      </c>
      <c r="B50" s="294">
        <v>141</v>
      </c>
      <c r="C50" s="292" t="s">
        <v>233</v>
      </c>
      <c r="D50" s="273" t="s">
        <v>112</v>
      </c>
      <c r="E50" s="273">
        <v>2047</v>
      </c>
      <c r="F50" s="273" t="s">
        <v>112</v>
      </c>
      <c r="G50" s="267">
        <v>2045</v>
      </c>
      <c r="H50" s="282" t="s">
        <v>159</v>
      </c>
      <c r="I50" s="282" t="s">
        <v>160</v>
      </c>
      <c r="J50" s="275"/>
      <c r="K50" s="279" t="s">
        <v>248</v>
      </c>
      <c r="L50" s="269">
        <v>1</v>
      </c>
      <c r="M50" s="269"/>
      <c r="N50" s="269" t="s">
        <v>249</v>
      </c>
      <c r="O50" s="83" t="str">
        <f>IFERROR(VLOOKUP("*"&amp;P50&amp;"*",Actual!$F$2:$J$18,5,FALSE),IFERROR(VLOOKUP("*"&amp;_xlfn.CONCAT(" ",(VALUE(P50)+100)," ")&amp;"*",Actual!$F$2:$J$18,5,FALSE),""))</f>
        <v/>
      </c>
      <c r="P50" s="87" t="str">
        <f>_xlfn.CONCAT(" ",B50," ")</f>
        <v xml:space="preserve"> 141 </v>
      </c>
      <c r="Q50" s="82" t="str">
        <f>IF((COUNTIF(Actual!$F$2:$F$18,"*"&amp;P50&amp;"*")+COUNTIF(Actual!$F$2:$F$18,"*"&amp;P70&amp;"*"))&gt;1,"VSAT ORGY!","")</f>
        <v>VSAT ORGY!</v>
      </c>
    </row>
    <row r="51" spans="1:17">
      <c r="A51" s="270">
        <v>41</v>
      </c>
      <c r="B51" s="264">
        <v>141</v>
      </c>
      <c r="C51" s="292" t="s">
        <v>233</v>
      </c>
      <c r="D51" s="273" t="s">
        <v>112</v>
      </c>
      <c r="E51" s="273">
        <v>2048</v>
      </c>
      <c r="F51" s="273" t="s">
        <v>112</v>
      </c>
      <c r="G51" s="267">
        <v>2045</v>
      </c>
      <c r="H51" s="282" t="s">
        <v>159</v>
      </c>
      <c r="I51" s="282" t="s">
        <v>160</v>
      </c>
      <c r="J51" s="275"/>
      <c r="K51" s="279" t="s">
        <v>250</v>
      </c>
      <c r="L51" s="275">
        <v>1</v>
      </c>
      <c r="M51" s="269"/>
      <c r="N51" s="269" t="s">
        <v>251</v>
      </c>
      <c r="O51" s="83" t="str">
        <f>IFERROR(VLOOKUP("*"&amp;P51&amp;"*",Actual!$F$2:$J$18,5,FALSE),IFERROR(VLOOKUP("*"&amp;_xlfn.CONCAT(" ",(VALUE(P51)+100)," ")&amp;"*",Actual!$F$2:$J$18,5,FALSE),""))</f>
        <v/>
      </c>
      <c r="P51" s="87" t="str">
        <f>_xlfn.CONCAT(" ",B51," ")</f>
        <v xml:space="preserve"> 141 </v>
      </c>
      <c r="Q51" s="82" t="str">
        <f>IF((COUNTIF(Actual!$F$2:$F$18,"*"&amp;P51&amp;"*")+COUNTIF(Actual!$F$2:$F$18,"*"&amp;P71&amp;"*"))&gt;1,"VSAT ORGY!","")</f>
        <v>VSAT ORGY!</v>
      </c>
    </row>
    <row r="52" spans="1:17">
      <c r="A52" s="270">
        <v>50</v>
      </c>
      <c r="B52" s="264">
        <v>150</v>
      </c>
      <c r="C52" s="292"/>
      <c r="D52" s="273"/>
      <c r="E52" s="273"/>
      <c r="F52" s="273"/>
      <c r="G52" s="273"/>
      <c r="H52" s="282"/>
      <c r="I52" s="282"/>
      <c r="J52" s="275"/>
      <c r="K52" s="279"/>
      <c r="L52" s="275"/>
      <c r="M52" s="269"/>
      <c r="N52" s="269"/>
      <c r="O52" s="83"/>
      <c r="P52" s="87"/>
      <c r="Q52" s="82"/>
    </row>
    <row r="53" spans="1:17">
      <c r="A53" s="270">
        <v>51</v>
      </c>
      <c r="B53" s="264">
        <v>151</v>
      </c>
      <c r="C53" s="292"/>
      <c r="D53" s="273"/>
      <c r="E53" s="273"/>
      <c r="F53" s="273"/>
      <c r="G53" s="273"/>
      <c r="H53" s="282"/>
      <c r="I53" s="282"/>
      <c r="J53" s="275"/>
      <c r="K53" s="279"/>
      <c r="L53" s="275"/>
      <c r="M53" s="269"/>
      <c r="N53" s="269"/>
      <c r="O53" s="83"/>
      <c r="P53" s="87"/>
      <c r="Q53" s="82"/>
    </row>
    <row r="54" spans="1:17">
      <c r="B54" s="327" t="s">
        <v>252</v>
      </c>
      <c r="C54" s="327"/>
      <c r="D54" s="327"/>
      <c r="E54" s="327"/>
      <c r="F54" s="327"/>
      <c r="G54" s="327"/>
      <c r="H54" s="327"/>
      <c r="I54" s="327"/>
      <c r="J54" s="327"/>
      <c r="K54" s="327"/>
    </row>
    <row r="55" spans="1:17">
      <c r="B55" s="328"/>
      <c r="C55" s="328"/>
      <c r="D55" s="328"/>
      <c r="E55" s="328"/>
      <c r="F55" s="328"/>
      <c r="G55" s="328"/>
      <c r="H55" s="328"/>
      <c r="I55" s="328"/>
      <c r="J55" s="328"/>
      <c r="K55" s="328"/>
    </row>
    <row r="56" spans="1:17">
      <c r="B56" s="307">
        <v>201</v>
      </c>
      <c r="C56" s="308" t="s">
        <v>253</v>
      </c>
      <c r="D56" s="308" t="s">
        <v>254</v>
      </c>
      <c r="E56" s="308">
        <v>2001</v>
      </c>
      <c r="F56" s="308" t="s">
        <v>112</v>
      </c>
      <c r="G56" s="308">
        <v>2041</v>
      </c>
      <c r="H56" s="308" t="s">
        <v>113</v>
      </c>
      <c r="I56" s="308" t="s">
        <v>114</v>
      </c>
      <c r="J56" s="308" t="s">
        <v>255</v>
      </c>
      <c r="K56" s="308" t="s">
        <v>256</v>
      </c>
    </row>
    <row r="57" spans="1:17">
      <c r="B57" s="309">
        <v>202</v>
      </c>
      <c r="C57" s="310" t="s">
        <v>253</v>
      </c>
      <c r="D57" s="310" t="s">
        <v>254</v>
      </c>
      <c r="E57" s="310">
        <v>2002</v>
      </c>
      <c r="F57" s="310" t="s">
        <v>112</v>
      </c>
      <c r="G57" s="308">
        <v>2041</v>
      </c>
      <c r="H57" s="310" t="s">
        <v>120</v>
      </c>
      <c r="I57" s="310" t="s">
        <v>121</v>
      </c>
      <c r="J57" s="310" t="s">
        <v>257</v>
      </c>
      <c r="K57" s="310" t="s">
        <v>258</v>
      </c>
    </row>
    <row r="58" spans="1:17">
      <c r="B58" s="309">
        <v>203</v>
      </c>
      <c r="C58" s="310" t="s">
        <v>253</v>
      </c>
      <c r="D58" s="310" t="s">
        <v>254</v>
      </c>
      <c r="E58" s="310">
        <v>2003</v>
      </c>
      <c r="F58" s="310" t="s">
        <v>112</v>
      </c>
      <c r="G58" s="308">
        <v>2041</v>
      </c>
      <c r="H58" s="310" t="s">
        <v>126</v>
      </c>
      <c r="I58" s="310" t="s">
        <v>127</v>
      </c>
      <c r="J58" s="310" t="s">
        <v>259</v>
      </c>
      <c r="K58" s="310" t="s">
        <v>260</v>
      </c>
    </row>
    <row r="59" spans="1:17">
      <c r="B59" s="309">
        <v>204</v>
      </c>
      <c r="C59" s="310" t="s">
        <v>253</v>
      </c>
      <c r="D59" s="310" t="s">
        <v>254</v>
      </c>
      <c r="E59" s="310">
        <v>2004</v>
      </c>
      <c r="F59" s="310" t="s">
        <v>112</v>
      </c>
      <c r="G59" s="308">
        <v>2041</v>
      </c>
      <c r="H59" s="310" t="s">
        <v>134</v>
      </c>
      <c r="I59" s="310" t="s">
        <v>135</v>
      </c>
      <c r="J59" s="310" t="s">
        <v>261</v>
      </c>
      <c r="K59" s="310" t="s">
        <v>262</v>
      </c>
    </row>
    <row r="60" spans="1:17">
      <c r="B60" s="309">
        <v>205</v>
      </c>
      <c r="C60" s="310" t="s">
        <v>253</v>
      </c>
      <c r="D60" s="310" t="s">
        <v>254</v>
      </c>
      <c r="E60" s="310">
        <v>2005</v>
      </c>
      <c r="F60" s="310" t="s">
        <v>112</v>
      </c>
      <c r="G60" s="308">
        <v>2041</v>
      </c>
      <c r="H60" s="310" t="s">
        <v>142</v>
      </c>
      <c r="I60" s="310" t="s">
        <v>143</v>
      </c>
      <c r="J60" s="310" t="s">
        <v>263</v>
      </c>
      <c r="K60" s="310" t="s">
        <v>264</v>
      </c>
    </row>
    <row r="61" spans="1:17">
      <c r="B61" s="309">
        <v>206</v>
      </c>
      <c r="C61" s="310" t="s">
        <v>253</v>
      </c>
      <c r="D61" s="310" t="s">
        <v>254</v>
      </c>
      <c r="E61" s="310">
        <v>2006</v>
      </c>
      <c r="F61" s="310" t="s">
        <v>112</v>
      </c>
      <c r="G61" s="308">
        <v>2041</v>
      </c>
      <c r="H61" s="310" t="s">
        <v>150</v>
      </c>
      <c r="I61" s="310" t="s">
        <v>151</v>
      </c>
      <c r="J61" s="310" t="s">
        <v>265</v>
      </c>
      <c r="K61" s="310" t="s">
        <v>266</v>
      </c>
    </row>
    <row r="62" spans="1:17">
      <c r="B62" s="309">
        <v>207</v>
      </c>
      <c r="C62" s="310" t="s">
        <v>267</v>
      </c>
      <c r="D62" s="310" t="s">
        <v>254</v>
      </c>
      <c r="E62" s="310">
        <v>2007</v>
      </c>
      <c r="F62" s="310" t="s">
        <v>112</v>
      </c>
      <c r="G62" s="308">
        <v>2041</v>
      </c>
      <c r="H62" s="310" t="s">
        <v>159</v>
      </c>
      <c r="I62" s="310" t="s">
        <v>160</v>
      </c>
      <c r="J62" s="310" t="s">
        <v>268</v>
      </c>
      <c r="K62" s="310" t="s">
        <v>269</v>
      </c>
    </row>
    <row r="63" spans="1:17">
      <c r="B63" s="309">
        <v>208</v>
      </c>
      <c r="C63" s="310" t="s">
        <v>267</v>
      </c>
      <c r="D63" s="310" t="s">
        <v>254</v>
      </c>
      <c r="E63" s="310">
        <v>2008</v>
      </c>
      <c r="F63" s="310" t="s">
        <v>112</v>
      </c>
      <c r="G63" s="308">
        <v>2041</v>
      </c>
      <c r="H63" s="310" t="s">
        <v>167</v>
      </c>
      <c r="I63" s="310" t="s">
        <v>168</v>
      </c>
      <c r="J63" s="310" t="s">
        <v>270</v>
      </c>
      <c r="K63" s="310" t="s">
        <v>271</v>
      </c>
    </row>
    <row r="64" spans="1:17">
      <c r="B64" s="309">
        <v>209</v>
      </c>
      <c r="C64" s="310" t="s">
        <v>267</v>
      </c>
      <c r="D64" s="310" t="s">
        <v>254</v>
      </c>
      <c r="E64" s="310">
        <v>2009</v>
      </c>
      <c r="F64" s="310" t="s">
        <v>112</v>
      </c>
      <c r="G64" s="310">
        <v>2042</v>
      </c>
      <c r="H64" s="310" t="s">
        <v>113</v>
      </c>
      <c r="I64" s="310" t="s">
        <v>114</v>
      </c>
      <c r="J64" s="310" t="s">
        <v>272</v>
      </c>
      <c r="K64" s="310" t="s">
        <v>273</v>
      </c>
    </row>
    <row r="65" spans="2:11">
      <c r="B65" s="309">
        <v>210</v>
      </c>
      <c r="C65" s="310" t="s">
        <v>267</v>
      </c>
      <c r="D65" s="310" t="s">
        <v>254</v>
      </c>
      <c r="E65" s="310">
        <v>2010</v>
      </c>
      <c r="F65" s="310" t="s">
        <v>112</v>
      </c>
      <c r="G65" s="310">
        <v>2042</v>
      </c>
      <c r="H65" s="310" t="s">
        <v>120</v>
      </c>
      <c r="I65" s="310" t="s">
        <v>121</v>
      </c>
      <c r="J65" s="310" t="s">
        <v>274</v>
      </c>
      <c r="K65" s="310" t="s">
        <v>275</v>
      </c>
    </row>
    <row r="66" spans="2:11">
      <c r="B66" s="309">
        <v>211</v>
      </c>
      <c r="C66" s="310" t="s">
        <v>267</v>
      </c>
      <c r="D66" s="310" t="s">
        <v>254</v>
      </c>
      <c r="E66" s="310">
        <v>2011</v>
      </c>
      <c r="F66" s="310" t="s">
        <v>112</v>
      </c>
      <c r="G66" s="310">
        <v>2042</v>
      </c>
      <c r="H66" s="310" t="s">
        <v>126</v>
      </c>
      <c r="I66" s="310" t="s">
        <v>127</v>
      </c>
      <c r="J66" s="310" t="s">
        <v>276</v>
      </c>
      <c r="K66" s="310" t="s">
        <v>277</v>
      </c>
    </row>
    <row r="67" spans="2:11">
      <c r="B67" s="309">
        <v>212</v>
      </c>
      <c r="C67" s="310" t="s">
        <v>267</v>
      </c>
      <c r="D67" s="310" t="s">
        <v>254</v>
      </c>
      <c r="E67" s="310">
        <v>2012</v>
      </c>
      <c r="F67" s="310" t="s">
        <v>112</v>
      </c>
      <c r="G67" s="310">
        <v>2042</v>
      </c>
      <c r="H67" s="310" t="s">
        <v>134</v>
      </c>
      <c r="I67" s="310" t="s">
        <v>135</v>
      </c>
      <c r="J67" s="310" t="s">
        <v>278</v>
      </c>
      <c r="K67" s="310" t="s">
        <v>279</v>
      </c>
    </row>
    <row r="68" spans="2:11">
      <c r="B68" s="309">
        <v>213</v>
      </c>
      <c r="C68" s="310" t="s">
        <v>280</v>
      </c>
      <c r="D68" s="310" t="s">
        <v>254</v>
      </c>
      <c r="E68" s="310">
        <v>2013</v>
      </c>
      <c r="F68" s="310" t="s">
        <v>112</v>
      </c>
      <c r="G68" s="310">
        <v>2042</v>
      </c>
      <c r="H68" s="310" t="s">
        <v>142</v>
      </c>
      <c r="I68" s="310" t="s">
        <v>143</v>
      </c>
      <c r="J68" s="310" t="s">
        <v>281</v>
      </c>
      <c r="K68" s="310" t="s">
        <v>282</v>
      </c>
    </row>
    <row r="69" spans="2:11">
      <c r="B69" s="309">
        <v>214</v>
      </c>
      <c r="C69" s="310" t="s">
        <v>280</v>
      </c>
      <c r="D69" s="310" t="s">
        <v>254</v>
      </c>
      <c r="E69" s="310">
        <v>2014</v>
      </c>
      <c r="F69" s="310" t="s">
        <v>112</v>
      </c>
      <c r="G69" s="310">
        <v>2042</v>
      </c>
      <c r="H69" s="310" t="s">
        <v>150</v>
      </c>
      <c r="I69" s="310" t="s">
        <v>151</v>
      </c>
      <c r="J69" s="310" t="s">
        <v>283</v>
      </c>
      <c r="K69" s="310" t="s">
        <v>284</v>
      </c>
    </row>
    <row r="70" spans="2:11">
      <c r="B70" s="270">
        <v>215</v>
      </c>
      <c r="C70" s="289" t="s">
        <v>280</v>
      </c>
      <c r="D70" s="289" t="s">
        <v>254</v>
      </c>
      <c r="E70" s="275">
        <v>2015</v>
      </c>
      <c r="F70" s="289" t="s">
        <v>112</v>
      </c>
      <c r="G70" s="289">
        <v>2042</v>
      </c>
      <c r="H70" s="289" t="s">
        <v>159</v>
      </c>
      <c r="I70" s="289" t="s">
        <v>160</v>
      </c>
      <c r="J70" s="289" t="s">
        <v>285</v>
      </c>
      <c r="K70" s="289" t="s">
        <v>286</v>
      </c>
    </row>
    <row r="71" spans="2:11">
      <c r="B71" s="270">
        <v>216</v>
      </c>
      <c r="C71" s="289" t="s">
        <v>280</v>
      </c>
      <c r="D71" s="289" t="s">
        <v>254</v>
      </c>
      <c r="E71" s="275">
        <v>2016</v>
      </c>
      <c r="F71" s="289" t="s">
        <v>112</v>
      </c>
      <c r="G71" s="289">
        <v>2042</v>
      </c>
      <c r="H71" s="289" t="s">
        <v>167</v>
      </c>
      <c r="I71" s="289" t="s">
        <v>168</v>
      </c>
      <c r="J71" s="289" t="s">
        <v>287</v>
      </c>
      <c r="K71" s="289" t="s">
        <v>288</v>
      </c>
    </row>
    <row r="72" spans="2:11">
      <c r="B72" s="270">
        <v>217</v>
      </c>
      <c r="C72" s="289" t="s">
        <v>280</v>
      </c>
      <c r="D72" s="289" t="s">
        <v>289</v>
      </c>
      <c r="E72" s="289">
        <v>2001</v>
      </c>
      <c r="F72" s="289" t="s">
        <v>112</v>
      </c>
      <c r="G72" s="289">
        <v>2043</v>
      </c>
      <c r="H72" s="289" t="s">
        <v>113</v>
      </c>
      <c r="I72" s="289" t="s">
        <v>114</v>
      </c>
      <c r="J72" s="289" t="s">
        <v>290</v>
      </c>
      <c r="K72" s="289" t="s">
        <v>291</v>
      </c>
    </row>
    <row r="73" spans="2:11">
      <c r="B73" s="270">
        <v>218</v>
      </c>
      <c r="C73" s="289" t="s">
        <v>280</v>
      </c>
      <c r="D73" s="289" t="s">
        <v>289</v>
      </c>
      <c r="E73" s="289">
        <v>2002</v>
      </c>
      <c r="F73" s="289" t="s">
        <v>112</v>
      </c>
      <c r="G73" s="289">
        <v>2043</v>
      </c>
      <c r="H73" s="289" t="s">
        <v>120</v>
      </c>
      <c r="I73" s="289" t="s">
        <v>121</v>
      </c>
      <c r="J73" s="289" t="s">
        <v>292</v>
      </c>
      <c r="K73" s="289" t="s">
        <v>293</v>
      </c>
    </row>
    <row r="74" spans="2:11">
      <c r="B74" s="270">
        <v>219</v>
      </c>
      <c r="C74" s="289" t="s">
        <v>280</v>
      </c>
      <c r="D74" s="289" t="s">
        <v>289</v>
      </c>
      <c r="E74" s="289">
        <v>2003</v>
      </c>
      <c r="F74" s="289" t="s">
        <v>112</v>
      </c>
      <c r="G74" s="289">
        <v>2043</v>
      </c>
      <c r="H74" s="289" t="s">
        <v>126</v>
      </c>
      <c r="I74" s="289" t="s">
        <v>127</v>
      </c>
      <c r="J74" s="289" t="s">
        <v>294</v>
      </c>
      <c r="K74" s="289" t="s">
        <v>295</v>
      </c>
    </row>
    <row r="75" spans="2:11">
      <c r="B75" s="309">
        <v>220</v>
      </c>
      <c r="C75" s="310" t="s">
        <v>296</v>
      </c>
      <c r="D75" s="310" t="s">
        <v>289</v>
      </c>
      <c r="E75" s="310">
        <v>2004</v>
      </c>
      <c r="F75" s="310" t="s">
        <v>112</v>
      </c>
      <c r="G75" s="310">
        <v>2043</v>
      </c>
      <c r="H75" s="310" t="s">
        <v>134</v>
      </c>
      <c r="I75" s="310" t="s">
        <v>135</v>
      </c>
      <c r="J75" s="310" t="s">
        <v>297</v>
      </c>
      <c r="K75" s="310" t="s">
        <v>298</v>
      </c>
    </row>
    <row r="76" spans="2:11">
      <c r="B76" s="270">
        <v>221</v>
      </c>
      <c r="C76" s="275" t="s">
        <v>299</v>
      </c>
      <c r="D76" s="275" t="s">
        <v>289</v>
      </c>
      <c r="E76" s="275">
        <v>2005</v>
      </c>
      <c r="F76" s="275" t="s">
        <v>112</v>
      </c>
      <c r="G76" s="275">
        <v>2043</v>
      </c>
      <c r="H76" s="275" t="s">
        <v>142</v>
      </c>
      <c r="I76" s="275" t="s">
        <v>143</v>
      </c>
      <c r="J76" t="s">
        <v>300</v>
      </c>
      <c r="K76" s="275" t="s">
        <v>301</v>
      </c>
    </row>
    <row r="77" spans="2:11">
      <c r="B77" s="270">
        <v>222</v>
      </c>
      <c r="C77" s="275" t="s">
        <v>299</v>
      </c>
      <c r="D77" s="275" t="s">
        <v>289</v>
      </c>
      <c r="E77" s="275">
        <v>2006</v>
      </c>
      <c r="F77" s="275" t="s">
        <v>112</v>
      </c>
      <c r="G77" s="275">
        <v>2043</v>
      </c>
      <c r="H77" s="275" t="s">
        <v>150</v>
      </c>
      <c r="I77" s="275" t="s">
        <v>151</v>
      </c>
      <c r="J77" s="275" t="s">
        <v>302</v>
      </c>
      <c r="K77" s="275" t="s">
        <v>303</v>
      </c>
    </row>
    <row r="78" spans="2:11">
      <c r="B78" s="270">
        <v>223</v>
      </c>
      <c r="C78" s="275" t="s">
        <v>304</v>
      </c>
      <c r="D78" s="275" t="s">
        <v>289</v>
      </c>
      <c r="E78" s="275">
        <v>2007</v>
      </c>
      <c r="F78" s="275" t="s">
        <v>112</v>
      </c>
      <c r="G78" s="275">
        <v>2043</v>
      </c>
      <c r="H78" s="275" t="s">
        <v>159</v>
      </c>
      <c r="I78" s="275" t="s">
        <v>160</v>
      </c>
      <c r="J78" s="275" t="s">
        <v>305</v>
      </c>
      <c r="K78" s="275" t="s">
        <v>306</v>
      </c>
    </row>
    <row r="79" spans="2:11">
      <c r="B79" s="270">
        <v>223</v>
      </c>
      <c r="C79" s="275" t="s">
        <v>304</v>
      </c>
      <c r="D79" s="275" t="s">
        <v>289</v>
      </c>
      <c r="E79" s="275">
        <v>2008</v>
      </c>
      <c r="F79" s="275" t="s">
        <v>112</v>
      </c>
      <c r="G79" s="275">
        <v>2043</v>
      </c>
      <c r="H79" s="275" t="s">
        <v>159</v>
      </c>
      <c r="I79" s="275" t="s">
        <v>160</v>
      </c>
      <c r="J79" s="275" t="s">
        <v>305</v>
      </c>
      <c r="K79" s="275" t="s">
        <v>307</v>
      </c>
    </row>
  </sheetData>
  <mergeCells count="1">
    <mergeCell ref="B54:K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A0BD-CB37-4F70-B523-2EBAAA65A3FE}">
  <dimension ref="A1:B57"/>
  <sheetViews>
    <sheetView workbookViewId="0">
      <selection activeCell="H47" sqref="H47"/>
    </sheetView>
  </sheetViews>
  <sheetFormatPr defaultRowHeight="15"/>
  <cols>
    <col min="1" max="1" width="36.5703125" style="75" customWidth="1"/>
    <col min="2" max="2" width="155.5703125" style="70" customWidth="1"/>
  </cols>
  <sheetData>
    <row r="1" spans="1:2" ht="21.75" customHeight="1">
      <c r="A1" s="74" t="s">
        <v>96</v>
      </c>
      <c r="B1" s="69" t="s">
        <v>308</v>
      </c>
    </row>
    <row r="2" spans="1:2">
      <c r="A2" s="75" t="s">
        <v>309</v>
      </c>
      <c r="B2" s="71" t="s">
        <v>310</v>
      </c>
    </row>
    <row r="3" spans="1:2">
      <c r="A3" s="75" t="s">
        <v>311</v>
      </c>
      <c r="B3" s="70" t="s">
        <v>312</v>
      </c>
    </row>
    <row r="4" spans="1:2" ht="75">
      <c r="A4" s="75" t="s">
        <v>313</v>
      </c>
      <c r="B4" s="72" t="s">
        <v>314</v>
      </c>
    </row>
    <row r="5" spans="1:2" ht="90">
      <c r="A5" s="75" t="s">
        <v>315</v>
      </c>
      <c r="B5" s="125" t="s">
        <v>316</v>
      </c>
    </row>
    <row r="6" spans="1:2" ht="45">
      <c r="A6" s="75" t="s">
        <v>317</v>
      </c>
      <c r="B6" s="72" t="s">
        <v>318</v>
      </c>
    </row>
    <row r="7" spans="1:2">
      <c r="A7" s="75" t="s">
        <v>319</v>
      </c>
      <c r="B7" s="70" t="s">
        <v>320</v>
      </c>
    </row>
    <row r="8" spans="1:2" ht="75">
      <c r="A8" s="75" t="s">
        <v>321</v>
      </c>
      <c r="B8" s="72" t="s">
        <v>322</v>
      </c>
    </row>
    <row r="9" spans="1:2" ht="30">
      <c r="A9" s="75" t="s">
        <v>323</v>
      </c>
      <c r="B9" s="72" t="s">
        <v>324</v>
      </c>
    </row>
    <row r="10" spans="1:2" ht="135">
      <c r="A10" s="75" t="s">
        <v>325</v>
      </c>
      <c r="B10" s="72" t="s">
        <v>326</v>
      </c>
    </row>
    <row r="11" spans="1:2">
      <c r="A11" s="75" t="s">
        <v>327</v>
      </c>
      <c r="B11" s="73" t="s">
        <v>328</v>
      </c>
    </row>
    <row r="12" spans="1:2" ht="330">
      <c r="A12" s="75" t="s">
        <v>329</v>
      </c>
      <c r="B12" s="72" t="s">
        <v>330</v>
      </c>
    </row>
    <row r="13" spans="1:2" ht="30">
      <c r="A13" s="75" t="s">
        <v>331</v>
      </c>
      <c r="B13" s="70" t="s">
        <v>332</v>
      </c>
    </row>
    <row r="14" spans="1:2">
      <c r="A14" s="75" t="s">
        <v>333</v>
      </c>
      <c r="B14" s="70" t="s">
        <v>334</v>
      </c>
    </row>
    <row r="15" spans="1:2" ht="30">
      <c r="A15" s="75" t="s">
        <v>335</v>
      </c>
      <c r="B15" s="72" t="s">
        <v>336</v>
      </c>
    </row>
    <row r="16" spans="1:2" ht="90">
      <c r="A16" s="75" t="s">
        <v>337</v>
      </c>
      <c r="B16" s="72" t="s">
        <v>338</v>
      </c>
    </row>
    <row r="17" spans="1:2">
      <c r="A17" s="75" t="s">
        <v>339</v>
      </c>
      <c r="B17" s="70" t="s">
        <v>340</v>
      </c>
    </row>
    <row r="18" spans="1:2" ht="60">
      <c r="A18" s="75" t="s">
        <v>341</v>
      </c>
      <c r="B18" s="72" t="s">
        <v>342</v>
      </c>
    </row>
    <row r="19" spans="1:2" ht="30">
      <c r="A19" s="75" t="s">
        <v>343</v>
      </c>
      <c r="B19" s="70" t="s">
        <v>344</v>
      </c>
    </row>
    <row r="20" spans="1:2">
      <c r="B20" s="70" t="s">
        <v>345</v>
      </c>
    </row>
    <row r="21" spans="1:2" ht="30">
      <c r="A21" s="75" t="s">
        <v>346</v>
      </c>
      <c r="B21" s="70" t="s">
        <v>347</v>
      </c>
    </row>
    <row r="22" spans="1:2">
      <c r="A22" s="75" t="s">
        <v>348</v>
      </c>
      <c r="B22" s="70" t="s">
        <v>349</v>
      </c>
    </row>
    <row r="23" spans="1:2" ht="75">
      <c r="A23" s="75" t="s">
        <v>350</v>
      </c>
      <c r="B23" s="72" t="s">
        <v>351</v>
      </c>
    </row>
    <row r="24" spans="1:2">
      <c r="A24" s="75" t="s">
        <v>352</v>
      </c>
      <c r="B24" s="72" t="s">
        <v>353</v>
      </c>
    </row>
    <row r="25" spans="1:2" ht="30">
      <c r="A25" s="75" t="s">
        <v>354</v>
      </c>
      <c r="B25" s="72" t="s">
        <v>355</v>
      </c>
    </row>
    <row r="26" spans="1:2" ht="120">
      <c r="A26" s="75" t="s">
        <v>356</v>
      </c>
      <c r="B26" s="72" t="s">
        <v>357</v>
      </c>
    </row>
    <row r="27" spans="1:2" ht="195">
      <c r="A27" s="75" t="s">
        <v>358</v>
      </c>
      <c r="B27" s="72" t="s">
        <v>359</v>
      </c>
    </row>
    <row r="28" spans="1:2">
      <c r="B28" s="70" t="s">
        <v>360</v>
      </c>
    </row>
    <row r="29" spans="1:2">
      <c r="A29" s="75" t="s">
        <v>361</v>
      </c>
      <c r="B29" s="70" t="s">
        <v>362</v>
      </c>
    </row>
    <row r="30" spans="1:2">
      <c r="B30" s="70" t="s">
        <v>363</v>
      </c>
    </row>
    <row r="31" spans="1:2" ht="45">
      <c r="A31" s="75" t="s">
        <v>364</v>
      </c>
      <c r="B31" s="72" t="s">
        <v>365</v>
      </c>
    </row>
    <row r="32" spans="1:2">
      <c r="A32" s="75" t="s">
        <v>366</v>
      </c>
      <c r="B32" s="70" t="s">
        <v>367</v>
      </c>
    </row>
    <row r="33" spans="1:2">
      <c r="B33" s="70" t="s">
        <v>368</v>
      </c>
    </row>
    <row r="34" spans="1:2" ht="135">
      <c r="A34" s="75" t="s">
        <v>369</v>
      </c>
      <c r="B34" s="72" t="s">
        <v>370</v>
      </c>
    </row>
    <row r="35" spans="1:2">
      <c r="A35" s="75" t="s">
        <v>371</v>
      </c>
      <c r="B35" s="70" t="s">
        <v>372</v>
      </c>
    </row>
    <row r="36" spans="1:2" ht="45">
      <c r="A36" s="75" t="s">
        <v>373</v>
      </c>
      <c r="B36" s="72" t="s">
        <v>374</v>
      </c>
    </row>
    <row r="37" spans="1:2" ht="30">
      <c r="A37" s="75" t="s">
        <v>375</v>
      </c>
      <c r="B37" s="70" t="s">
        <v>376</v>
      </c>
    </row>
    <row r="38" spans="1:2" ht="75">
      <c r="A38" s="75" t="s">
        <v>377</v>
      </c>
      <c r="B38" s="72" t="s">
        <v>378</v>
      </c>
    </row>
    <row r="39" spans="1:2" ht="105">
      <c r="A39" s="75" t="s">
        <v>379</v>
      </c>
      <c r="B39" s="72" t="s">
        <v>380</v>
      </c>
    </row>
    <row r="40" spans="1:2" ht="105">
      <c r="A40" s="75" t="s">
        <v>381</v>
      </c>
      <c r="B40" s="72" t="s">
        <v>382</v>
      </c>
    </row>
    <row r="41" spans="1:2" ht="45">
      <c r="A41" s="75" t="s">
        <v>383</v>
      </c>
      <c r="B41" s="72" t="s">
        <v>384</v>
      </c>
    </row>
    <row r="42" spans="1:2" ht="150">
      <c r="A42" s="75" t="s">
        <v>385</v>
      </c>
      <c r="B42" s="72" t="s">
        <v>386</v>
      </c>
    </row>
    <row r="43" spans="1:2" ht="105">
      <c r="A43" s="75" t="s">
        <v>387</v>
      </c>
      <c r="B43" s="72" t="s">
        <v>388</v>
      </c>
    </row>
    <row r="44" spans="1:2" ht="75">
      <c r="A44" s="75" t="s">
        <v>389</v>
      </c>
      <c r="B44" s="72" t="s">
        <v>390</v>
      </c>
    </row>
    <row r="45" spans="1:2">
      <c r="A45" s="75" t="s">
        <v>391</v>
      </c>
      <c r="B45" s="70" t="s">
        <v>392</v>
      </c>
    </row>
    <row r="46" spans="1:2">
      <c r="A46" s="75" t="s">
        <v>393</v>
      </c>
      <c r="B46" s="70" t="s">
        <v>394</v>
      </c>
    </row>
    <row r="47" spans="1:2" ht="195">
      <c r="A47" s="75" t="s">
        <v>395</v>
      </c>
      <c r="B47" s="72" t="s">
        <v>396</v>
      </c>
    </row>
    <row r="48" spans="1:2" ht="30">
      <c r="A48" s="75" t="s">
        <v>397</v>
      </c>
      <c r="B48" s="72" t="s">
        <v>398</v>
      </c>
    </row>
    <row r="49" spans="1:2">
      <c r="A49" s="75" t="s">
        <v>399</v>
      </c>
      <c r="B49" s="70" t="s">
        <v>400</v>
      </c>
    </row>
    <row r="50" spans="1:2" ht="90">
      <c r="A50" s="75" t="s">
        <v>401</v>
      </c>
      <c r="B50" s="72" t="s">
        <v>402</v>
      </c>
    </row>
    <row r="51" spans="1:2">
      <c r="A51" s="75" t="s">
        <v>403</v>
      </c>
      <c r="B51" s="70" t="s">
        <v>404</v>
      </c>
    </row>
    <row r="52" spans="1:2">
      <c r="A52" s="75" t="s">
        <v>405</v>
      </c>
      <c r="B52" s="70" t="s">
        <v>406</v>
      </c>
    </row>
    <row r="53" spans="1:2">
      <c r="B53" s="73" t="s">
        <v>407</v>
      </c>
    </row>
    <row r="54" spans="1:2" ht="105">
      <c r="A54" s="75" t="s">
        <v>408</v>
      </c>
      <c r="B54" s="72" t="s">
        <v>409</v>
      </c>
    </row>
    <row r="55" spans="1:2">
      <c r="A55" s="75" t="s">
        <v>410</v>
      </c>
      <c r="B55" s="72" t="s">
        <v>411</v>
      </c>
    </row>
    <row r="56" spans="1:2">
      <c r="A56" s="75" t="s">
        <v>412</v>
      </c>
      <c r="B56" s="70" t="s">
        <v>413</v>
      </c>
    </row>
    <row r="57" spans="1:2" ht="45">
      <c r="A57" s="75" t="s">
        <v>414</v>
      </c>
      <c r="B57" s="72" t="s">
        <v>415</v>
      </c>
    </row>
  </sheetData>
  <hyperlinks>
    <hyperlink ref="B11" r:id="rId1" xr:uid="{612BD1B6-EECA-4FCC-AA05-8F677F63CE87}"/>
    <hyperlink ref="B53" r:id="rId2" xr:uid="{4E0BB570-DCA3-4612-874C-A26211C112FC}"/>
    <hyperlink ref="B5" r:id="rId3" xr:uid="{71CF6931-DF94-439E-B043-1C0D6A9EA3E1}"/>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6E857-C09F-4C7E-95FD-F142E31FA7B4}">
  <dimension ref="A1:H244"/>
  <sheetViews>
    <sheetView workbookViewId="0">
      <selection activeCell="D20" sqref="D20"/>
    </sheetView>
  </sheetViews>
  <sheetFormatPr defaultRowHeight="15"/>
  <cols>
    <col min="2" max="2" width="59.5703125" customWidth="1"/>
    <col min="3" max="3" width="31.7109375" customWidth="1"/>
    <col min="4" max="4" width="42.28515625" customWidth="1"/>
    <col min="5" max="5" width="46" customWidth="1"/>
    <col min="6" max="6" width="92.85546875" bestFit="1" customWidth="1"/>
    <col min="7" max="7" width="30.5703125" style="157" bestFit="1" customWidth="1"/>
  </cols>
  <sheetData>
    <row r="1" spans="1:8">
      <c r="A1" t="s">
        <v>0</v>
      </c>
      <c r="B1" t="s">
        <v>96</v>
      </c>
      <c r="C1" t="s">
        <v>416</v>
      </c>
      <c r="D1" s="139" t="s">
        <v>417</v>
      </c>
      <c r="E1" t="s">
        <v>418</v>
      </c>
      <c r="F1" t="s">
        <v>419</v>
      </c>
      <c r="G1" s="157" t="s">
        <v>420</v>
      </c>
      <c r="H1" t="s">
        <v>421</v>
      </c>
    </row>
    <row r="2" spans="1:8" ht="16.5" customHeight="1">
      <c r="B2" s="140" t="s">
        <v>422</v>
      </c>
      <c r="C2" s="140"/>
      <c r="D2" s="140" t="s">
        <v>423</v>
      </c>
      <c r="E2" t="s">
        <v>424</v>
      </c>
    </row>
    <row r="3" spans="1:8">
      <c r="B3" s="140" t="s">
        <v>425</v>
      </c>
      <c r="C3" s="140"/>
      <c r="D3" s="140" t="s">
        <v>426</v>
      </c>
      <c r="E3" t="s">
        <v>424</v>
      </c>
    </row>
    <row r="4" spans="1:8">
      <c r="A4">
        <v>1</v>
      </c>
      <c r="B4" s="140" t="s">
        <v>427</v>
      </c>
      <c r="D4" t="s">
        <v>428</v>
      </c>
      <c r="E4" t="s">
        <v>424</v>
      </c>
    </row>
    <row r="5" spans="1:8">
      <c r="B5" t="s">
        <v>429</v>
      </c>
      <c r="D5" t="s">
        <v>430</v>
      </c>
      <c r="E5" t="s">
        <v>424</v>
      </c>
    </row>
    <row r="6" spans="1:8">
      <c r="B6" t="s">
        <v>431</v>
      </c>
      <c r="C6" t="s">
        <v>432</v>
      </c>
      <c r="D6" t="s">
        <v>433</v>
      </c>
      <c r="E6" t="s">
        <v>424</v>
      </c>
      <c r="F6" t="s">
        <v>434</v>
      </c>
    </row>
    <row r="7" spans="1:8">
      <c r="B7" t="s">
        <v>435</v>
      </c>
      <c r="D7" t="s">
        <v>436</v>
      </c>
      <c r="F7" t="s">
        <v>437</v>
      </c>
    </row>
    <row r="8" spans="1:8">
      <c r="B8" t="s">
        <v>438</v>
      </c>
      <c r="D8" t="s">
        <v>439</v>
      </c>
      <c r="E8" t="s">
        <v>440</v>
      </c>
      <c r="F8" t="s">
        <v>441</v>
      </c>
    </row>
    <row r="9" spans="1:8">
      <c r="B9" s="141" t="s">
        <v>442</v>
      </c>
      <c r="D9" t="s">
        <v>443</v>
      </c>
      <c r="E9" t="s">
        <v>444</v>
      </c>
      <c r="F9" t="s">
        <v>445</v>
      </c>
    </row>
    <row r="10" spans="1:8">
      <c r="B10" t="s">
        <v>446</v>
      </c>
      <c r="D10" t="s">
        <v>447</v>
      </c>
      <c r="E10" t="s">
        <v>444</v>
      </c>
      <c r="F10" t="s">
        <v>448</v>
      </c>
    </row>
    <row r="11" spans="1:8">
      <c r="B11" t="s">
        <v>449</v>
      </c>
      <c r="D11" t="s">
        <v>450</v>
      </c>
      <c r="E11" t="s">
        <v>444</v>
      </c>
      <c r="F11" t="s">
        <v>451</v>
      </c>
      <c r="G11" s="157" t="s">
        <v>452</v>
      </c>
    </row>
    <row r="12" spans="1:8">
      <c r="B12" t="s">
        <v>453</v>
      </c>
      <c r="D12" t="s">
        <v>454</v>
      </c>
      <c r="E12" t="s">
        <v>444</v>
      </c>
      <c r="F12" t="s">
        <v>451</v>
      </c>
      <c r="G12" s="157" t="s">
        <v>452</v>
      </c>
    </row>
    <row r="13" spans="1:8">
      <c r="B13" t="s">
        <v>455</v>
      </c>
      <c r="D13" t="s">
        <v>456</v>
      </c>
      <c r="E13" t="s">
        <v>444</v>
      </c>
      <c r="F13" t="s">
        <v>457</v>
      </c>
      <c r="G13" s="157" t="s">
        <v>458</v>
      </c>
    </row>
    <row r="14" spans="1:8">
      <c r="B14" t="s">
        <v>459</v>
      </c>
      <c r="D14" t="s">
        <v>460</v>
      </c>
      <c r="E14" t="s">
        <v>444</v>
      </c>
      <c r="F14" t="s">
        <v>457</v>
      </c>
      <c r="G14" s="157" t="s">
        <v>458</v>
      </c>
    </row>
    <row r="15" spans="1:8">
      <c r="B15" t="s">
        <v>461</v>
      </c>
      <c r="D15" t="s">
        <v>462</v>
      </c>
      <c r="E15" t="s">
        <v>444</v>
      </c>
      <c r="F15" t="s">
        <v>463</v>
      </c>
      <c r="G15" s="157" t="s">
        <v>458</v>
      </c>
    </row>
    <row r="16" spans="1:8">
      <c r="B16" s="319" t="s">
        <v>464</v>
      </c>
      <c r="D16" t="s">
        <v>465</v>
      </c>
      <c r="E16" t="s">
        <v>440</v>
      </c>
      <c r="F16" t="s">
        <v>451</v>
      </c>
      <c r="G16" s="157" t="s">
        <v>452</v>
      </c>
    </row>
    <row r="17" spans="2:7">
      <c r="B17" s="319" t="s">
        <v>466</v>
      </c>
      <c r="D17" t="s">
        <v>467</v>
      </c>
      <c r="E17" t="s">
        <v>440</v>
      </c>
      <c r="F17" t="s">
        <v>451</v>
      </c>
      <c r="G17" s="157" t="s">
        <v>452</v>
      </c>
    </row>
    <row r="18" spans="2:7">
      <c r="B18" s="319" t="s">
        <v>468</v>
      </c>
      <c r="D18" t="s">
        <v>469</v>
      </c>
    </row>
    <row r="19" spans="2:7">
      <c r="B19" t="s">
        <v>470</v>
      </c>
      <c r="D19" t="s">
        <v>471</v>
      </c>
      <c r="E19" t="s">
        <v>444</v>
      </c>
      <c r="F19" t="s">
        <v>472</v>
      </c>
      <c r="G19" s="157" t="s">
        <v>473</v>
      </c>
    </row>
    <row r="20" spans="2:7">
      <c r="B20" t="s">
        <v>474</v>
      </c>
      <c r="D20" t="s">
        <v>475</v>
      </c>
      <c r="G20" s="157" t="s">
        <v>476</v>
      </c>
    </row>
    <row r="21" spans="2:7" ht="14.25" customHeight="1">
      <c r="B21" t="s">
        <v>477</v>
      </c>
      <c r="C21" t="s">
        <v>478</v>
      </c>
      <c r="D21" t="s">
        <v>479</v>
      </c>
      <c r="F21" t="s">
        <v>480</v>
      </c>
    </row>
    <row r="22" spans="2:7" ht="14.25" customHeight="1">
      <c r="B22" s="321" t="s">
        <v>481</v>
      </c>
      <c r="C22" s="146"/>
      <c r="D22" t="s">
        <v>482</v>
      </c>
      <c r="E22" s="146" t="s">
        <v>483</v>
      </c>
      <c r="G22" s="157" t="s">
        <v>452</v>
      </c>
    </row>
    <row r="23" spans="2:7" ht="14.25" customHeight="1">
      <c r="B23" t="s">
        <v>484</v>
      </c>
      <c r="D23" t="s">
        <v>485</v>
      </c>
      <c r="E23" t="s">
        <v>486</v>
      </c>
    </row>
    <row r="24" spans="2:7">
      <c r="B24" s="319" t="s">
        <v>487</v>
      </c>
      <c r="G24" s="157" t="s">
        <v>488</v>
      </c>
    </row>
    <row r="25" spans="2:7">
      <c r="B25" t="s">
        <v>489</v>
      </c>
      <c r="F25" t="s">
        <v>490</v>
      </c>
      <c r="G25" s="157" t="s">
        <v>491</v>
      </c>
    </row>
    <row r="26" spans="2:7">
      <c r="B26" t="s">
        <v>492</v>
      </c>
      <c r="F26" t="s">
        <v>493</v>
      </c>
      <c r="G26" s="157" t="s">
        <v>491</v>
      </c>
    </row>
    <row r="28" spans="2:7">
      <c r="B28" t="s">
        <v>494</v>
      </c>
      <c r="G28" s="157" t="s">
        <v>491</v>
      </c>
    </row>
    <row r="29" spans="2:7">
      <c r="B29" s="321" t="s">
        <v>495</v>
      </c>
      <c r="C29" t="s">
        <v>496</v>
      </c>
      <c r="D29" t="s">
        <v>496</v>
      </c>
      <c r="E29" t="s">
        <v>497</v>
      </c>
    </row>
    <row r="30" spans="2:7">
      <c r="B30" t="s">
        <v>498</v>
      </c>
      <c r="C30" t="s">
        <v>499</v>
      </c>
      <c r="D30" t="s">
        <v>499</v>
      </c>
      <c r="E30" t="s">
        <v>497</v>
      </c>
      <c r="F30" t="s">
        <v>500</v>
      </c>
    </row>
    <row r="31" spans="2:7">
      <c r="B31" t="s">
        <v>501</v>
      </c>
      <c r="D31" t="s">
        <v>502</v>
      </c>
      <c r="E31" t="s">
        <v>424</v>
      </c>
      <c r="F31" t="s">
        <v>503</v>
      </c>
    </row>
    <row r="32" spans="2:7">
      <c r="B32" t="s">
        <v>504</v>
      </c>
      <c r="C32" t="s">
        <v>505</v>
      </c>
      <c r="D32" t="s">
        <v>506</v>
      </c>
      <c r="E32" t="s">
        <v>424</v>
      </c>
    </row>
    <row r="33" spans="2:7">
      <c r="B33" t="s">
        <v>507</v>
      </c>
      <c r="C33" t="s">
        <v>508</v>
      </c>
      <c r="D33" t="s">
        <v>509</v>
      </c>
      <c r="E33" t="s">
        <v>424</v>
      </c>
      <c r="F33" t="s">
        <v>510</v>
      </c>
    </row>
    <row r="34" spans="2:7">
      <c r="B34" t="s">
        <v>511</v>
      </c>
      <c r="C34" t="s">
        <v>512</v>
      </c>
      <c r="D34" t="s">
        <v>513</v>
      </c>
      <c r="E34" t="s">
        <v>424</v>
      </c>
      <c r="F34" t="s">
        <v>510</v>
      </c>
    </row>
    <row r="35" spans="2:7">
      <c r="B35" t="s">
        <v>514</v>
      </c>
      <c r="C35" t="s">
        <v>515</v>
      </c>
      <c r="D35" t="s">
        <v>516</v>
      </c>
      <c r="E35" t="s">
        <v>424</v>
      </c>
      <c r="F35" t="s">
        <v>510</v>
      </c>
    </row>
    <row r="36" spans="2:7">
      <c r="B36" t="s">
        <v>517</v>
      </c>
      <c r="C36" t="s">
        <v>518</v>
      </c>
      <c r="D36" t="s">
        <v>519</v>
      </c>
      <c r="E36" t="s">
        <v>424</v>
      </c>
      <c r="F36" t="s">
        <v>510</v>
      </c>
    </row>
    <row r="37" spans="2:7">
      <c r="B37" t="s">
        <v>520</v>
      </c>
      <c r="C37" t="s">
        <v>521</v>
      </c>
      <c r="D37" t="s">
        <v>522</v>
      </c>
      <c r="E37" t="s">
        <v>523</v>
      </c>
    </row>
    <row r="38" spans="2:7">
      <c r="B38" s="146" t="s">
        <v>524</v>
      </c>
      <c r="C38" s="146" t="s">
        <v>525</v>
      </c>
      <c r="D38" s="146" t="s">
        <v>526</v>
      </c>
      <c r="E38" s="146" t="s">
        <v>424</v>
      </c>
      <c r="F38" s="146" t="s">
        <v>527</v>
      </c>
    </row>
    <row r="39" spans="2:7">
      <c r="B39" t="s">
        <v>528</v>
      </c>
      <c r="C39" t="s">
        <v>529</v>
      </c>
      <c r="D39" t="s">
        <v>530</v>
      </c>
      <c r="E39" t="s">
        <v>424</v>
      </c>
      <c r="F39" t="s">
        <v>531</v>
      </c>
      <c r="G39" s="157" t="s">
        <v>491</v>
      </c>
    </row>
    <row r="40" spans="2:7">
      <c r="B40" t="s">
        <v>532</v>
      </c>
      <c r="C40" t="s">
        <v>533</v>
      </c>
      <c r="D40" t="s">
        <v>534</v>
      </c>
      <c r="E40" t="s">
        <v>523</v>
      </c>
    </row>
    <row r="41" spans="2:7">
      <c r="B41" t="s">
        <v>535</v>
      </c>
      <c r="C41" t="s">
        <v>536</v>
      </c>
      <c r="D41" t="s">
        <v>112</v>
      </c>
      <c r="E41" t="s">
        <v>424</v>
      </c>
      <c r="F41" t="s">
        <v>537</v>
      </c>
    </row>
    <row r="42" spans="2:7">
      <c r="B42" t="s">
        <v>538</v>
      </c>
      <c r="C42" t="s">
        <v>539</v>
      </c>
      <c r="D42" t="s">
        <v>254</v>
      </c>
      <c r="E42" t="s">
        <v>424</v>
      </c>
      <c r="F42" t="s">
        <v>540</v>
      </c>
    </row>
    <row r="43" spans="2:7">
      <c r="B43" t="s">
        <v>541</v>
      </c>
      <c r="C43" t="s">
        <v>542</v>
      </c>
      <c r="D43" t="s">
        <v>289</v>
      </c>
      <c r="E43" t="s">
        <v>424</v>
      </c>
      <c r="F43" t="s">
        <v>540</v>
      </c>
    </row>
    <row r="44" spans="2:7">
      <c r="B44" t="s">
        <v>543</v>
      </c>
      <c r="C44" t="s">
        <v>544</v>
      </c>
      <c r="D44" t="s">
        <v>545</v>
      </c>
    </row>
    <row r="45" spans="2:7">
      <c r="B45" s="321" t="s">
        <v>546</v>
      </c>
      <c r="C45" t="s">
        <v>547</v>
      </c>
      <c r="D45" t="s">
        <v>548</v>
      </c>
      <c r="E45" t="s">
        <v>523</v>
      </c>
    </row>
    <row r="46" spans="2:7" s="321" customFormat="1">
      <c r="B46" s="321" t="s">
        <v>549</v>
      </c>
      <c r="C46" s="321" t="s">
        <v>550</v>
      </c>
      <c r="D46" s="321" t="s">
        <v>551</v>
      </c>
      <c r="E46" s="321" t="s">
        <v>424</v>
      </c>
      <c r="F46" s="321" t="s">
        <v>552</v>
      </c>
      <c r="G46" s="322"/>
    </row>
    <row r="47" spans="2:7">
      <c r="B47" t="s">
        <v>553</v>
      </c>
      <c r="C47" t="s">
        <v>554</v>
      </c>
      <c r="D47" t="s">
        <v>555</v>
      </c>
      <c r="E47" t="s">
        <v>424</v>
      </c>
    </row>
    <row r="48" spans="2:7">
      <c r="B48" t="s">
        <v>556</v>
      </c>
      <c r="C48" t="s">
        <v>557</v>
      </c>
      <c r="D48" t="s">
        <v>558</v>
      </c>
      <c r="E48" t="s">
        <v>424</v>
      </c>
      <c r="F48" t="s">
        <v>559</v>
      </c>
    </row>
    <row r="49" spans="2:7">
      <c r="B49" t="s">
        <v>560</v>
      </c>
      <c r="C49" t="s">
        <v>561</v>
      </c>
      <c r="D49" t="s">
        <v>562</v>
      </c>
      <c r="E49" t="s">
        <v>424</v>
      </c>
      <c r="F49" t="s">
        <v>563</v>
      </c>
    </row>
    <row r="50" spans="2:7">
      <c r="B50" t="s">
        <v>564</v>
      </c>
      <c r="C50" t="s">
        <v>565</v>
      </c>
      <c r="D50" t="s">
        <v>566</v>
      </c>
    </row>
    <row r="51" spans="2:7">
      <c r="B51" t="s">
        <v>567</v>
      </c>
      <c r="C51" t="s">
        <v>568</v>
      </c>
      <c r="D51" t="s">
        <v>569</v>
      </c>
      <c r="E51" t="s">
        <v>424</v>
      </c>
      <c r="F51" t="s">
        <v>563</v>
      </c>
    </row>
    <row r="52" spans="2:7">
      <c r="B52" t="s">
        <v>570</v>
      </c>
      <c r="C52" t="s">
        <v>571</v>
      </c>
      <c r="D52" t="s">
        <v>572</v>
      </c>
      <c r="E52" t="s">
        <v>424</v>
      </c>
      <c r="F52" t="s">
        <v>563</v>
      </c>
    </row>
    <row r="53" spans="2:7">
      <c r="B53" t="s">
        <v>573</v>
      </c>
      <c r="C53" t="s">
        <v>574</v>
      </c>
      <c r="D53" t="s">
        <v>575</v>
      </c>
      <c r="E53" t="s">
        <v>424</v>
      </c>
      <c r="F53" t="s">
        <v>576</v>
      </c>
      <c r="G53" s="157" t="s">
        <v>473</v>
      </c>
    </row>
    <row r="54" spans="2:7">
      <c r="B54" t="s">
        <v>577</v>
      </c>
      <c r="C54" t="s">
        <v>578</v>
      </c>
      <c r="D54" t="s">
        <v>579</v>
      </c>
      <c r="E54" t="s">
        <v>424</v>
      </c>
      <c r="F54" t="s">
        <v>563</v>
      </c>
    </row>
    <row r="55" spans="2:7">
      <c r="B55" t="s">
        <v>580</v>
      </c>
      <c r="C55" t="s">
        <v>581</v>
      </c>
      <c r="D55" t="s">
        <v>582</v>
      </c>
      <c r="E55" t="s">
        <v>424</v>
      </c>
      <c r="F55" t="s">
        <v>563</v>
      </c>
    </row>
    <row r="56" spans="2:7">
      <c r="B56" t="s">
        <v>583</v>
      </c>
      <c r="C56" t="s">
        <v>584</v>
      </c>
      <c r="D56" t="s">
        <v>585</v>
      </c>
    </row>
    <row r="57" spans="2:7">
      <c r="B57" t="s">
        <v>586</v>
      </c>
      <c r="C57" t="s">
        <v>587</v>
      </c>
      <c r="D57" t="s">
        <v>588</v>
      </c>
      <c r="E57" t="s">
        <v>424</v>
      </c>
      <c r="F57" t="s">
        <v>589</v>
      </c>
    </row>
    <row r="58" spans="2:7">
      <c r="B58" t="s">
        <v>590</v>
      </c>
      <c r="C58" t="s">
        <v>591</v>
      </c>
      <c r="D58" t="s">
        <v>592</v>
      </c>
      <c r="E58" t="s">
        <v>424</v>
      </c>
    </row>
    <row r="59" spans="2:7">
      <c r="B59" s="321" t="s">
        <v>593</v>
      </c>
      <c r="C59" t="s">
        <v>594</v>
      </c>
      <c r="D59" t="s">
        <v>595</v>
      </c>
      <c r="E59" t="s">
        <v>424</v>
      </c>
      <c r="F59" t="s">
        <v>596</v>
      </c>
    </row>
    <row r="60" spans="2:7">
      <c r="B60" t="s">
        <v>597</v>
      </c>
      <c r="C60" t="s">
        <v>598</v>
      </c>
      <c r="D60" t="s">
        <v>599</v>
      </c>
      <c r="E60" t="s">
        <v>424</v>
      </c>
      <c r="F60" t="s">
        <v>600</v>
      </c>
    </row>
    <row r="61" spans="2:7">
      <c r="B61" t="s">
        <v>601</v>
      </c>
      <c r="C61" t="s">
        <v>602</v>
      </c>
      <c r="D61" t="s">
        <v>603</v>
      </c>
      <c r="E61" t="s">
        <v>424</v>
      </c>
      <c r="F61" t="s">
        <v>537</v>
      </c>
    </row>
    <row r="62" spans="2:7">
      <c r="B62" t="s">
        <v>604</v>
      </c>
      <c r="C62" t="s">
        <v>605</v>
      </c>
      <c r="D62" t="s">
        <v>606</v>
      </c>
      <c r="E62" t="s">
        <v>424</v>
      </c>
      <c r="F62">
        <v>6.7</v>
      </c>
    </row>
    <row r="63" spans="2:7">
      <c r="B63" t="s">
        <v>607</v>
      </c>
      <c r="C63" t="s">
        <v>608</v>
      </c>
      <c r="D63" t="s">
        <v>609</v>
      </c>
      <c r="E63" t="s">
        <v>424</v>
      </c>
      <c r="F63">
        <v>7</v>
      </c>
    </row>
    <row r="64" spans="2:7">
      <c r="B64" t="s">
        <v>610</v>
      </c>
      <c r="C64" t="s">
        <v>611</v>
      </c>
      <c r="D64" t="s">
        <v>612</v>
      </c>
      <c r="E64" t="s">
        <v>424</v>
      </c>
      <c r="F64">
        <v>7</v>
      </c>
    </row>
    <row r="65" spans="1:7">
      <c r="B65" t="s">
        <v>613</v>
      </c>
      <c r="C65" t="s">
        <v>614</v>
      </c>
      <c r="D65" t="s">
        <v>615</v>
      </c>
      <c r="E65" t="s">
        <v>424</v>
      </c>
      <c r="F65">
        <v>6.7</v>
      </c>
    </row>
    <row r="66" spans="1:7">
      <c r="B66" t="s">
        <v>616</v>
      </c>
      <c r="C66" t="s">
        <v>617</v>
      </c>
      <c r="D66" t="s">
        <v>618</v>
      </c>
      <c r="F66" t="s">
        <v>619</v>
      </c>
    </row>
    <row r="67" spans="1:7">
      <c r="B67" t="s">
        <v>620</v>
      </c>
      <c r="C67" t="s">
        <v>621</v>
      </c>
      <c r="D67" t="s">
        <v>622</v>
      </c>
      <c r="E67" t="s">
        <v>424</v>
      </c>
      <c r="F67" t="s">
        <v>623</v>
      </c>
      <c r="G67" s="157" t="s">
        <v>624</v>
      </c>
    </row>
    <row r="68" spans="1:7">
      <c r="B68" t="s">
        <v>625</v>
      </c>
      <c r="C68" t="s">
        <v>626</v>
      </c>
      <c r="D68" t="s">
        <v>627</v>
      </c>
      <c r="E68" t="s">
        <v>424</v>
      </c>
    </row>
    <row r="69" spans="1:7">
      <c r="B69" t="s">
        <v>628</v>
      </c>
      <c r="C69" t="s">
        <v>629</v>
      </c>
      <c r="D69" t="s">
        <v>630</v>
      </c>
      <c r="E69" t="s">
        <v>424</v>
      </c>
    </row>
    <row r="70" spans="1:7">
      <c r="B70" t="s">
        <v>631</v>
      </c>
      <c r="C70" t="s">
        <v>632</v>
      </c>
      <c r="D70" t="s">
        <v>633</v>
      </c>
      <c r="F70" t="s">
        <v>634</v>
      </c>
    </row>
    <row r="71" spans="1:7">
      <c r="A71" t="s">
        <v>635</v>
      </c>
      <c r="B71" t="s">
        <v>636</v>
      </c>
      <c r="C71" t="s">
        <v>637</v>
      </c>
      <c r="D71" t="s">
        <v>638</v>
      </c>
      <c r="E71" t="s">
        <v>424</v>
      </c>
    </row>
    <row r="72" spans="1:7">
      <c r="A72" t="s">
        <v>635</v>
      </c>
      <c r="B72" t="s">
        <v>639</v>
      </c>
      <c r="C72" t="s">
        <v>640</v>
      </c>
      <c r="D72" t="s">
        <v>641</v>
      </c>
      <c r="E72" t="s">
        <v>424</v>
      </c>
    </row>
    <row r="73" spans="1:7">
      <c r="A73" t="s">
        <v>635</v>
      </c>
      <c r="B73" t="s">
        <v>642</v>
      </c>
      <c r="C73" t="s">
        <v>643</v>
      </c>
      <c r="D73" t="s">
        <v>644</v>
      </c>
      <c r="E73" t="s">
        <v>424</v>
      </c>
    </row>
    <row r="74" spans="1:7">
      <c r="A74" t="s">
        <v>635</v>
      </c>
      <c r="B74" t="s">
        <v>645</v>
      </c>
      <c r="C74" t="s">
        <v>646</v>
      </c>
      <c r="D74" t="s">
        <v>647</v>
      </c>
      <c r="E74" t="s">
        <v>424</v>
      </c>
    </row>
    <row r="75" spans="1:7">
      <c r="A75" t="s">
        <v>635</v>
      </c>
      <c r="B75" t="s">
        <v>648</v>
      </c>
      <c r="C75" t="s">
        <v>649</v>
      </c>
      <c r="D75" t="s">
        <v>650</v>
      </c>
      <c r="E75" t="s">
        <v>424</v>
      </c>
    </row>
    <row r="76" spans="1:7">
      <c r="A76" t="s">
        <v>635</v>
      </c>
      <c r="B76" t="s">
        <v>651</v>
      </c>
      <c r="C76" t="s">
        <v>652</v>
      </c>
      <c r="D76" t="s">
        <v>653</v>
      </c>
      <c r="E76" t="s">
        <v>424</v>
      </c>
    </row>
    <row r="77" spans="1:7">
      <c r="A77" t="s">
        <v>635</v>
      </c>
      <c r="B77" t="s">
        <v>654</v>
      </c>
      <c r="C77" t="s">
        <v>655</v>
      </c>
      <c r="D77" t="s">
        <v>656</v>
      </c>
      <c r="E77" t="s">
        <v>424</v>
      </c>
    </row>
    <row r="78" spans="1:7">
      <c r="A78" t="s">
        <v>635</v>
      </c>
      <c r="B78" t="s">
        <v>657</v>
      </c>
      <c r="C78" t="s">
        <v>658</v>
      </c>
      <c r="D78" t="s">
        <v>659</v>
      </c>
      <c r="E78" t="s">
        <v>424</v>
      </c>
    </row>
    <row r="79" spans="1:7">
      <c r="A79" t="s">
        <v>635</v>
      </c>
      <c r="B79" t="s">
        <v>660</v>
      </c>
      <c r="C79" t="s">
        <v>661</v>
      </c>
      <c r="D79" t="s">
        <v>662</v>
      </c>
      <c r="E79" t="s">
        <v>424</v>
      </c>
    </row>
    <row r="80" spans="1:7">
      <c r="A80" t="s">
        <v>635</v>
      </c>
      <c r="B80" t="s">
        <v>663</v>
      </c>
      <c r="C80" t="s">
        <v>664</v>
      </c>
      <c r="D80" t="s">
        <v>665</v>
      </c>
      <c r="E80" t="s">
        <v>424</v>
      </c>
    </row>
    <row r="81" spans="1:7">
      <c r="A81" t="s">
        <v>666</v>
      </c>
      <c r="B81" t="s">
        <v>636</v>
      </c>
      <c r="C81" t="s">
        <v>667</v>
      </c>
      <c r="D81" t="s">
        <v>668</v>
      </c>
      <c r="E81" t="s">
        <v>424</v>
      </c>
    </row>
    <row r="82" spans="1:7">
      <c r="A82" t="s">
        <v>666</v>
      </c>
      <c r="B82" t="s">
        <v>639</v>
      </c>
      <c r="C82" t="s">
        <v>669</v>
      </c>
      <c r="D82" t="s">
        <v>670</v>
      </c>
      <c r="E82" t="s">
        <v>424</v>
      </c>
    </row>
    <row r="83" spans="1:7">
      <c r="A83" t="s">
        <v>666</v>
      </c>
      <c r="B83" t="s">
        <v>642</v>
      </c>
      <c r="C83" t="s">
        <v>671</v>
      </c>
      <c r="D83" t="s">
        <v>672</v>
      </c>
      <c r="E83" t="s">
        <v>424</v>
      </c>
    </row>
    <row r="84" spans="1:7">
      <c r="A84" t="s">
        <v>666</v>
      </c>
      <c r="B84" t="s">
        <v>645</v>
      </c>
      <c r="C84" t="s">
        <v>673</v>
      </c>
      <c r="D84" t="s">
        <v>674</v>
      </c>
      <c r="E84" t="s">
        <v>424</v>
      </c>
    </row>
    <row r="85" spans="1:7">
      <c r="A85" t="s">
        <v>666</v>
      </c>
      <c r="B85" t="s">
        <v>648</v>
      </c>
      <c r="C85" t="s">
        <v>675</v>
      </c>
      <c r="D85" t="s">
        <v>676</v>
      </c>
      <c r="E85" t="s">
        <v>424</v>
      </c>
    </row>
    <row r="86" spans="1:7">
      <c r="A86" t="s">
        <v>666</v>
      </c>
      <c r="B86" t="s">
        <v>651</v>
      </c>
      <c r="C86" t="s">
        <v>677</v>
      </c>
      <c r="D86" t="s">
        <v>678</v>
      </c>
      <c r="E86" t="s">
        <v>424</v>
      </c>
    </row>
    <row r="87" spans="1:7">
      <c r="A87" t="s">
        <v>666</v>
      </c>
      <c r="B87" t="s">
        <v>654</v>
      </c>
      <c r="C87" t="s">
        <v>679</v>
      </c>
      <c r="D87" t="s">
        <v>680</v>
      </c>
      <c r="E87" t="s">
        <v>424</v>
      </c>
    </row>
    <row r="88" spans="1:7">
      <c r="A88" t="s">
        <v>666</v>
      </c>
      <c r="B88" t="s">
        <v>657</v>
      </c>
      <c r="C88" t="s">
        <v>681</v>
      </c>
      <c r="D88" t="s">
        <v>682</v>
      </c>
      <c r="E88" t="s">
        <v>424</v>
      </c>
    </row>
    <row r="89" spans="1:7">
      <c r="A89" t="s">
        <v>666</v>
      </c>
      <c r="B89" t="s">
        <v>660</v>
      </c>
      <c r="C89" t="s">
        <v>683</v>
      </c>
      <c r="D89" t="s">
        <v>684</v>
      </c>
      <c r="E89" s="141" t="s">
        <v>424</v>
      </c>
    </row>
    <row r="90" spans="1:7">
      <c r="A90" t="s">
        <v>666</v>
      </c>
      <c r="B90" t="s">
        <v>663</v>
      </c>
      <c r="C90" t="s">
        <v>685</v>
      </c>
      <c r="D90" t="s">
        <v>686</v>
      </c>
      <c r="E90" t="s">
        <v>424</v>
      </c>
    </row>
    <row r="91" spans="1:7">
      <c r="A91" t="s">
        <v>687</v>
      </c>
      <c r="B91" t="s">
        <v>636</v>
      </c>
      <c r="C91" t="s">
        <v>688</v>
      </c>
      <c r="D91" t="s">
        <v>689</v>
      </c>
      <c r="E91" t="s">
        <v>424</v>
      </c>
      <c r="G91" s="157" t="s">
        <v>690</v>
      </c>
    </row>
    <row r="92" spans="1:7">
      <c r="A92" t="s">
        <v>687</v>
      </c>
      <c r="B92" t="s">
        <v>639</v>
      </c>
      <c r="C92" t="s">
        <v>691</v>
      </c>
      <c r="D92" t="s">
        <v>692</v>
      </c>
      <c r="E92" t="s">
        <v>424</v>
      </c>
      <c r="F92" t="s">
        <v>693</v>
      </c>
      <c r="G92" s="157" t="s">
        <v>694</v>
      </c>
    </row>
    <row r="93" spans="1:7">
      <c r="A93" t="s">
        <v>687</v>
      </c>
      <c r="B93" t="s">
        <v>642</v>
      </c>
      <c r="C93" t="s">
        <v>695</v>
      </c>
      <c r="D93" t="s">
        <v>696</v>
      </c>
      <c r="E93" t="s">
        <v>424</v>
      </c>
      <c r="F93" t="s">
        <v>697</v>
      </c>
      <c r="G93" s="157" t="s">
        <v>698</v>
      </c>
    </row>
    <row r="94" spans="1:7">
      <c r="A94" t="s">
        <v>687</v>
      </c>
      <c r="B94" t="s">
        <v>645</v>
      </c>
      <c r="C94" t="s">
        <v>699</v>
      </c>
      <c r="D94" t="s">
        <v>700</v>
      </c>
      <c r="E94" t="s">
        <v>424</v>
      </c>
      <c r="G94" s="157" t="s">
        <v>701</v>
      </c>
    </row>
    <row r="95" spans="1:7">
      <c r="A95" t="s">
        <v>687</v>
      </c>
      <c r="B95" t="s">
        <v>648</v>
      </c>
      <c r="C95" t="s">
        <v>702</v>
      </c>
      <c r="D95" t="s">
        <v>703</v>
      </c>
      <c r="E95" t="s">
        <v>424</v>
      </c>
      <c r="G95" s="157" t="s">
        <v>704</v>
      </c>
    </row>
    <row r="96" spans="1:7">
      <c r="A96" t="s">
        <v>687</v>
      </c>
      <c r="B96" t="s">
        <v>651</v>
      </c>
      <c r="C96" t="s">
        <v>705</v>
      </c>
      <c r="D96" t="s">
        <v>706</v>
      </c>
      <c r="E96" t="s">
        <v>424</v>
      </c>
      <c r="G96" s="157" t="s">
        <v>707</v>
      </c>
    </row>
    <row r="97" spans="1:7">
      <c r="A97" t="s">
        <v>687</v>
      </c>
      <c r="B97" t="s">
        <v>654</v>
      </c>
      <c r="C97" t="s">
        <v>708</v>
      </c>
      <c r="D97" t="s">
        <v>709</v>
      </c>
      <c r="E97" t="s">
        <v>424</v>
      </c>
      <c r="G97" s="157" t="s">
        <v>710</v>
      </c>
    </row>
    <row r="98" spans="1:7">
      <c r="A98" t="s">
        <v>687</v>
      </c>
      <c r="B98" t="s">
        <v>657</v>
      </c>
      <c r="C98" t="s">
        <v>711</v>
      </c>
      <c r="D98" t="s">
        <v>712</v>
      </c>
      <c r="E98" t="s">
        <v>424</v>
      </c>
      <c r="G98" s="157" t="s">
        <v>713</v>
      </c>
    </row>
    <row r="99" spans="1:7">
      <c r="A99" t="s">
        <v>687</v>
      </c>
      <c r="B99" t="s">
        <v>660</v>
      </c>
      <c r="C99" t="s">
        <v>714</v>
      </c>
      <c r="D99" t="s">
        <v>715</v>
      </c>
      <c r="E99" t="s">
        <v>424</v>
      </c>
      <c r="G99" s="157" t="s">
        <v>716</v>
      </c>
    </row>
    <row r="100" spans="1:7">
      <c r="A100" t="s">
        <v>687</v>
      </c>
      <c r="B100" t="s">
        <v>663</v>
      </c>
      <c r="C100" t="s">
        <v>717</v>
      </c>
      <c r="D100" t="s">
        <v>718</v>
      </c>
      <c r="E100" t="s">
        <v>424</v>
      </c>
      <c r="G100" s="157" t="s">
        <v>719</v>
      </c>
    </row>
    <row r="101" spans="1:7">
      <c r="A101" t="s">
        <v>720</v>
      </c>
      <c r="B101" t="s">
        <v>636</v>
      </c>
      <c r="C101" t="s">
        <v>721</v>
      </c>
      <c r="D101" t="s">
        <v>722</v>
      </c>
      <c r="E101" t="s">
        <v>424</v>
      </c>
      <c r="G101" s="157" t="s">
        <v>723</v>
      </c>
    </row>
    <row r="102" spans="1:7">
      <c r="A102" t="s">
        <v>720</v>
      </c>
      <c r="B102" t="s">
        <v>639</v>
      </c>
      <c r="C102" t="s">
        <v>724</v>
      </c>
      <c r="D102" t="s">
        <v>725</v>
      </c>
      <c r="E102" t="s">
        <v>424</v>
      </c>
      <c r="G102" s="157" t="s">
        <v>726</v>
      </c>
    </row>
    <row r="103" spans="1:7">
      <c r="A103" t="s">
        <v>720</v>
      </c>
      <c r="B103" t="s">
        <v>642</v>
      </c>
      <c r="C103" t="s">
        <v>727</v>
      </c>
      <c r="D103" t="s">
        <v>728</v>
      </c>
      <c r="E103" t="s">
        <v>424</v>
      </c>
      <c r="G103" s="157" t="s">
        <v>729</v>
      </c>
    </row>
    <row r="104" spans="1:7">
      <c r="A104" t="s">
        <v>720</v>
      </c>
      <c r="B104" t="s">
        <v>645</v>
      </c>
      <c r="C104" t="s">
        <v>730</v>
      </c>
      <c r="D104" t="s">
        <v>731</v>
      </c>
      <c r="E104" t="s">
        <v>424</v>
      </c>
      <c r="G104" s="157" t="s">
        <v>732</v>
      </c>
    </row>
    <row r="105" spans="1:7">
      <c r="A105" t="s">
        <v>720</v>
      </c>
      <c r="B105" t="s">
        <v>648</v>
      </c>
      <c r="C105" t="s">
        <v>733</v>
      </c>
      <c r="D105" t="s">
        <v>734</v>
      </c>
      <c r="E105" t="s">
        <v>424</v>
      </c>
      <c r="G105" s="157" t="s">
        <v>735</v>
      </c>
    </row>
    <row r="106" spans="1:7">
      <c r="A106" t="s">
        <v>720</v>
      </c>
      <c r="B106" t="s">
        <v>651</v>
      </c>
      <c r="C106" t="s">
        <v>736</v>
      </c>
      <c r="D106" t="s">
        <v>737</v>
      </c>
      <c r="E106" t="s">
        <v>424</v>
      </c>
      <c r="G106" s="157" t="s">
        <v>738</v>
      </c>
    </row>
    <row r="107" spans="1:7">
      <c r="A107" t="s">
        <v>720</v>
      </c>
      <c r="B107" t="s">
        <v>654</v>
      </c>
      <c r="C107" t="s">
        <v>739</v>
      </c>
      <c r="D107" t="s">
        <v>740</v>
      </c>
      <c r="E107" t="s">
        <v>424</v>
      </c>
      <c r="G107" s="157" t="s">
        <v>741</v>
      </c>
    </row>
    <row r="108" spans="1:7">
      <c r="A108" t="s">
        <v>720</v>
      </c>
      <c r="B108" t="s">
        <v>657</v>
      </c>
      <c r="C108" t="s">
        <v>742</v>
      </c>
      <c r="D108" t="s">
        <v>743</v>
      </c>
      <c r="E108" t="s">
        <v>424</v>
      </c>
      <c r="G108" s="157" t="s">
        <v>744</v>
      </c>
    </row>
    <row r="109" spans="1:7">
      <c r="A109" t="s">
        <v>720</v>
      </c>
      <c r="B109" t="s">
        <v>660</v>
      </c>
      <c r="C109" t="s">
        <v>745</v>
      </c>
      <c r="D109" t="s">
        <v>746</v>
      </c>
      <c r="E109" t="s">
        <v>424</v>
      </c>
      <c r="G109" s="157" t="s">
        <v>747</v>
      </c>
    </row>
    <row r="110" spans="1:7">
      <c r="A110" t="s">
        <v>720</v>
      </c>
      <c r="B110" t="s">
        <v>663</v>
      </c>
      <c r="C110" s="141" t="s">
        <v>748</v>
      </c>
      <c r="D110" t="s">
        <v>749</v>
      </c>
      <c r="E110" t="s">
        <v>424</v>
      </c>
      <c r="G110" s="157" t="s">
        <v>750</v>
      </c>
    </row>
    <row r="111" spans="1:7">
      <c r="A111" t="s">
        <v>751</v>
      </c>
      <c r="B111" t="s">
        <v>636</v>
      </c>
      <c r="C111" t="s">
        <v>752</v>
      </c>
      <c r="D111" t="s">
        <v>753</v>
      </c>
      <c r="E111" t="s">
        <v>424</v>
      </c>
      <c r="G111" s="157" t="s">
        <v>754</v>
      </c>
    </row>
    <row r="112" spans="1:7">
      <c r="A112" t="s">
        <v>751</v>
      </c>
      <c r="B112" t="s">
        <v>639</v>
      </c>
      <c r="C112" t="s">
        <v>755</v>
      </c>
      <c r="D112" t="s">
        <v>756</v>
      </c>
      <c r="E112" t="s">
        <v>424</v>
      </c>
      <c r="G112" s="157" t="s">
        <v>757</v>
      </c>
    </row>
    <row r="113" spans="1:7">
      <c r="A113" t="s">
        <v>751</v>
      </c>
      <c r="B113" t="s">
        <v>642</v>
      </c>
      <c r="C113" t="s">
        <v>758</v>
      </c>
      <c r="D113" t="s">
        <v>759</v>
      </c>
      <c r="E113" t="s">
        <v>424</v>
      </c>
      <c r="G113" s="157" t="s">
        <v>760</v>
      </c>
    </row>
    <row r="114" spans="1:7">
      <c r="A114" t="s">
        <v>751</v>
      </c>
      <c r="B114" t="s">
        <v>645</v>
      </c>
      <c r="C114" t="s">
        <v>761</v>
      </c>
      <c r="D114" t="s">
        <v>762</v>
      </c>
      <c r="E114" t="s">
        <v>424</v>
      </c>
      <c r="G114" s="157" t="s">
        <v>763</v>
      </c>
    </row>
    <row r="115" spans="1:7">
      <c r="A115" t="s">
        <v>751</v>
      </c>
      <c r="B115" t="s">
        <v>648</v>
      </c>
      <c r="C115" t="s">
        <v>764</v>
      </c>
      <c r="D115" t="s">
        <v>765</v>
      </c>
      <c r="E115" t="s">
        <v>424</v>
      </c>
      <c r="G115" s="157" t="s">
        <v>766</v>
      </c>
    </row>
    <row r="116" spans="1:7">
      <c r="A116" t="s">
        <v>751</v>
      </c>
      <c r="B116" t="s">
        <v>651</v>
      </c>
      <c r="C116" t="s">
        <v>767</v>
      </c>
      <c r="D116" t="s">
        <v>768</v>
      </c>
      <c r="E116" t="s">
        <v>424</v>
      </c>
      <c r="G116" s="157" t="s">
        <v>769</v>
      </c>
    </row>
    <row r="117" spans="1:7">
      <c r="A117" t="s">
        <v>751</v>
      </c>
      <c r="B117" t="s">
        <v>654</v>
      </c>
      <c r="C117" t="s">
        <v>770</v>
      </c>
      <c r="D117" t="s">
        <v>771</v>
      </c>
      <c r="E117" t="s">
        <v>424</v>
      </c>
      <c r="G117" s="157" t="s">
        <v>772</v>
      </c>
    </row>
    <row r="118" spans="1:7">
      <c r="A118" t="s">
        <v>751</v>
      </c>
      <c r="B118" t="s">
        <v>657</v>
      </c>
      <c r="C118" t="s">
        <v>773</v>
      </c>
      <c r="D118" t="s">
        <v>774</v>
      </c>
      <c r="E118" t="s">
        <v>424</v>
      </c>
      <c r="G118" s="157" t="s">
        <v>775</v>
      </c>
    </row>
    <row r="119" spans="1:7">
      <c r="A119" t="s">
        <v>751</v>
      </c>
      <c r="B119" t="s">
        <v>660</v>
      </c>
      <c r="C119" t="s">
        <v>776</v>
      </c>
      <c r="D119" t="s">
        <v>777</v>
      </c>
      <c r="E119" t="s">
        <v>424</v>
      </c>
      <c r="G119" s="157" t="s">
        <v>778</v>
      </c>
    </row>
    <row r="120" spans="1:7">
      <c r="A120" t="s">
        <v>751</v>
      </c>
      <c r="B120" t="s">
        <v>663</v>
      </c>
      <c r="C120" t="s">
        <v>779</v>
      </c>
      <c r="D120" t="s">
        <v>780</v>
      </c>
      <c r="E120" t="s">
        <v>424</v>
      </c>
      <c r="G120" s="157" t="s">
        <v>781</v>
      </c>
    </row>
    <row r="121" spans="1:7">
      <c r="A121" t="s">
        <v>782</v>
      </c>
      <c r="B121" t="s">
        <v>636</v>
      </c>
      <c r="C121" t="s">
        <v>783</v>
      </c>
      <c r="D121" t="s">
        <v>784</v>
      </c>
      <c r="E121" t="s">
        <v>424</v>
      </c>
      <c r="G121" s="157" t="s">
        <v>785</v>
      </c>
    </row>
    <row r="122" spans="1:7">
      <c r="A122" t="s">
        <v>782</v>
      </c>
      <c r="B122" t="s">
        <v>639</v>
      </c>
      <c r="C122" t="s">
        <v>786</v>
      </c>
      <c r="D122" t="s">
        <v>787</v>
      </c>
      <c r="E122" t="s">
        <v>424</v>
      </c>
      <c r="F122" t="s">
        <v>788</v>
      </c>
      <c r="G122" s="157" t="s">
        <v>789</v>
      </c>
    </row>
    <row r="123" spans="1:7">
      <c r="A123" t="s">
        <v>782</v>
      </c>
      <c r="B123" t="s">
        <v>642</v>
      </c>
      <c r="C123" t="s">
        <v>790</v>
      </c>
      <c r="D123" t="s">
        <v>791</v>
      </c>
      <c r="E123" t="s">
        <v>424</v>
      </c>
      <c r="G123" s="157" t="s">
        <v>792</v>
      </c>
    </row>
    <row r="124" spans="1:7">
      <c r="A124" t="s">
        <v>782</v>
      </c>
      <c r="B124" t="s">
        <v>645</v>
      </c>
      <c r="C124" t="s">
        <v>793</v>
      </c>
      <c r="D124" t="s">
        <v>794</v>
      </c>
      <c r="E124" t="s">
        <v>424</v>
      </c>
      <c r="G124" s="157" t="s">
        <v>795</v>
      </c>
    </row>
    <row r="125" spans="1:7">
      <c r="A125" t="s">
        <v>782</v>
      </c>
      <c r="B125" t="s">
        <v>648</v>
      </c>
      <c r="C125" t="s">
        <v>796</v>
      </c>
      <c r="D125" t="s">
        <v>797</v>
      </c>
      <c r="E125" t="s">
        <v>424</v>
      </c>
      <c r="G125" s="157" t="s">
        <v>798</v>
      </c>
    </row>
    <row r="126" spans="1:7">
      <c r="A126" t="s">
        <v>782</v>
      </c>
      <c r="B126" t="s">
        <v>651</v>
      </c>
      <c r="C126" t="s">
        <v>799</v>
      </c>
      <c r="D126" t="s">
        <v>800</v>
      </c>
      <c r="E126" t="s">
        <v>424</v>
      </c>
      <c r="G126" s="157" t="s">
        <v>801</v>
      </c>
    </row>
    <row r="127" spans="1:7">
      <c r="A127" t="s">
        <v>782</v>
      </c>
      <c r="B127" t="s">
        <v>654</v>
      </c>
      <c r="C127" t="s">
        <v>802</v>
      </c>
      <c r="D127" t="s">
        <v>803</v>
      </c>
      <c r="E127" t="s">
        <v>424</v>
      </c>
      <c r="G127" s="157" t="s">
        <v>804</v>
      </c>
    </row>
    <row r="128" spans="1:7">
      <c r="A128" t="s">
        <v>782</v>
      </c>
      <c r="B128" t="s">
        <v>657</v>
      </c>
      <c r="C128" t="s">
        <v>805</v>
      </c>
      <c r="D128" t="s">
        <v>806</v>
      </c>
      <c r="E128" t="s">
        <v>424</v>
      </c>
      <c r="G128" s="157" t="s">
        <v>807</v>
      </c>
    </row>
    <row r="129" spans="1:7">
      <c r="A129" t="s">
        <v>782</v>
      </c>
      <c r="B129" t="s">
        <v>660</v>
      </c>
      <c r="C129" t="s">
        <v>808</v>
      </c>
      <c r="D129" t="s">
        <v>809</v>
      </c>
      <c r="E129" t="s">
        <v>424</v>
      </c>
      <c r="G129" s="157" t="s">
        <v>810</v>
      </c>
    </row>
    <row r="130" spans="1:7">
      <c r="A130" t="s">
        <v>782</v>
      </c>
      <c r="B130" t="s">
        <v>663</v>
      </c>
      <c r="C130" t="s">
        <v>811</v>
      </c>
      <c r="D130" t="s">
        <v>812</v>
      </c>
      <c r="E130" t="s">
        <v>424</v>
      </c>
      <c r="G130" s="157" t="s">
        <v>813</v>
      </c>
    </row>
    <row r="131" spans="1:7">
      <c r="A131" t="s">
        <v>782</v>
      </c>
      <c r="B131" t="s">
        <v>814</v>
      </c>
      <c r="C131" t="s">
        <v>815</v>
      </c>
      <c r="D131" t="s">
        <v>816</v>
      </c>
    </row>
    <row r="132" spans="1:7">
      <c r="A132" s="319" t="s">
        <v>817</v>
      </c>
      <c r="C132" t="s">
        <v>818</v>
      </c>
      <c r="D132" t="s">
        <v>819</v>
      </c>
      <c r="F132" t="s">
        <v>820</v>
      </c>
    </row>
    <row r="133" spans="1:7">
      <c r="A133" t="s">
        <v>821</v>
      </c>
      <c r="C133" t="s">
        <v>822</v>
      </c>
      <c r="D133" t="s">
        <v>823</v>
      </c>
      <c r="F133" t="s">
        <v>824</v>
      </c>
    </row>
    <row r="134" spans="1:7">
      <c r="A134" t="s">
        <v>825</v>
      </c>
      <c r="C134" t="s">
        <v>826</v>
      </c>
      <c r="D134" t="s">
        <v>827</v>
      </c>
      <c r="E134" t="s">
        <v>828</v>
      </c>
      <c r="F134" t="s">
        <v>829</v>
      </c>
    </row>
    <row r="135" spans="1:7">
      <c r="A135" t="s">
        <v>830</v>
      </c>
      <c r="C135" t="s">
        <v>831</v>
      </c>
      <c r="D135" t="s">
        <v>832</v>
      </c>
      <c r="E135" t="s">
        <v>828</v>
      </c>
      <c r="F135" t="s">
        <v>833</v>
      </c>
    </row>
    <row r="136" spans="1:7">
      <c r="C136" t="s">
        <v>834</v>
      </c>
      <c r="D136" t="s">
        <v>835</v>
      </c>
    </row>
    <row r="137" spans="1:7">
      <c r="A137" t="s">
        <v>720</v>
      </c>
      <c r="B137" t="s">
        <v>836</v>
      </c>
      <c r="C137" t="s">
        <v>837</v>
      </c>
      <c r="D137" t="s">
        <v>838</v>
      </c>
      <c r="E137" t="s">
        <v>839</v>
      </c>
    </row>
    <row r="138" spans="1:7">
      <c r="C138" t="s">
        <v>840</v>
      </c>
      <c r="D138" t="s">
        <v>841</v>
      </c>
    </row>
    <row r="139" spans="1:7">
      <c r="C139" t="s">
        <v>842</v>
      </c>
      <c r="D139" t="s">
        <v>843</v>
      </c>
    </row>
    <row r="140" spans="1:7">
      <c r="C140" t="s">
        <v>844</v>
      </c>
      <c r="D140" t="s">
        <v>845</v>
      </c>
    </row>
    <row r="141" spans="1:7" s="319" customFormat="1">
      <c r="A141" s="319" t="s">
        <v>635</v>
      </c>
      <c r="B141" s="319" t="s">
        <v>846</v>
      </c>
      <c r="C141" s="319" t="s">
        <v>847</v>
      </c>
      <c r="D141" s="319" t="s">
        <v>848</v>
      </c>
      <c r="G141" s="320"/>
    </row>
    <row r="142" spans="1:7" s="319" customFormat="1">
      <c r="A142" s="319" t="s">
        <v>635</v>
      </c>
      <c r="B142" s="319" t="s">
        <v>849</v>
      </c>
      <c r="C142" s="319" t="s">
        <v>850</v>
      </c>
      <c r="D142" s="319" t="s">
        <v>851</v>
      </c>
      <c r="G142" s="320"/>
    </row>
    <row r="143" spans="1:7">
      <c r="C143" t="s">
        <v>852</v>
      </c>
      <c r="D143" t="s">
        <v>853</v>
      </c>
    </row>
    <row r="144" spans="1:7">
      <c r="C144" t="s">
        <v>854</v>
      </c>
      <c r="D144" t="s">
        <v>855</v>
      </c>
    </row>
    <row r="145" spans="3:4">
      <c r="C145" t="s">
        <v>856</v>
      </c>
      <c r="D145" t="s">
        <v>857</v>
      </c>
    </row>
    <row r="146" spans="3:4">
      <c r="C146" t="s">
        <v>858</v>
      </c>
      <c r="D146" t="s">
        <v>859</v>
      </c>
    </row>
    <row r="147" spans="3:4">
      <c r="C147" t="s">
        <v>860</v>
      </c>
      <c r="D147" t="s">
        <v>861</v>
      </c>
    </row>
    <row r="148" spans="3:4">
      <c r="C148" t="s">
        <v>862</v>
      </c>
      <c r="D148" t="s">
        <v>863</v>
      </c>
    </row>
    <row r="149" spans="3:4">
      <c r="C149" t="s">
        <v>864</v>
      </c>
      <c r="D149" t="s">
        <v>865</v>
      </c>
    </row>
    <row r="150" spans="3:4">
      <c r="C150" t="s">
        <v>866</v>
      </c>
      <c r="D150" t="s">
        <v>867</v>
      </c>
    </row>
    <row r="151" spans="3:4">
      <c r="C151" t="s">
        <v>868</v>
      </c>
      <c r="D151" t="s">
        <v>869</v>
      </c>
    </row>
    <row r="152" spans="3:4">
      <c r="C152" t="s">
        <v>870</v>
      </c>
      <c r="D152" t="s">
        <v>871</v>
      </c>
    </row>
    <row r="153" spans="3:4">
      <c r="C153" t="s">
        <v>872</v>
      </c>
      <c r="D153" t="s">
        <v>873</v>
      </c>
    </row>
    <row r="154" spans="3:4">
      <c r="C154" t="s">
        <v>874</v>
      </c>
      <c r="D154" t="s">
        <v>875</v>
      </c>
    </row>
    <row r="155" spans="3:4">
      <c r="C155" t="s">
        <v>876</v>
      </c>
      <c r="D155" t="s">
        <v>877</v>
      </c>
    </row>
    <row r="156" spans="3:4">
      <c r="C156" t="s">
        <v>878</v>
      </c>
      <c r="D156" t="s">
        <v>879</v>
      </c>
    </row>
    <row r="157" spans="3:4">
      <c r="C157" t="s">
        <v>880</v>
      </c>
      <c r="D157" t="s">
        <v>881</v>
      </c>
    </row>
    <row r="158" spans="3:4">
      <c r="C158" t="s">
        <v>882</v>
      </c>
      <c r="D158" t="s">
        <v>883</v>
      </c>
    </row>
    <row r="159" spans="3:4">
      <c r="C159" t="s">
        <v>884</v>
      </c>
      <c r="D159" t="s">
        <v>885</v>
      </c>
    </row>
    <row r="160" spans="3:4">
      <c r="C160" t="s">
        <v>886</v>
      </c>
      <c r="D160" t="s">
        <v>887</v>
      </c>
    </row>
    <row r="161" spans="3:4">
      <c r="C161" t="s">
        <v>888</v>
      </c>
      <c r="D161" t="s">
        <v>889</v>
      </c>
    </row>
    <row r="162" spans="3:4">
      <c r="C162" t="s">
        <v>890</v>
      </c>
      <c r="D162" t="s">
        <v>891</v>
      </c>
    </row>
    <row r="163" spans="3:4">
      <c r="C163" t="s">
        <v>892</v>
      </c>
      <c r="D163" t="s">
        <v>893</v>
      </c>
    </row>
    <row r="164" spans="3:4">
      <c r="C164" t="s">
        <v>894</v>
      </c>
      <c r="D164" t="s">
        <v>895</v>
      </c>
    </row>
    <row r="165" spans="3:4">
      <c r="C165" t="s">
        <v>896</v>
      </c>
      <c r="D165" t="s">
        <v>897</v>
      </c>
    </row>
    <row r="166" spans="3:4">
      <c r="C166" t="s">
        <v>898</v>
      </c>
      <c r="D166" t="s">
        <v>899</v>
      </c>
    </row>
    <row r="167" spans="3:4">
      <c r="C167" t="s">
        <v>900</v>
      </c>
      <c r="D167" t="s">
        <v>901</v>
      </c>
    </row>
    <row r="168" spans="3:4">
      <c r="C168" t="s">
        <v>902</v>
      </c>
      <c r="D168" t="s">
        <v>903</v>
      </c>
    </row>
    <row r="169" spans="3:4">
      <c r="C169" t="s">
        <v>904</v>
      </c>
      <c r="D169" t="s">
        <v>905</v>
      </c>
    </row>
    <row r="170" spans="3:4">
      <c r="C170" t="s">
        <v>906</v>
      </c>
      <c r="D170" t="s">
        <v>907</v>
      </c>
    </row>
    <row r="171" spans="3:4">
      <c r="C171" t="s">
        <v>908</v>
      </c>
      <c r="D171" t="s">
        <v>909</v>
      </c>
    </row>
    <row r="172" spans="3:4">
      <c r="C172" t="s">
        <v>910</v>
      </c>
      <c r="D172" t="s">
        <v>911</v>
      </c>
    </row>
    <row r="173" spans="3:4">
      <c r="C173" t="s">
        <v>912</v>
      </c>
      <c r="D173" t="s">
        <v>913</v>
      </c>
    </row>
    <row r="174" spans="3:4">
      <c r="C174" t="s">
        <v>914</v>
      </c>
      <c r="D174" t="s">
        <v>915</v>
      </c>
    </row>
    <row r="175" spans="3:4">
      <c r="C175" t="s">
        <v>916</v>
      </c>
      <c r="D175" t="s">
        <v>917</v>
      </c>
    </row>
    <row r="176" spans="3:4">
      <c r="C176" t="s">
        <v>918</v>
      </c>
      <c r="D176" t="s">
        <v>919</v>
      </c>
    </row>
    <row r="177" spans="1:6">
      <c r="C177" t="s">
        <v>920</v>
      </c>
      <c r="D177" t="s">
        <v>921</v>
      </c>
    </row>
    <row r="178" spans="1:6">
      <c r="C178" t="s">
        <v>922</v>
      </c>
      <c r="D178" t="s">
        <v>923</v>
      </c>
    </row>
    <row r="179" spans="1:6">
      <c r="C179" t="s">
        <v>924</v>
      </c>
      <c r="D179" t="s">
        <v>925</v>
      </c>
    </row>
    <row r="180" spans="1:6">
      <c r="C180" t="s">
        <v>926</v>
      </c>
      <c r="D180" t="s">
        <v>927</v>
      </c>
    </row>
    <row r="181" spans="1:6">
      <c r="A181" t="s">
        <v>928</v>
      </c>
      <c r="B181" t="s">
        <v>929</v>
      </c>
      <c r="C181" t="s">
        <v>930</v>
      </c>
      <c r="D181" t="s">
        <v>931</v>
      </c>
      <c r="F181" t="s">
        <v>932</v>
      </c>
    </row>
    <row r="182" spans="1:6">
      <c r="A182" t="s">
        <v>928</v>
      </c>
      <c r="B182" t="s">
        <v>933</v>
      </c>
      <c r="C182" t="s">
        <v>934</v>
      </c>
      <c r="D182" t="s">
        <v>935</v>
      </c>
      <c r="F182" t="s">
        <v>936</v>
      </c>
    </row>
    <row r="183" spans="1:6">
      <c r="C183" t="s">
        <v>937</v>
      </c>
      <c r="D183" t="s">
        <v>938</v>
      </c>
    </row>
    <row r="184" spans="1:6">
      <c r="C184" t="s">
        <v>939</v>
      </c>
      <c r="D184" t="s">
        <v>940</v>
      </c>
    </row>
    <row r="185" spans="1:6">
      <c r="C185" t="s">
        <v>941</v>
      </c>
      <c r="D185" t="s">
        <v>942</v>
      </c>
    </row>
    <row r="186" spans="1:6">
      <c r="C186" t="s">
        <v>943</v>
      </c>
      <c r="D186" t="s">
        <v>944</v>
      </c>
    </row>
    <row r="187" spans="1:6">
      <c r="C187" t="s">
        <v>945</v>
      </c>
      <c r="D187" t="s">
        <v>946</v>
      </c>
    </row>
    <row r="188" spans="1:6">
      <c r="C188" t="s">
        <v>947</v>
      </c>
      <c r="D188" t="s">
        <v>948</v>
      </c>
    </row>
    <row r="189" spans="1:6">
      <c r="C189" t="s">
        <v>949</v>
      </c>
      <c r="D189" t="s">
        <v>950</v>
      </c>
    </row>
    <row r="190" spans="1:6">
      <c r="C190" t="s">
        <v>951</v>
      </c>
      <c r="D190" t="s">
        <v>952</v>
      </c>
    </row>
    <row r="191" spans="1:6">
      <c r="C191" t="s">
        <v>953</v>
      </c>
      <c r="D191" t="s">
        <v>954</v>
      </c>
    </row>
    <row r="192" spans="1:6">
      <c r="C192" t="s">
        <v>955</v>
      </c>
      <c r="D192" t="s">
        <v>956</v>
      </c>
    </row>
    <row r="193" spans="3:6">
      <c r="C193" t="s">
        <v>957</v>
      </c>
      <c r="D193" t="s">
        <v>958</v>
      </c>
    </row>
    <row r="194" spans="3:6">
      <c r="C194" t="s">
        <v>959</v>
      </c>
      <c r="D194" t="s">
        <v>960</v>
      </c>
    </row>
    <row r="195" spans="3:6">
      <c r="C195" t="s">
        <v>961</v>
      </c>
      <c r="D195" t="s">
        <v>962</v>
      </c>
    </row>
    <row r="196" spans="3:6">
      <c r="C196" t="s">
        <v>963</v>
      </c>
      <c r="D196" t="s">
        <v>964</v>
      </c>
    </row>
    <row r="197" spans="3:6">
      <c r="C197" t="s">
        <v>965</v>
      </c>
      <c r="D197" t="s">
        <v>966</v>
      </c>
    </row>
    <row r="198" spans="3:6">
      <c r="C198" t="s">
        <v>967</v>
      </c>
      <c r="D198" t="s">
        <v>968</v>
      </c>
    </row>
    <row r="199" spans="3:6">
      <c r="C199" t="s">
        <v>969</v>
      </c>
      <c r="D199" t="s">
        <v>970</v>
      </c>
    </row>
    <row r="200" spans="3:6">
      <c r="C200" t="s">
        <v>971</v>
      </c>
      <c r="D200" t="s">
        <v>972</v>
      </c>
    </row>
    <row r="201" spans="3:6">
      <c r="C201" t="s">
        <v>973</v>
      </c>
      <c r="D201" t="s">
        <v>974</v>
      </c>
      <c r="F201" t="s">
        <v>975</v>
      </c>
    </row>
    <row r="202" spans="3:6">
      <c r="C202" t="s">
        <v>976</v>
      </c>
      <c r="D202" t="s">
        <v>977</v>
      </c>
      <c r="F202" t="s">
        <v>975</v>
      </c>
    </row>
    <row r="203" spans="3:6">
      <c r="C203" t="s">
        <v>978</v>
      </c>
      <c r="D203" t="s">
        <v>979</v>
      </c>
      <c r="F203" t="s">
        <v>975</v>
      </c>
    </row>
    <row r="204" spans="3:6">
      <c r="C204" t="s">
        <v>980</v>
      </c>
      <c r="D204" t="s">
        <v>981</v>
      </c>
      <c r="F204" t="s">
        <v>975</v>
      </c>
    </row>
    <row r="205" spans="3:6">
      <c r="C205" t="s">
        <v>982</v>
      </c>
      <c r="D205" t="s">
        <v>983</v>
      </c>
      <c r="F205" t="s">
        <v>975</v>
      </c>
    </row>
    <row r="206" spans="3:6">
      <c r="C206" t="s">
        <v>984</v>
      </c>
      <c r="D206" t="s">
        <v>985</v>
      </c>
      <c r="F206" t="s">
        <v>975</v>
      </c>
    </row>
    <row r="207" spans="3:6">
      <c r="C207" t="s">
        <v>986</v>
      </c>
      <c r="D207" t="s">
        <v>987</v>
      </c>
      <c r="F207" t="s">
        <v>975</v>
      </c>
    </row>
    <row r="208" spans="3:6">
      <c r="C208" t="s">
        <v>988</v>
      </c>
      <c r="D208" t="s">
        <v>989</v>
      </c>
      <c r="F208" t="s">
        <v>975</v>
      </c>
    </row>
    <row r="209" spans="3:7">
      <c r="C209" t="s">
        <v>990</v>
      </c>
      <c r="D209" t="s">
        <v>991</v>
      </c>
      <c r="F209" t="s">
        <v>975</v>
      </c>
    </row>
    <row r="210" spans="3:7">
      <c r="C210" t="s">
        <v>992</v>
      </c>
      <c r="D210" t="s">
        <v>993</v>
      </c>
      <c r="F210" t="s">
        <v>975</v>
      </c>
    </row>
    <row r="211" spans="3:7">
      <c r="C211" t="s">
        <v>994</v>
      </c>
      <c r="D211" t="s">
        <v>995</v>
      </c>
      <c r="F211" t="s">
        <v>975</v>
      </c>
    </row>
    <row r="212" spans="3:7">
      <c r="C212" t="s">
        <v>996</v>
      </c>
      <c r="D212" t="s">
        <v>997</v>
      </c>
    </row>
    <row r="213" spans="3:7">
      <c r="C213" t="s">
        <v>998</v>
      </c>
      <c r="D213" t="s">
        <v>999</v>
      </c>
    </row>
    <row r="214" spans="3:7">
      <c r="C214" t="s">
        <v>1000</v>
      </c>
      <c r="D214" t="s">
        <v>1001</v>
      </c>
    </row>
    <row r="215" spans="3:7">
      <c r="C215" t="s">
        <v>1002</v>
      </c>
      <c r="D215" t="s">
        <v>1003</v>
      </c>
    </row>
    <row r="216" spans="3:7">
      <c r="C216" t="s">
        <v>1004</v>
      </c>
      <c r="D216" t="s">
        <v>1005</v>
      </c>
      <c r="F216" t="s">
        <v>1006</v>
      </c>
      <c r="G216" s="157" t="s">
        <v>1007</v>
      </c>
    </row>
    <row r="217" spans="3:7">
      <c r="C217" t="s">
        <v>1008</v>
      </c>
      <c r="D217" t="s">
        <v>1009</v>
      </c>
    </row>
    <row r="218" spans="3:7">
      <c r="C218" t="s">
        <v>1010</v>
      </c>
      <c r="D218" t="s">
        <v>1011</v>
      </c>
    </row>
    <row r="219" spans="3:7">
      <c r="C219" t="s">
        <v>1012</v>
      </c>
      <c r="D219" t="s">
        <v>1013</v>
      </c>
    </row>
    <row r="220" spans="3:7">
      <c r="C220" t="s">
        <v>1014</v>
      </c>
      <c r="D220" t="s">
        <v>1015</v>
      </c>
    </row>
    <row r="221" spans="3:7">
      <c r="C221" t="s">
        <v>1016</v>
      </c>
      <c r="D221" t="s">
        <v>1017</v>
      </c>
    </row>
    <row r="222" spans="3:7">
      <c r="C222" t="s">
        <v>1018</v>
      </c>
      <c r="D222" t="s">
        <v>1019</v>
      </c>
    </row>
    <row r="223" spans="3:7">
      <c r="C223" t="s">
        <v>1020</v>
      </c>
      <c r="D223" t="s">
        <v>1021</v>
      </c>
    </row>
    <row r="224" spans="3:7">
      <c r="C224" t="s">
        <v>1022</v>
      </c>
      <c r="D224" t="s">
        <v>1023</v>
      </c>
    </row>
    <row r="225" spans="1:7">
      <c r="C225" t="s">
        <v>1024</v>
      </c>
      <c r="D225" t="s">
        <v>1025</v>
      </c>
    </row>
    <row r="226" spans="1:7">
      <c r="C226" t="s">
        <v>1026</v>
      </c>
      <c r="D226" t="s">
        <v>1027</v>
      </c>
    </row>
    <row r="227" spans="1:7">
      <c r="C227" t="s">
        <v>1028</v>
      </c>
      <c r="D227" t="s">
        <v>1029</v>
      </c>
    </row>
    <row r="228" spans="1:7">
      <c r="C228" t="s">
        <v>1030</v>
      </c>
      <c r="D228" t="s">
        <v>1031</v>
      </c>
    </row>
    <row r="229" spans="1:7">
      <c r="C229" t="s">
        <v>1032</v>
      </c>
      <c r="D229" t="s">
        <v>1033</v>
      </c>
    </row>
    <row r="230" spans="1:7">
      <c r="B230" t="s">
        <v>1034</v>
      </c>
      <c r="C230" t="s">
        <v>1035</v>
      </c>
      <c r="D230" t="s">
        <v>1036</v>
      </c>
      <c r="E230" t="s">
        <v>424</v>
      </c>
    </row>
    <row r="231" spans="1:7" s="319" customFormat="1">
      <c r="A231" s="319" t="s">
        <v>1037</v>
      </c>
      <c r="B231" s="319" t="s">
        <v>1038</v>
      </c>
      <c r="C231" s="319" t="s">
        <v>1039</v>
      </c>
      <c r="D231" s="319" t="s">
        <v>1040</v>
      </c>
      <c r="E231" s="319" t="s">
        <v>1041</v>
      </c>
      <c r="G231" s="320"/>
    </row>
    <row r="232" spans="1:7">
      <c r="A232" t="s">
        <v>1037</v>
      </c>
      <c r="B232" s="319" t="s">
        <v>1042</v>
      </c>
      <c r="C232" t="s">
        <v>1043</v>
      </c>
      <c r="D232" t="s">
        <v>1044</v>
      </c>
      <c r="E232" t="s">
        <v>1041</v>
      </c>
    </row>
    <row r="233" spans="1:7">
      <c r="A233" t="s">
        <v>1037</v>
      </c>
      <c r="B233" t="s">
        <v>1045</v>
      </c>
      <c r="C233" t="s">
        <v>1046</v>
      </c>
      <c r="D233" t="s">
        <v>1047</v>
      </c>
      <c r="E233" t="s">
        <v>424</v>
      </c>
      <c r="F233" t="s">
        <v>634</v>
      </c>
    </row>
    <row r="234" spans="1:7">
      <c r="C234" t="s">
        <v>1048</v>
      </c>
      <c r="D234" t="s">
        <v>1049</v>
      </c>
    </row>
    <row r="235" spans="1:7">
      <c r="B235" t="s">
        <v>1050</v>
      </c>
      <c r="D235" t="s">
        <v>1051</v>
      </c>
      <c r="F235" t="s">
        <v>1052</v>
      </c>
    </row>
    <row r="236" spans="1:7">
      <c r="A236" t="s">
        <v>1053</v>
      </c>
      <c r="B236" s="319" t="s">
        <v>1054</v>
      </c>
      <c r="D236" t="s">
        <v>1055</v>
      </c>
      <c r="F236" t="s">
        <v>1056</v>
      </c>
    </row>
    <row r="241" spans="2:6">
      <c r="B241" t="s">
        <v>1057</v>
      </c>
      <c r="D241" t="s">
        <v>1058</v>
      </c>
      <c r="F241" t="s">
        <v>1059</v>
      </c>
    </row>
    <row r="242" spans="2:6">
      <c r="B242" t="s">
        <v>1060</v>
      </c>
      <c r="D242" t="s">
        <v>1061</v>
      </c>
      <c r="E242" t="s">
        <v>1062</v>
      </c>
    </row>
    <row r="243" spans="2:6">
      <c r="B243" t="s">
        <v>1063</v>
      </c>
      <c r="D243" t="s">
        <v>1064</v>
      </c>
    </row>
    <row r="244" spans="2:6">
      <c r="B244" t="s">
        <v>1065</v>
      </c>
      <c r="D244" t="s">
        <v>1061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423-C775-413E-A961-B11F6AC574C7}">
  <dimension ref="B2:Y39"/>
  <sheetViews>
    <sheetView workbookViewId="0">
      <selection activeCell="AA20" sqref="AA20"/>
    </sheetView>
  </sheetViews>
  <sheetFormatPr defaultColWidth="9.140625" defaultRowHeight="15"/>
  <cols>
    <col min="2" max="2" width="16.5703125" bestFit="1" customWidth="1"/>
    <col min="3" max="3" width="8.5703125" customWidth="1"/>
    <col min="4" max="4" width="5" customWidth="1"/>
    <col min="5" max="5" width="8.7109375" bestFit="1" customWidth="1"/>
    <col min="6" max="6" width="5" customWidth="1"/>
    <col min="7" max="7" width="8.5703125" customWidth="1"/>
    <col min="8" max="8" width="5" customWidth="1"/>
    <col min="9" max="9" width="8.5703125" customWidth="1"/>
    <col min="10" max="10" width="5" customWidth="1"/>
    <col min="11" max="11" width="8.5703125" customWidth="1"/>
    <col min="12" max="12" width="5" customWidth="1"/>
    <col min="13" max="13" width="9.140625" customWidth="1"/>
    <col min="14" max="14" width="5" customWidth="1"/>
    <col min="15" max="15" width="8.5703125" customWidth="1"/>
    <col min="16" max="16" width="5" customWidth="1"/>
    <col min="17" max="17" width="8.5703125" customWidth="1"/>
    <col min="18" max="18" width="5" customWidth="1"/>
    <col min="19" max="19" width="8.5703125" customWidth="1"/>
    <col min="20" max="20" width="25.28515625" customWidth="1"/>
    <col min="21" max="21" width="8.5703125" customWidth="1"/>
    <col min="22" max="22" width="5" customWidth="1"/>
    <col min="24" max="24" width="15.5703125" bestFit="1" customWidth="1"/>
    <col min="25" max="25" width="7.5703125" customWidth="1"/>
  </cols>
  <sheetData>
    <row r="2" spans="2:25" ht="22.5" customHeight="1">
      <c r="B2" s="17"/>
      <c r="C2" s="30" t="s">
        <v>1066</v>
      </c>
      <c r="D2" s="35" t="s">
        <v>1067</v>
      </c>
      <c r="E2" s="186" t="s">
        <v>1066</v>
      </c>
      <c r="F2" s="187" t="s">
        <v>1067</v>
      </c>
      <c r="G2" s="39" t="s">
        <v>1066</v>
      </c>
      <c r="H2" s="31" t="s">
        <v>1067</v>
      </c>
      <c r="I2" s="30" t="s">
        <v>1066</v>
      </c>
      <c r="J2" s="31" t="s">
        <v>1067</v>
      </c>
      <c r="K2" s="39" t="s">
        <v>1066</v>
      </c>
      <c r="L2" s="31" t="s">
        <v>1067</v>
      </c>
      <c r="M2" s="30" t="s">
        <v>1066</v>
      </c>
      <c r="N2" s="31" t="s">
        <v>1067</v>
      </c>
      <c r="O2" s="39" t="s">
        <v>1066</v>
      </c>
      <c r="P2" s="31" t="s">
        <v>1067</v>
      </c>
      <c r="Q2" s="30" t="s">
        <v>1066</v>
      </c>
      <c r="R2" s="31" t="s">
        <v>1067</v>
      </c>
      <c r="S2" s="39" t="s">
        <v>1066</v>
      </c>
      <c r="T2" s="31" t="s">
        <v>1067</v>
      </c>
      <c r="U2" s="30" t="s">
        <v>1066</v>
      </c>
      <c r="V2" s="31" t="s">
        <v>1067</v>
      </c>
      <c r="X2" s="338" t="s">
        <v>1068</v>
      </c>
      <c r="Y2" s="338"/>
    </row>
    <row r="3" spans="2:25">
      <c r="B3" s="18" t="s">
        <v>1069</v>
      </c>
      <c r="C3" s="347" t="s">
        <v>1070</v>
      </c>
      <c r="D3" s="348"/>
      <c r="E3" s="329" t="s">
        <v>1071</v>
      </c>
      <c r="F3" s="330"/>
      <c r="G3" s="351" t="s">
        <v>1072</v>
      </c>
      <c r="H3" s="352"/>
      <c r="I3" s="347" t="s">
        <v>1073</v>
      </c>
      <c r="J3" s="348"/>
      <c r="K3" s="351" t="s">
        <v>1074</v>
      </c>
      <c r="L3" s="352"/>
      <c r="M3" s="353" t="s">
        <v>1075</v>
      </c>
      <c r="N3" s="352"/>
      <c r="O3" s="351" t="s">
        <v>1076</v>
      </c>
      <c r="P3" s="352"/>
      <c r="Q3" s="353" t="s">
        <v>1077</v>
      </c>
      <c r="R3" s="352"/>
      <c r="S3" s="351" t="s">
        <v>1078</v>
      </c>
      <c r="T3" s="352"/>
      <c r="U3" s="339" t="s">
        <v>1079</v>
      </c>
      <c r="V3" s="340"/>
      <c r="X3" s="16" t="s">
        <v>1080</v>
      </c>
      <c r="Y3" s="16">
        <v>7</v>
      </c>
    </row>
    <row r="4" spans="2:25">
      <c r="B4" s="18" t="s">
        <v>1081</v>
      </c>
      <c r="C4" s="349" t="s">
        <v>112</v>
      </c>
      <c r="D4" s="349"/>
      <c r="E4" s="349"/>
      <c r="F4" s="349"/>
      <c r="G4" s="349"/>
      <c r="H4" s="349"/>
      <c r="I4" s="349"/>
      <c r="J4" s="349"/>
      <c r="K4" s="349"/>
      <c r="L4" s="349"/>
      <c r="M4" s="349"/>
      <c r="N4" s="349"/>
      <c r="O4" s="349"/>
      <c r="P4" s="349"/>
      <c r="Q4" s="349"/>
      <c r="R4" s="349"/>
      <c r="S4" s="349"/>
      <c r="T4" s="349"/>
      <c r="U4" s="349"/>
      <c r="V4" s="350"/>
      <c r="X4" s="16" t="s">
        <v>1082</v>
      </c>
      <c r="Y4" s="16">
        <v>7</v>
      </c>
    </row>
    <row r="5" spans="2:25">
      <c r="B5" s="18" t="s">
        <v>98</v>
      </c>
      <c r="C5" s="356">
        <v>2041</v>
      </c>
      <c r="D5" s="357"/>
      <c r="E5" s="331">
        <v>2042</v>
      </c>
      <c r="F5" s="332"/>
      <c r="G5" s="341">
        <v>2043</v>
      </c>
      <c r="H5" s="342"/>
      <c r="I5" s="345">
        <v>2044</v>
      </c>
      <c r="J5" s="342"/>
      <c r="K5" s="341">
        <v>2045</v>
      </c>
      <c r="L5" s="342"/>
      <c r="M5" s="345">
        <v>2046</v>
      </c>
      <c r="N5" s="342"/>
      <c r="O5" s="341"/>
      <c r="P5" s="342"/>
      <c r="Q5" s="345"/>
      <c r="R5" s="342"/>
      <c r="S5" s="341"/>
      <c r="T5" s="342"/>
      <c r="U5" s="345">
        <v>2048</v>
      </c>
      <c r="V5" s="342"/>
      <c r="X5" s="16" t="s">
        <v>1083</v>
      </c>
      <c r="Y5" s="16">
        <v>7</v>
      </c>
    </row>
    <row r="6" spans="2:25">
      <c r="B6" s="19" t="s">
        <v>1084</v>
      </c>
      <c r="C6" s="354" t="s">
        <v>1085</v>
      </c>
      <c r="D6" s="355"/>
      <c r="E6" s="333" t="s">
        <v>1085</v>
      </c>
      <c r="F6" s="334"/>
      <c r="G6" s="343" t="s">
        <v>1085</v>
      </c>
      <c r="H6" s="344"/>
      <c r="I6" s="346" t="s">
        <v>1086</v>
      </c>
      <c r="J6" s="344"/>
      <c r="K6" s="346" t="s">
        <v>1086</v>
      </c>
      <c r="L6" s="344"/>
      <c r="M6" s="346" t="s">
        <v>1086</v>
      </c>
      <c r="N6" s="344"/>
      <c r="O6" s="343" t="s">
        <v>1085</v>
      </c>
      <c r="P6" s="344"/>
      <c r="Q6" s="346" t="s">
        <v>1085</v>
      </c>
      <c r="R6" s="344"/>
      <c r="S6" s="343" t="s">
        <v>1085</v>
      </c>
      <c r="T6" s="344"/>
      <c r="U6" s="346" t="s">
        <v>1085</v>
      </c>
      <c r="V6" s="344"/>
      <c r="X6" s="16" t="s">
        <v>1087</v>
      </c>
      <c r="Y6" s="16">
        <v>7</v>
      </c>
    </row>
    <row r="7" spans="2:25">
      <c r="B7" s="19" t="s">
        <v>1088</v>
      </c>
      <c r="C7" s="354" t="s">
        <v>1085</v>
      </c>
      <c r="D7" s="355"/>
      <c r="E7" s="333" t="s">
        <v>1085</v>
      </c>
      <c r="F7" s="334"/>
      <c r="G7" s="343" t="s">
        <v>1085</v>
      </c>
      <c r="H7" s="344"/>
      <c r="I7" s="346" t="s">
        <v>1085</v>
      </c>
      <c r="J7" s="344"/>
      <c r="K7" s="343" t="s">
        <v>1085</v>
      </c>
      <c r="L7" s="344"/>
      <c r="M7" s="346" t="s">
        <v>1085</v>
      </c>
      <c r="N7" s="344"/>
      <c r="O7" s="343" t="s">
        <v>1085</v>
      </c>
      <c r="P7" s="344"/>
      <c r="Q7" s="346" t="s">
        <v>1085</v>
      </c>
      <c r="R7" s="344"/>
      <c r="S7" s="343" t="s">
        <v>1085</v>
      </c>
      <c r="T7" s="344"/>
      <c r="U7" s="346" t="s">
        <v>1085</v>
      </c>
      <c r="V7" s="344"/>
      <c r="X7" s="16" t="s">
        <v>1089</v>
      </c>
      <c r="Y7" s="16">
        <v>7</v>
      </c>
    </row>
    <row r="8" spans="2:25">
      <c r="B8" s="19" t="s">
        <v>1090</v>
      </c>
      <c r="C8" s="354" t="s">
        <v>1085</v>
      </c>
      <c r="D8" s="355"/>
      <c r="E8" s="333" t="s">
        <v>1085</v>
      </c>
      <c r="F8" s="334"/>
      <c r="G8" s="343" t="s">
        <v>1085</v>
      </c>
      <c r="H8" s="344"/>
      <c r="I8" s="346" t="s">
        <v>1085</v>
      </c>
      <c r="J8" s="344"/>
      <c r="K8" s="343" t="s">
        <v>1085</v>
      </c>
      <c r="L8" s="344"/>
      <c r="M8" s="346" t="s">
        <v>1085</v>
      </c>
      <c r="N8" s="344"/>
      <c r="O8" s="343" t="s">
        <v>1085</v>
      </c>
      <c r="P8" s="344"/>
      <c r="Q8" s="346" t="s">
        <v>1085</v>
      </c>
      <c r="R8" s="344"/>
      <c r="S8" s="343" t="s">
        <v>1085</v>
      </c>
      <c r="T8" s="344"/>
      <c r="U8" s="346" t="s">
        <v>1085</v>
      </c>
      <c r="V8" s="344"/>
      <c r="X8" s="16" t="s">
        <v>1091</v>
      </c>
      <c r="Y8" s="16">
        <v>7</v>
      </c>
    </row>
    <row r="9" spans="2:25">
      <c r="B9" s="19" t="s">
        <v>1092</v>
      </c>
      <c r="C9" s="354" t="s">
        <v>1086</v>
      </c>
      <c r="D9" s="355"/>
      <c r="E9" s="333" t="s">
        <v>1086</v>
      </c>
      <c r="F9" s="334"/>
      <c r="G9" s="343" t="s">
        <v>1086</v>
      </c>
      <c r="H9" s="344"/>
      <c r="I9" s="346" t="s">
        <v>1086</v>
      </c>
      <c r="J9" s="344"/>
      <c r="K9" s="343" t="s">
        <v>1086</v>
      </c>
      <c r="L9" s="344"/>
      <c r="M9" s="346" t="s">
        <v>1086</v>
      </c>
      <c r="N9" s="344"/>
      <c r="O9" s="343" t="s">
        <v>1086</v>
      </c>
      <c r="P9" s="344"/>
      <c r="Q9" s="346" t="s">
        <v>1086</v>
      </c>
      <c r="R9" s="344"/>
      <c r="S9" s="343" t="s">
        <v>1086</v>
      </c>
      <c r="T9" s="344"/>
      <c r="U9" s="346" t="s">
        <v>1086</v>
      </c>
      <c r="V9" s="344"/>
    </row>
    <row r="10" spans="2:25">
      <c r="B10" s="18" t="s">
        <v>1093</v>
      </c>
      <c r="C10" s="360" t="s">
        <v>1094</v>
      </c>
      <c r="D10" s="361"/>
      <c r="E10" s="362" t="s">
        <v>1094</v>
      </c>
      <c r="F10" s="363"/>
      <c r="G10" s="335" t="s">
        <v>1094</v>
      </c>
      <c r="H10" s="336"/>
      <c r="I10" s="360" t="s">
        <v>1094</v>
      </c>
      <c r="J10" s="359"/>
      <c r="K10" s="358" t="s">
        <v>1094</v>
      </c>
      <c r="L10" s="359"/>
      <c r="M10" s="337" t="s">
        <v>1094</v>
      </c>
      <c r="N10" s="336"/>
      <c r="O10" s="335" t="s">
        <v>1094</v>
      </c>
      <c r="P10" s="336"/>
      <c r="Q10" s="337" t="s">
        <v>1094</v>
      </c>
      <c r="R10" s="336"/>
      <c r="S10" s="335" t="s">
        <v>1094</v>
      </c>
      <c r="T10" s="336"/>
      <c r="U10" s="337" t="s">
        <v>1094</v>
      </c>
      <c r="V10" s="336"/>
      <c r="X10" t="s">
        <v>1095</v>
      </c>
      <c r="Y10" t="s">
        <v>1096</v>
      </c>
    </row>
    <row r="11" spans="2:25">
      <c r="B11" s="19" t="s">
        <v>1097</v>
      </c>
      <c r="C11" s="360" t="s">
        <v>1098</v>
      </c>
      <c r="D11" s="361"/>
      <c r="E11" s="362" t="s">
        <v>1098</v>
      </c>
      <c r="F11" s="363"/>
      <c r="G11" s="335" t="s">
        <v>1098</v>
      </c>
      <c r="H11" s="336"/>
      <c r="I11" s="360" t="s">
        <v>1098</v>
      </c>
      <c r="J11" s="359"/>
      <c r="K11" s="358" t="s">
        <v>1098</v>
      </c>
      <c r="L11" s="359"/>
      <c r="M11" s="337" t="s">
        <v>1098</v>
      </c>
      <c r="N11" s="336"/>
      <c r="O11" s="335" t="s">
        <v>1098</v>
      </c>
      <c r="P11" s="336"/>
      <c r="Q11" s="337" t="s">
        <v>1098</v>
      </c>
      <c r="R11" s="336"/>
      <c r="S11" s="335" t="s">
        <v>1098</v>
      </c>
      <c r="T11" s="336"/>
      <c r="U11" s="337" t="s">
        <v>1098</v>
      </c>
      <c r="V11" s="336"/>
    </row>
    <row r="12" spans="2:25">
      <c r="B12" s="20" t="s">
        <v>113</v>
      </c>
      <c r="C12" s="25" t="s">
        <v>1099</v>
      </c>
      <c r="D12" s="32">
        <v>10</v>
      </c>
      <c r="E12" s="179" t="s">
        <v>1099</v>
      </c>
      <c r="F12" s="180">
        <v>10</v>
      </c>
      <c r="G12" s="23" t="s">
        <v>1099</v>
      </c>
      <c r="H12" s="26">
        <v>5</v>
      </c>
      <c r="I12" s="36" t="s">
        <v>1099</v>
      </c>
      <c r="J12" s="26">
        <v>5</v>
      </c>
      <c r="K12" s="23" t="s">
        <v>1099</v>
      </c>
      <c r="L12" s="26">
        <v>5</v>
      </c>
      <c r="M12" s="36" t="s">
        <v>1099</v>
      </c>
      <c r="N12" s="26">
        <v>5</v>
      </c>
      <c r="O12" s="23" t="s">
        <v>1099</v>
      </c>
      <c r="P12" s="26">
        <v>5</v>
      </c>
      <c r="Q12" s="36" t="s">
        <v>1099</v>
      </c>
      <c r="R12" s="26">
        <v>5</v>
      </c>
      <c r="S12" s="23" t="s">
        <v>1099</v>
      </c>
      <c r="T12" s="26">
        <v>5</v>
      </c>
      <c r="U12" s="36" t="s">
        <v>1099</v>
      </c>
      <c r="V12" s="26">
        <v>0</v>
      </c>
    </row>
    <row r="13" spans="2:25">
      <c r="B13" s="20" t="s">
        <v>120</v>
      </c>
      <c r="C13" s="25" t="s">
        <v>1099</v>
      </c>
      <c r="D13" s="33">
        <v>0</v>
      </c>
      <c r="E13" s="179" t="s">
        <v>1099</v>
      </c>
      <c r="F13" s="182">
        <v>0</v>
      </c>
      <c r="G13" s="23" t="s">
        <v>1099</v>
      </c>
      <c r="H13" s="26">
        <v>5</v>
      </c>
      <c r="I13" s="36" t="s">
        <v>1099</v>
      </c>
      <c r="J13" s="26">
        <v>5</v>
      </c>
      <c r="K13" s="23" t="s">
        <v>1099</v>
      </c>
      <c r="L13" s="26">
        <v>5</v>
      </c>
      <c r="M13" s="36" t="s">
        <v>1099</v>
      </c>
      <c r="N13" s="26">
        <v>5</v>
      </c>
      <c r="O13" s="23" t="s">
        <v>1099</v>
      </c>
      <c r="P13" s="26">
        <v>5</v>
      </c>
      <c r="Q13" s="36" t="s">
        <v>1099</v>
      </c>
      <c r="R13" s="26">
        <v>5</v>
      </c>
      <c r="S13" s="23" t="s">
        <v>1099</v>
      </c>
      <c r="T13" s="26">
        <v>5</v>
      </c>
      <c r="U13" s="36" t="s">
        <v>1099</v>
      </c>
      <c r="V13" s="26">
        <v>0</v>
      </c>
    </row>
    <row r="14" spans="2:25">
      <c r="B14" s="20" t="s">
        <v>126</v>
      </c>
      <c r="C14" s="25" t="s">
        <v>1099</v>
      </c>
      <c r="D14" s="32">
        <v>50</v>
      </c>
      <c r="E14" s="179" t="s">
        <v>1099</v>
      </c>
      <c r="F14" s="180">
        <v>50</v>
      </c>
      <c r="G14" s="23" t="s">
        <v>1099</v>
      </c>
      <c r="H14" s="26">
        <v>5</v>
      </c>
      <c r="I14" s="36" t="s">
        <v>1099</v>
      </c>
      <c r="J14" s="26">
        <v>5</v>
      </c>
      <c r="K14" s="23" t="s">
        <v>1099</v>
      </c>
      <c r="L14" s="26">
        <v>5</v>
      </c>
      <c r="M14" s="36" t="s">
        <v>1099</v>
      </c>
      <c r="N14" s="26">
        <v>5</v>
      </c>
      <c r="O14" s="23" t="s">
        <v>1099</v>
      </c>
      <c r="P14" s="26">
        <v>5</v>
      </c>
      <c r="Q14" s="36" t="s">
        <v>1099</v>
      </c>
      <c r="R14" s="26">
        <v>5</v>
      </c>
      <c r="S14" s="23" t="s">
        <v>1099</v>
      </c>
      <c r="T14" s="26">
        <v>5</v>
      </c>
      <c r="U14" s="36" t="s">
        <v>1099</v>
      </c>
      <c r="V14" s="26">
        <v>0</v>
      </c>
    </row>
    <row r="15" spans="2:25">
      <c r="B15" s="20" t="s">
        <v>134</v>
      </c>
      <c r="C15" s="25" t="s">
        <v>1099</v>
      </c>
      <c r="D15" s="129">
        <v>10</v>
      </c>
      <c r="E15" s="179" t="s">
        <v>1099</v>
      </c>
      <c r="F15" s="183">
        <v>10</v>
      </c>
      <c r="G15" s="23" t="s">
        <v>1099</v>
      </c>
      <c r="H15" s="26">
        <v>5</v>
      </c>
      <c r="I15" s="36" t="s">
        <v>1099</v>
      </c>
      <c r="J15" s="26">
        <v>5</v>
      </c>
      <c r="K15" s="23" t="s">
        <v>1099</v>
      </c>
      <c r="L15" s="26">
        <v>5</v>
      </c>
      <c r="M15" s="36" t="s">
        <v>1099</v>
      </c>
      <c r="N15" s="26">
        <v>5</v>
      </c>
      <c r="O15" s="23" t="s">
        <v>1099</v>
      </c>
      <c r="P15" s="26">
        <v>5</v>
      </c>
      <c r="Q15" s="36" t="s">
        <v>1099</v>
      </c>
      <c r="R15" s="26">
        <v>5</v>
      </c>
      <c r="S15" s="23" t="s">
        <v>1099</v>
      </c>
      <c r="T15" s="26">
        <v>5</v>
      </c>
      <c r="U15" s="36" t="s">
        <v>1099</v>
      </c>
      <c r="V15" s="26">
        <v>0</v>
      </c>
    </row>
    <row r="16" spans="2:25">
      <c r="B16" s="20" t="s">
        <v>142</v>
      </c>
      <c r="C16" s="25" t="s">
        <v>1099</v>
      </c>
      <c r="D16" s="32">
        <v>10</v>
      </c>
      <c r="E16" s="179" t="s">
        <v>1099</v>
      </c>
      <c r="F16" s="180">
        <v>10</v>
      </c>
      <c r="G16" s="23" t="s">
        <v>1099</v>
      </c>
      <c r="H16" s="26">
        <v>5</v>
      </c>
      <c r="I16" s="36" t="s">
        <v>1099</v>
      </c>
      <c r="J16" s="26">
        <v>5</v>
      </c>
      <c r="K16" s="23" t="s">
        <v>1099</v>
      </c>
      <c r="L16" s="26">
        <v>5</v>
      </c>
      <c r="M16" s="36" t="s">
        <v>1099</v>
      </c>
      <c r="N16" s="26">
        <v>5</v>
      </c>
      <c r="O16" s="23" t="s">
        <v>1099</v>
      </c>
      <c r="P16" s="26">
        <v>5</v>
      </c>
      <c r="Q16" s="36" t="s">
        <v>1099</v>
      </c>
      <c r="R16" s="26">
        <v>5</v>
      </c>
      <c r="S16" s="23" t="s">
        <v>1099</v>
      </c>
      <c r="T16" s="26">
        <v>5</v>
      </c>
      <c r="U16" s="36" t="s">
        <v>1099</v>
      </c>
      <c r="V16" s="26">
        <v>0</v>
      </c>
    </row>
    <row r="17" spans="2:22">
      <c r="B17" s="20" t="s">
        <v>150</v>
      </c>
      <c r="C17" s="25" t="s">
        <v>1099</v>
      </c>
      <c r="D17" s="32">
        <v>10</v>
      </c>
      <c r="E17" s="179" t="s">
        <v>1099</v>
      </c>
      <c r="F17" s="180">
        <v>10</v>
      </c>
      <c r="G17" s="23" t="s">
        <v>1099</v>
      </c>
      <c r="H17" s="26">
        <v>5</v>
      </c>
      <c r="I17" s="36" t="s">
        <v>1099</v>
      </c>
      <c r="J17" s="26">
        <v>5</v>
      </c>
      <c r="K17" s="23" t="s">
        <v>1099</v>
      </c>
      <c r="L17" s="26">
        <v>5</v>
      </c>
      <c r="M17" s="36" t="s">
        <v>1099</v>
      </c>
      <c r="N17" s="26">
        <v>5</v>
      </c>
      <c r="O17" s="23" t="s">
        <v>1099</v>
      </c>
      <c r="P17" s="26">
        <v>5</v>
      </c>
      <c r="Q17" s="36" t="s">
        <v>1099</v>
      </c>
      <c r="R17" s="26">
        <v>5</v>
      </c>
      <c r="S17" s="23" t="s">
        <v>1099</v>
      </c>
      <c r="T17" s="26">
        <v>5</v>
      </c>
      <c r="U17" s="36" t="s">
        <v>1099</v>
      </c>
      <c r="V17" s="26">
        <v>0</v>
      </c>
    </row>
    <row r="18" spans="2:22">
      <c r="B18" s="20" t="s">
        <v>159</v>
      </c>
      <c r="C18" s="25" t="s">
        <v>1099</v>
      </c>
      <c r="D18" s="32">
        <v>10</v>
      </c>
      <c r="E18" s="179" t="s">
        <v>1099</v>
      </c>
      <c r="F18" s="180">
        <v>10</v>
      </c>
      <c r="G18" s="23" t="s">
        <v>1099</v>
      </c>
      <c r="H18" s="26">
        <v>5</v>
      </c>
      <c r="I18" s="36" t="s">
        <v>1099</v>
      </c>
      <c r="J18" s="26">
        <v>5</v>
      </c>
      <c r="K18" s="23" t="s">
        <v>1099</v>
      </c>
      <c r="L18" s="26">
        <v>5</v>
      </c>
      <c r="M18" s="36" t="s">
        <v>1099</v>
      </c>
      <c r="N18" s="26">
        <v>5</v>
      </c>
      <c r="O18" s="23" t="s">
        <v>1099</v>
      </c>
      <c r="P18" s="26">
        <v>5</v>
      </c>
      <c r="Q18" s="36" t="s">
        <v>1099</v>
      </c>
      <c r="R18" s="26">
        <v>5</v>
      </c>
      <c r="S18" s="23" t="s">
        <v>1099</v>
      </c>
      <c r="T18" s="26">
        <v>5</v>
      </c>
      <c r="U18" s="36" t="s">
        <v>1099</v>
      </c>
      <c r="V18" s="26">
        <v>0</v>
      </c>
    </row>
    <row r="19" spans="2:22">
      <c r="B19" s="20" t="s">
        <v>167</v>
      </c>
      <c r="C19" s="25" t="s">
        <v>1099</v>
      </c>
      <c r="D19" s="32">
        <v>10</v>
      </c>
      <c r="E19" s="179" t="s">
        <v>1099</v>
      </c>
      <c r="F19" s="180">
        <v>10</v>
      </c>
      <c r="G19" s="23" t="s">
        <v>1099</v>
      </c>
      <c r="H19" s="26">
        <v>5</v>
      </c>
      <c r="I19" s="36" t="s">
        <v>1099</v>
      </c>
      <c r="J19" s="26">
        <v>5</v>
      </c>
      <c r="K19" s="23" t="s">
        <v>1099</v>
      </c>
      <c r="L19" s="26">
        <v>5</v>
      </c>
      <c r="M19" s="36" t="s">
        <v>1099</v>
      </c>
      <c r="N19" s="26">
        <v>5</v>
      </c>
      <c r="O19" s="23" t="s">
        <v>1099</v>
      </c>
      <c r="P19" s="26">
        <v>5</v>
      </c>
      <c r="Q19" s="36" t="s">
        <v>1099</v>
      </c>
      <c r="R19" s="26">
        <v>5</v>
      </c>
      <c r="S19" s="23" t="s">
        <v>1099</v>
      </c>
      <c r="T19" s="26">
        <v>5</v>
      </c>
      <c r="U19" s="36" t="s">
        <v>1099</v>
      </c>
      <c r="V19" s="26">
        <v>0</v>
      </c>
    </row>
    <row r="20" spans="2:22">
      <c r="B20" s="21" t="s">
        <v>1100</v>
      </c>
      <c r="C20" s="27" t="s">
        <v>1099</v>
      </c>
      <c r="D20" s="33">
        <v>30</v>
      </c>
      <c r="E20" s="181" t="s">
        <v>1099</v>
      </c>
      <c r="F20" s="182">
        <v>30</v>
      </c>
      <c r="G20" s="24" t="s">
        <v>1099</v>
      </c>
      <c r="H20" s="28">
        <v>30</v>
      </c>
      <c r="I20" s="37" t="s">
        <v>1099</v>
      </c>
      <c r="J20" s="28">
        <v>30</v>
      </c>
      <c r="K20" s="24" t="s">
        <v>1099</v>
      </c>
      <c r="L20" s="28">
        <v>30</v>
      </c>
      <c r="M20" s="37" t="s">
        <v>1099</v>
      </c>
      <c r="N20" s="28">
        <v>30</v>
      </c>
      <c r="O20" s="24" t="s">
        <v>1099</v>
      </c>
      <c r="P20" s="28">
        <v>30</v>
      </c>
      <c r="Q20" s="37" t="s">
        <v>1099</v>
      </c>
      <c r="R20" s="28">
        <v>30</v>
      </c>
      <c r="S20" s="24" t="s">
        <v>1099</v>
      </c>
      <c r="T20" s="28">
        <v>30</v>
      </c>
      <c r="U20" s="37" t="s">
        <v>1099</v>
      </c>
      <c r="V20" s="28">
        <v>0</v>
      </c>
    </row>
    <row r="21" spans="2:22">
      <c r="B21" s="21" t="s">
        <v>1101</v>
      </c>
      <c r="C21" s="27" t="s">
        <v>1099</v>
      </c>
      <c r="D21" s="33">
        <v>63</v>
      </c>
      <c r="E21" s="181" t="s">
        <v>1099</v>
      </c>
      <c r="F21" s="182">
        <v>63</v>
      </c>
      <c r="G21" s="24" t="s">
        <v>1099</v>
      </c>
      <c r="H21" s="28">
        <v>63</v>
      </c>
      <c r="I21" s="37" t="s">
        <v>1099</v>
      </c>
      <c r="J21" s="28">
        <v>63</v>
      </c>
      <c r="K21" s="24" t="s">
        <v>1099</v>
      </c>
      <c r="L21" s="28">
        <v>63</v>
      </c>
      <c r="M21" s="37" t="s">
        <v>1099</v>
      </c>
      <c r="N21" s="28">
        <v>63</v>
      </c>
      <c r="O21" s="24" t="s">
        <v>1099</v>
      </c>
      <c r="P21" s="28">
        <v>63</v>
      </c>
      <c r="Q21" s="37" t="s">
        <v>1099</v>
      </c>
      <c r="R21" s="28">
        <v>63</v>
      </c>
      <c r="S21" s="24" t="s">
        <v>1099</v>
      </c>
      <c r="T21" s="28">
        <v>63</v>
      </c>
      <c r="U21" s="37" t="s">
        <v>1099</v>
      </c>
      <c r="V21" s="28">
        <v>0</v>
      </c>
    </row>
    <row r="22" spans="2:22">
      <c r="B22" s="21" t="s">
        <v>1102</v>
      </c>
      <c r="C22" s="27" t="s">
        <v>1099</v>
      </c>
      <c r="D22" s="33">
        <v>30</v>
      </c>
      <c r="E22" s="181" t="s">
        <v>1099</v>
      </c>
      <c r="F22" s="182">
        <v>30</v>
      </c>
      <c r="G22" s="24" t="s">
        <v>1099</v>
      </c>
      <c r="H22" s="28">
        <v>25</v>
      </c>
      <c r="I22" s="37" t="s">
        <v>1099</v>
      </c>
      <c r="J22" s="28">
        <v>30</v>
      </c>
      <c r="K22" s="24" t="s">
        <v>1099</v>
      </c>
      <c r="L22" s="28">
        <v>30</v>
      </c>
      <c r="M22" s="37" t="s">
        <v>1099</v>
      </c>
      <c r="N22" s="28">
        <v>30</v>
      </c>
      <c r="O22" s="24" t="s">
        <v>1099</v>
      </c>
      <c r="P22" s="28">
        <v>35</v>
      </c>
      <c r="Q22" s="37" t="s">
        <v>1099</v>
      </c>
      <c r="R22" s="28">
        <v>35</v>
      </c>
      <c r="S22" s="24" t="s">
        <v>1099</v>
      </c>
      <c r="T22" s="28">
        <v>35</v>
      </c>
      <c r="U22" s="37" t="s">
        <v>1099</v>
      </c>
      <c r="V22" s="28">
        <v>0</v>
      </c>
    </row>
    <row r="23" spans="2:22">
      <c r="B23" s="20" t="s">
        <v>86</v>
      </c>
      <c r="C23" s="25" t="s">
        <v>1099</v>
      </c>
      <c r="D23" s="32">
        <v>5</v>
      </c>
      <c r="E23" s="179" t="s">
        <v>1099</v>
      </c>
      <c r="F23" s="180">
        <v>5</v>
      </c>
      <c r="G23" s="23" t="s">
        <v>1099</v>
      </c>
      <c r="H23" s="26">
        <v>5</v>
      </c>
      <c r="I23" s="36" t="s">
        <v>1099</v>
      </c>
      <c r="J23" s="26">
        <v>5</v>
      </c>
      <c r="K23" s="23" t="s">
        <v>1099</v>
      </c>
      <c r="L23" s="26">
        <v>5</v>
      </c>
      <c r="M23" s="36" t="s">
        <v>1099</v>
      </c>
      <c r="N23" s="26">
        <v>5</v>
      </c>
      <c r="O23" s="23" t="s">
        <v>1099</v>
      </c>
      <c r="P23" s="26">
        <v>5</v>
      </c>
      <c r="Q23" s="36" t="s">
        <v>1099</v>
      </c>
      <c r="R23" s="26">
        <v>5</v>
      </c>
      <c r="S23" s="23" t="s">
        <v>1099</v>
      </c>
      <c r="T23" s="26">
        <v>5</v>
      </c>
      <c r="U23" s="36" t="s">
        <v>1099</v>
      </c>
      <c r="V23" s="26"/>
    </row>
    <row r="24" spans="2:22">
      <c r="B24" s="20" t="s">
        <v>89</v>
      </c>
      <c r="C24" s="25" t="s">
        <v>1099</v>
      </c>
      <c r="D24" s="32">
        <v>5</v>
      </c>
      <c r="E24" s="179" t="s">
        <v>1099</v>
      </c>
      <c r="F24" s="180">
        <v>5</v>
      </c>
      <c r="G24" s="23" t="s">
        <v>1099</v>
      </c>
      <c r="H24" s="26">
        <v>5</v>
      </c>
      <c r="I24" s="36" t="s">
        <v>1099</v>
      </c>
      <c r="J24" s="26">
        <v>5</v>
      </c>
      <c r="K24" s="23" t="s">
        <v>1099</v>
      </c>
      <c r="L24" s="26">
        <v>5</v>
      </c>
      <c r="M24" s="36" t="s">
        <v>1099</v>
      </c>
      <c r="N24" s="26">
        <v>5</v>
      </c>
      <c r="O24" s="23" t="s">
        <v>1099</v>
      </c>
      <c r="P24" s="26">
        <v>5</v>
      </c>
      <c r="Q24" s="36" t="s">
        <v>1099</v>
      </c>
      <c r="R24" s="26">
        <v>5</v>
      </c>
      <c r="S24" s="23" t="s">
        <v>1099</v>
      </c>
      <c r="T24" s="26">
        <v>5</v>
      </c>
      <c r="U24" s="36" t="s">
        <v>1099</v>
      </c>
      <c r="V24" s="26"/>
    </row>
    <row r="25" spans="2:22">
      <c r="B25" s="20" t="s">
        <v>91</v>
      </c>
      <c r="C25" s="25" t="s">
        <v>1099</v>
      </c>
      <c r="D25" s="32">
        <v>50</v>
      </c>
      <c r="E25" s="179" t="s">
        <v>1099</v>
      </c>
      <c r="F25" s="180">
        <v>50</v>
      </c>
      <c r="G25" s="23" t="s">
        <v>1099</v>
      </c>
      <c r="H25" s="26">
        <v>5</v>
      </c>
      <c r="I25" s="36" t="s">
        <v>1099</v>
      </c>
      <c r="J25" s="26">
        <v>5</v>
      </c>
      <c r="K25" s="23" t="s">
        <v>1099</v>
      </c>
      <c r="L25" s="26">
        <v>5</v>
      </c>
      <c r="M25" s="36" t="s">
        <v>1099</v>
      </c>
      <c r="N25" s="26">
        <v>5</v>
      </c>
      <c r="O25" s="23" t="s">
        <v>1099</v>
      </c>
      <c r="P25" s="26">
        <v>5</v>
      </c>
      <c r="Q25" s="36" t="s">
        <v>1099</v>
      </c>
      <c r="R25" s="26">
        <v>5</v>
      </c>
      <c r="S25" s="23" t="s">
        <v>1099</v>
      </c>
      <c r="T25" s="26">
        <v>5</v>
      </c>
      <c r="U25" s="36" t="s">
        <v>1099</v>
      </c>
      <c r="V25" s="26"/>
    </row>
    <row r="26" spans="2:22">
      <c r="B26" s="20" t="s">
        <v>1103</v>
      </c>
      <c r="C26" s="25" t="s">
        <v>1099</v>
      </c>
      <c r="D26" s="32">
        <v>5</v>
      </c>
      <c r="E26" s="179" t="s">
        <v>1099</v>
      </c>
      <c r="F26" s="180">
        <v>5</v>
      </c>
      <c r="G26" s="23" t="s">
        <v>1099</v>
      </c>
      <c r="H26" s="26">
        <v>5</v>
      </c>
      <c r="I26" s="36" t="s">
        <v>1099</v>
      </c>
      <c r="J26" s="26">
        <v>5</v>
      </c>
      <c r="K26" s="23" t="s">
        <v>1099</v>
      </c>
      <c r="L26" s="26">
        <v>5</v>
      </c>
      <c r="M26" s="36" t="s">
        <v>1099</v>
      </c>
      <c r="N26" s="26">
        <v>5</v>
      </c>
      <c r="O26" s="23" t="s">
        <v>1099</v>
      </c>
      <c r="P26" s="26">
        <v>5</v>
      </c>
      <c r="Q26" s="36" t="s">
        <v>1099</v>
      </c>
      <c r="R26" s="26">
        <v>5</v>
      </c>
      <c r="S26" s="23" t="s">
        <v>1099</v>
      </c>
      <c r="T26" s="26">
        <v>5</v>
      </c>
      <c r="U26" s="36" t="s">
        <v>1099</v>
      </c>
      <c r="V26" s="26"/>
    </row>
    <row r="27" spans="2:22">
      <c r="B27" s="20" t="s">
        <v>1104</v>
      </c>
      <c r="C27" s="25" t="s">
        <v>1099</v>
      </c>
      <c r="D27" s="33">
        <v>7</v>
      </c>
      <c r="E27" s="179" t="s">
        <v>1099</v>
      </c>
      <c r="F27" s="182">
        <v>7</v>
      </c>
      <c r="G27" s="23" t="s">
        <v>1099</v>
      </c>
      <c r="H27" s="26">
        <v>5</v>
      </c>
      <c r="I27" s="36" t="s">
        <v>1099</v>
      </c>
      <c r="J27" s="26">
        <v>5</v>
      </c>
      <c r="K27" s="23" t="s">
        <v>1099</v>
      </c>
      <c r="L27" s="26">
        <v>5</v>
      </c>
      <c r="M27" s="36" t="s">
        <v>1099</v>
      </c>
      <c r="N27" s="26">
        <v>5</v>
      </c>
      <c r="O27" s="23" t="s">
        <v>1099</v>
      </c>
      <c r="P27" s="26">
        <v>5</v>
      </c>
      <c r="Q27" s="36" t="s">
        <v>1099</v>
      </c>
      <c r="R27" s="26">
        <v>5</v>
      </c>
      <c r="S27" s="23" t="s">
        <v>1099</v>
      </c>
      <c r="T27" s="26">
        <v>5</v>
      </c>
      <c r="U27" s="36" t="s">
        <v>1099</v>
      </c>
      <c r="V27" s="26"/>
    </row>
    <row r="28" spans="2:22">
      <c r="B28" s="20" t="s">
        <v>1105</v>
      </c>
      <c r="C28" s="25" t="s">
        <v>1099</v>
      </c>
      <c r="D28" s="32">
        <v>5</v>
      </c>
      <c r="E28" s="179" t="s">
        <v>1099</v>
      </c>
      <c r="F28" s="180">
        <v>5</v>
      </c>
      <c r="G28" s="23" t="s">
        <v>1099</v>
      </c>
      <c r="H28" s="26">
        <v>5</v>
      </c>
      <c r="I28" s="36" t="s">
        <v>1099</v>
      </c>
      <c r="J28" s="26">
        <v>5</v>
      </c>
      <c r="K28" s="23" t="s">
        <v>1099</v>
      </c>
      <c r="L28" s="26">
        <v>5</v>
      </c>
      <c r="M28" s="36" t="s">
        <v>1099</v>
      </c>
      <c r="N28" s="26">
        <v>5</v>
      </c>
      <c r="O28" s="23" t="s">
        <v>1099</v>
      </c>
      <c r="P28" s="26">
        <v>5</v>
      </c>
      <c r="Q28" s="36" t="s">
        <v>1099</v>
      </c>
      <c r="R28" s="26">
        <v>5</v>
      </c>
      <c r="S28" s="23" t="s">
        <v>1099</v>
      </c>
      <c r="T28" s="26">
        <v>5</v>
      </c>
      <c r="U28" s="36" t="s">
        <v>1099</v>
      </c>
      <c r="V28" s="26"/>
    </row>
    <row r="29" spans="2:22">
      <c r="B29" s="20" t="s">
        <v>1106</v>
      </c>
      <c r="C29" s="25" t="s">
        <v>1099</v>
      </c>
      <c r="D29" s="32">
        <v>1</v>
      </c>
      <c r="E29" s="179" t="s">
        <v>1099</v>
      </c>
      <c r="F29" s="180">
        <v>1</v>
      </c>
      <c r="G29" s="23" t="s">
        <v>1099</v>
      </c>
      <c r="H29" s="26">
        <v>5</v>
      </c>
      <c r="I29" s="36" t="s">
        <v>1099</v>
      </c>
      <c r="J29" s="26">
        <v>5</v>
      </c>
      <c r="K29" s="23" t="s">
        <v>1099</v>
      </c>
      <c r="L29" s="26">
        <v>5</v>
      </c>
      <c r="M29" s="36" t="s">
        <v>1099</v>
      </c>
      <c r="N29" s="26">
        <v>5</v>
      </c>
      <c r="O29" s="23" t="s">
        <v>1099</v>
      </c>
      <c r="P29" s="26">
        <v>5</v>
      </c>
      <c r="Q29" s="36" t="s">
        <v>1099</v>
      </c>
      <c r="R29" s="26">
        <v>5</v>
      </c>
      <c r="S29" s="23" t="s">
        <v>1099</v>
      </c>
      <c r="T29" s="26">
        <v>5</v>
      </c>
      <c r="U29" s="36" t="s">
        <v>1099</v>
      </c>
      <c r="V29" s="26"/>
    </row>
    <row r="30" spans="2:22">
      <c r="B30" s="20" t="s">
        <v>1107</v>
      </c>
      <c r="C30" s="25" t="s">
        <v>1099</v>
      </c>
      <c r="D30" s="32">
        <v>5</v>
      </c>
      <c r="E30" s="179" t="s">
        <v>1099</v>
      </c>
      <c r="F30" s="180">
        <v>5</v>
      </c>
      <c r="G30" s="23" t="s">
        <v>1099</v>
      </c>
      <c r="H30" s="26">
        <v>5</v>
      </c>
      <c r="I30" s="36" t="s">
        <v>1099</v>
      </c>
      <c r="J30" s="26">
        <v>5</v>
      </c>
      <c r="K30" s="23" t="s">
        <v>1099</v>
      </c>
      <c r="L30" s="26">
        <v>5</v>
      </c>
      <c r="M30" s="36" t="s">
        <v>1099</v>
      </c>
      <c r="N30" s="26">
        <v>5</v>
      </c>
      <c r="O30" s="23" t="s">
        <v>1099</v>
      </c>
      <c r="P30" s="26">
        <v>5</v>
      </c>
      <c r="Q30" s="36" t="s">
        <v>1099</v>
      </c>
      <c r="R30" s="26">
        <v>5</v>
      </c>
      <c r="S30" s="23" t="s">
        <v>1099</v>
      </c>
      <c r="T30" s="26">
        <v>5</v>
      </c>
      <c r="U30" s="41" t="s">
        <v>1099</v>
      </c>
      <c r="V30" s="42">
        <v>63</v>
      </c>
    </row>
    <row r="31" spans="2:22">
      <c r="B31" s="20" t="s">
        <v>1108</v>
      </c>
      <c r="C31" s="25" t="s">
        <v>1099</v>
      </c>
      <c r="D31" s="32">
        <v>12</v>
      </c>
      <c r="E31" s="179" t="s">
        <v>1099</v>
      </c>
      <c r="F31" s="180">
        <v>12</v>
      </c>
      <c r="G31" s="23" t="s">
        <v>1099</v>
      </c>
      <c r="H31" s="26">
        <v>20</v>
      </c>
      <c r="I31" s="36" t="s">
        <v>1099</v>
      </c>
      <c r="J31" s="26">
        <v>20</v>
      </c>
      <c r="K31" s="23" t="s">
        <v>1099</v>
      </c>
      <c r="L31" s="26">
        <v>20</v>
      </c>
      <c r="M31" s="36" t="s">
        <v>1099</v>
      </c>
      <c r="N31" s="26">
        <v>20</v>
      </c>
      <c r="O31" s="23" t="s">
        <v>1099</v>
      </c>
      <c r="P31" s="26">
        <v>25</v>
      </c>
      <c r="Q31" s="36" t="s">
        <v>1099</v>
      </c>
      <c r="R31" s="26">
        <v>25</v>
      </c>
      <c r="S31" s="23" t="s">
        <v>1099</v>
      </c>
      <c r="T31" s="26">
        <v>25</v>
      </c>
      <c r="U31" s="36" t="s">
        <v>1099</v>
      </c>
      <c r="V31" s="26">
        <v>0</v>
      </c>
    </row>
    <row r="32" spans="2:22">
      <c r="B32" s="20" t="s">
        <v>1109</v>
      </c>
      <c r="C32" s="25" t="s">
        <v>1099</v>
      </c>
      <c r="D32" s="32">
        <v>12</v>
      </c>
      <c r="E32" s="179" t="s">
        <v>1099</v>
      </c>
      <c r="F32" s="180">
        <v>12</v>
      </c>
      <c r="G32" s="23" t="s">
        <v>1099</v>
      </c>
      <c r="H32" s="26">
        <v>20</v>
      </c>
      <c r="I32" s="36" t="s">
        <v>1099</v>
      </c>
      <c r="J32" s="26">
        <v>20</v>
      </c>
      <c r="K32" s="23" t="s">
        <v>1099</v>
      </c>
      <c r="L32" s="26">
        <v>20</v>
      </c>
      <c r="M32" s="36" t="s">
        <v>1099</v>
      </c>
      <c r="N32" s="26">
        <v>20</v>
      </c>
      <c r="O32" s="23" t="s">
        <v>1099</v>
      </c>
      <c r="P32" s="26">
        <v>25</v>
      </c>
      <c r="Q32" s="36" t="s">
        <v>1099</v>
      </c>
      <c r="R32" s="26">
        <v>25</v>
      </c>
      <c r="S32" s="23" t="s">
        <v>1099</v>
      </c>
      <c r="T32" s="26">
        <v>25</v>
      </c>
      <c r="U32" s="36" t="s">
        <v>1099</v>
      </c>
      <c r="V32" s="26">
        <v>0</v>
      </c>
    </row>
    <row r="33" spans="2:22">
      <c r="B33" s="20" t="s">
        <v>1110</v>
      </c>
      <c r="C33" s="25" t="s">
        <v>1099</v>
      </c>
      <c r="D33" s="32">
        <v>12</v>
      </c>
      <c r="E33" s="179" t="s">
        <v>1099</v>
      </c>
      <c r="F33" s="180">
        <v>12</v>
      </c>
      <c r="G33" s="23" t="s">
        <v>1099</v>
      </c>
      <c r="H33" s="26">
        <v>20</v>
      </c>
      <c r="I33" s="36" t="s">
        <v>1099</v>
      </c>
      <c r="J33" s="26">
        <v>20</v>
      </c>
      <c r="K33" s="23" t="s">
        <v>1099</v>
      </c>
      <c r="L33" s="26">
        <v>20</v>
      </c>
      <c r="M33" s="36" t="s">
        <v>1099</v>
      </c>
      <c r="N33" s="26">
        <v>20</v>
      </c>
      <c r="O33" s="23" t="s">
        <v>1099</v>
      </c>
      <c r="P33" s="26">
        <v>25</v>
      </c>
      <c r="Q33" s="36" t="s">
        <v>1099</v>
      </c>
      <c r="R33" s="26">
        <v>25</v>
      </c>
      <c r="S33" s="23" t="s">
        <v>1099</v>
      </c>
      <c r="T33" s="26">
        <v>25</v>
      </c>
      <c r="U33" s="36" t="s">
        <v>1099</v>
      </c>
      <c r="V33" s="26">
        <v>0</v>
      </c>
    </row>
    <row r="34" spans="2:22">
      <c r="B34" s="20" t="s">
        <v>1111</v>
      </c>
      <c r="C34" s="25" t="s">
        <v>1099</v>
      </c>
      <c r="D34" s="32">
        <v>12</v>
      </c>
      <c r="E34" s="179" t="s">
        <v>1099</v>
      </c>
      <c r="F34" s="180">
        <v>12</v>
      </c>
      <c r="G34" s="23" t="s">
        <v>1099</v>
      </c>
      <c r="H34" s="26">
        <v>20</v>
      </c>
      <c r="I34" s="36" t="s">
        <v>1099</v>
      </c>
      <c r="J34" s="26">
        <v>20</v>
      </c>
      <c r="K34" s="23" t="s">
        <v>1099</v>
      </c>
      <c r="L34" s="26">
        <v>20</v>
      </c>
      <c r="M34" s="36" t="s">
        <v>1099</v>
      </c>
      <c r="N34" s="26">
        <v>20</v>
      </c>
      <c r="O34" s="23" t="s">
        <v>1099</v>
      </c>
      <c r="P34" s="26">
        <v>25</v>
      </c>
      <c r="Q34" s="36" t="s">
        <v>1099</v>
      </c>
      <c r="R34" s="26">
        <v>25</v>
      </c>
      <c r="S34" s="23" t="s">
        <v>1099</v>
      </c>
      <c r="T34" s="26">
        <v>25</v>
      </c>
      <c r="U34" s="36" t="s">
        <v>1099</v>
      </c>
      <c r="V34" s="26">
        <v>0</v>
      </c>
    </row>
    <row r="35" spans="2:22">
      <c r="B35" s="20" t="s">
        <v>1112</v>
      </c>
      <c r="C35" s="25" t="s">
        <v>1099</v>
      </c>
      <c r="D35" s="32">
        <v>7</v>
      </c>
      <c r="E35" s="179" t="s">
        <v>1099</v>
      </c>
      <c r="F35" s="180">
        <v>7</v>
      </c>
      <c r="G35" s="23" t="s">
        <v>1099</v>
      </c>
      <c r="H35" s="26">
        <v>20</v>
      </c>
      <c r="I35" s="36" t="s">
        <v>1099</v>
      </c>
      <c r="J35" s="26">
        <v>20</v>
      </c>
      <c r="K35" s="23" t="s">
        <v>1099</v>
      </c>
      <c r="L35" s="26">
        <v>20</v>
      </c>
      <c r="M35" s="36" t="s">
        <v>1099</v>
      </c>
      <c r="N35" s="26">
        <v>20</v>
      </c>
      <c r="O35" s="23" t="s">
        <v>1099</v>
      </c>
      <c r="P35" s="26">
        <v>25</v>
      </c>
      <c r="Q35" s="36" t="s">
        <v>1099</v>
      </c>
      <c r="R35" s="26">
        <v>25</v>
      </c>
      <c r="S35" s="23" t="s">
        <v>1099</v>
      </c>
      <c r="T35" s="26">
        <v>25</v>
      </c>
      <c r="U35" s="36" t="s">
        <v>1099</v>
      </c>
      <c r="V35" s="26">
        <v>0</v>
      </c>
    </row>
    <row r="36" spans="2:22">
      <c r="B36" s="20" t="s">
        <v>1113</v>
      </c>
      <c r="C36" s="25" t="s">
        <v>1099</v>
      </c>
      <c r="D36" s="32">
        <v>7</v>
      </c>
      <c r="E36" s="179" t="s">
        <v>1099</v>
      </c>
      <c r="F36" s="180">
        <v>7</v>
      </c>
      <c r="G36" s="23" t="s">
        <v>1099</v>
      </c>
      <c r="H36" s="26">
        <v>20</v>
      </c>
      <c r="I36" s="36" t="s">
        <v>1099</v>
      </c>
      <c r="J36" s="26">
        <v>20</v>
      </c>
      <c r="K36" s="23" t="s">
        <v>1099</v>
      </c>
      <c r="L36" s="26">
        <v>20</v>
      </c>
      <c r="M36" s="36" t="s">
        <v>1099</v>
      </c>
      <c r="N36" s="26">
        <v>20</v>
      </c>
      <c r="O36" s="23" t="s">
        <v>1099</v>
      </c>
      <c r="P36" s="26">
        <v>25</v>
      </c>
      <c r="Q36" s="36" t="s">
        <v>1099</v>
      </c>
      <c r="R36" s="26">
        <v>25</v>
      </c>
      <c r="S36" s="23" t="s">
        <v>1099</v>
      </c>
      <c r="T36" s="26">
        <v>25</v>
      </c>
      <c r="U36" s="36" t="s">
        <v>1099</v>
      </c>
      <c r="V36" s="26">
        <v>0</v>
      </c>
    </row>
    <row r="37" spans="2:22">
      <c r="B37" s="20" t="s">
        <v>1114</v>
      </c>
      <c r="C37" s="25" t="s">
        <v>1099</v>
      </c>
      <c r="D37" s="32">
        <v>7</v>
      </c>
      <c r="E37" s="179" t="s">
        <v>1099</v>
      </c>
      <c r="F37" s="180">
        <v>7</v>
      </c>
      <c r="G37" s="23" t="s">
        <v>1099</v>
      </c>
      <c r="H37" s="26">
        <v>20</v>
      </c>
      <c r="I37" s="36" t="s">
        <v>1099</v>
      </c>
      <c r="J37" s="26">
        <v>20</v>
      </c>
      <c r="K37" s="23" t="s">
        <v>1099</v>
      </c>
      <c r="L37" s="26">
        <v>20</v>
      </c>
      <c r="M37" s="36" t="s">
        <v>1099</v>
      </c>
      <c r="N37" s="26">
        <v>20</v>
      </c>
      <c r="O37" s="23" t="s">
        <v>1099</v>
      </c>
      <c r="P37" s="26">
        <v>25</v>
      </c>
      <c r="Q37" s="36" t="s">
        <v>1099</v>
      </c>
      <c r="R37" s="26">
        <v>25</v>
      </c>
      <c r="S37" s="23" t="s">
        <v>1099</v>
      </c>
      <c r="T37" s="26">
        <v>25</v>
      </c>
      <c r="U37" s="36" t="s">
        <v>1099</v>
      </c>
      <c r="V37" s="26">
        <v>0</v>
      </c>
    </row>
    <row r="38" spans="2:22">
      <c r="B38" s="22" t="s">
        <v>1115</v>
      </c>
      <c r="C38" s="325" t="s">
        <v>1099</v>
      </c>
      <c r="D38" s="34">
        <v>7</v>
      </c>
      <c r="E38" s="184" t="s">
        <v>1099</v>
      </c>
      <c r="F38" s="185">
        <v>7</v>
      </c>
      <c r="G38" s="40" t="s">
        <v>1099</v>
      </c>
      <c r="H38" s="29">
        <v>20</v>
      </c>
      <c r="I38" s="38" t="s">
        <v>1099</v>
      </c>
      <c r="J38" s="29">
        <v>20</v>
      </c>
      <c r="K38" s="40" t="s">
        <v>1099</v>
      </c>
      <c r="L38" s="29">
        <v>20</v>
      </c>
      <c r="M38" s="38" t="s">
        <v>1099</v>
      </c>
      <c r="N38" s="29">
        <v>20</v>
      </c>
      <c r="O38" s="40" t="s">
        <v>1099</v>
      </c>
      <c r="P38" s="29">
        <v>25</v>
      </c>
      <c r="Q38" s="38" t="s">
        <v>1099</v>
      </c>
      <c r="R38" s="29">
        <v>25</v>
      </c>
      <c r="S38" s="40" t="s">
        <v>1099</v>
      </c>
      <c r="T38" s="29">
        <v>25</v>
      </c>
      <c r="U38" s="43" t="s">
        <v>1099</v>
      </c>
      <c r="V38" s="44">
        <v>45</v>
      </c>
    </row>
    <row r="39" spans="2:22">
      <c r="M39" s="98" t="s">
        <v>1116</v>
      </c>
    </row>
  </sheetData>
  <mergeCells count="82">
    <mergeCell ref="K10:L10"/>
    <mergeCell ref="K11:L11"/>
    <mergeCell ref="C9:D9"/>
    <mergeCell ref="C8:D8"/>
    <mergeCell ref="C7:D7"/>
    <mergeCell ref="I8:J8"/>
    <mergeCell ref="I9:J9"/>
    <mergeCell ref="C11:D11"/>
    <mergeCell ref="C10:D10"/>
    <mergeCell ref="G10:H10"/>
    <mergeCell ref="G11:H11"/>
    <mergeCell ref="I10:J10"/>
    <mergeCell ref="I11:J11"/>
    <mergeCell ref="E9:F9"/>
    <mergeCell ref="E10:F10"/>
    <mergeCell ref="E11:F11"/>
    <mergeCell ref="C3:D3"/>
    <mergeCell ref="G9:H9"/>
    <mergeCell ref="C4:V4"/>
    <mergeCell ref="G3:H3"/>
    <mergeCell ref="I3:J3"/>
    <mergeCell ref="K3:L3"/>
    <mergeCell ref="M3:N3"/>
    <mergeCell ref="O3:P3"/>
    <mergeCell ref="C6:D6"/>
    <mergeCell ref="G8:H8"/>
    <mergeCell ref="I5:J5"/>
    <mergeCell ref="I6:J6"/>
    <mergeCell ref="I7:J7"/>
    <mergeCell ref="C5:D5"/>
    <mergeCell ref="Q3:R3"/>
    <mergeCell ref="S3:T3"/>
    <mergeCell ref="G5:H5"/>
    <mergeCell ref="G6:H6"/>
    <mergeCell ref="G7:H7"/>
    <mergeCell ref="M5:N5"/>
    <mergeCell ref="M6:N6"/>
    <mergeCell ref="M7:N7"/>
    <mergeCell ref="M8:N8"/>
    <mergeCell ref="M9:N9"/>
    <mergeCell ref="K5:L5"/>
    <mergeCell ref="K6:L6"/>
    <mergeCell ref="K7:L7"/>
    <mergeCell ref="K8:L8"/>
    <mergeCell ref="K9:L9"/>
    <mergeCell ref="Q5:R5"/>
    <mergeCell ref="Q6:R6"/>
    <mergeCell ref="Q7:R7"/>
    <mergeCell ref="Q8:R8"/>
    <mergeCell ref="Q9:R9"/>
    <mergeCell ref="O5:P5"/>
    <mergeCell ref="O6:P6"/>
    <mergeCell ref="O7:P7"/>
    <mergeCell ref="O8:P8"/>
    <mergeCell ref="O9:P9"/>
    <mergeCell ref="M10:N10"/>
    <mergeCell ref="M11:N11"/>
    <mergeCell ref="O10:P10"/>
    <mergeCell ref="O11:P11"/>
    <mergeCell ref="Q10:R10"/>
    <mergeCell ref="Q11:R11"/>
    <mergeCell ref="S10:T10"/>
    <mergeCell ref="S11:T11"/>
    <mergeCell ref="U10:V10"/>
    <mergeCell ref="U11:V11"/>
    <mergeCell ref="X2:Y2"/>
    <mergeCell ref="U3:V3"/>
    <mergeCell ref="S5:T5"/>
    <mergeCell ref="S6:T6"/>
    <mergeCell ref="S7:T7"/>
    <mergeCell ref="S8:T8"/>
    <mergeCell ref="S9:T9"/>
    <mergeCell ref="U5:V5"/>
    <mergeCell ref="U6:V6"/>
    <mergeCell ref="U7:V7"/>
    <mergeCell ref="U8:V8"/>
    <mergeCell ref="U9:V9"/>
    <mergeCell ref="E3:F3"/>
    <mergeCell ref="E5:F5"/>
    <mergeCell ref="E6:F6"/>
    <mergeCell ref="E7:F7"/>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B0D7-6B55-4891-AC69-4BABCEAAF3D3}">
  <dimension ref="A1:E255"/>
  <sheetViews>
    <sheetView workbookViewId="0">
      <selection activeCell="S258" sqref="S258"/>
    </sheetView>
  </sheetViews>
  <sheetFormatPr defaultRowHeight="15"/>
  <cols>
    <col min="1" max="1" width="10.7109375" style="70" bestFit="1" customWidth="1"/>
    <col min="2" max="2" width="17.85546875" style="70" bestFit="1" customWidth="1"/>
    <col min="3" max="3" width="19" style="70" bestFit="1" customWidth="1"/>
    <col min="4" max="4" width="13.140625" bestFit="1" customWidth="1"/>
    <col min="5" max="5" width="11.140625" bestFit="1" customWidth="1"/>
  </cols>
  <sheetData>
    <row r="1" spans="1:4">
      <c r="A1" s="326" t="s">
        <v>1117</v>
      </c>
      <c r="B1" s="326" t="s">
        <v>1118</v>
      </c>
      <c r="C1" s="326" t="s">
        <v>96</v>
      </c>
    </row>
    <row r="2" spans="1:4">
      <c r="A2" s="70" t="s">
        <v>1119</v>
      </c>
    </row>
    <row r="3" spans="1:4">
      <c r="A3" s="70" t="s">
        <v>1120</v>
      </c>
    </row>
    <row r="4" spans="1:4">
      <c r="A4" s="70" t="s">
        <v>1121</v>
      </c>
    </row>
    <row r="5" spans="1:4">
      <c r="A5" s="70" t="s">
        <v>1122</v>
      </c>
      <c r="B5" s="70" t="s">
        <v>1123</v>
      </c>
      <c r="C5" s="70" t="s">
        <v>1124</v>
      </c>
    </row>
    <row r="6" spans="1:4">
      <c r="A6" s="70" t="s">
        <v>1125</v>
      </c>
      <c r="B6" s="70" t="s">
        <v>429</v>
      </c>
      <c r="C6" s="70" t="s">
        <v>429</v>
      </c>
      <c r="D6" t="s">
        <v>1126</v>
      </c>
    </row>
    <row r="7" spans="1:4">
      <c r="A7" s="70" t="s">
        <v>1127</v>
      </c>
    </row>
    <row r="8" spans="1:4">
      <c r="A8" s="70" t="s">
        <v>1128</v>
      </c>
    </row>
    <row r="9" spans="1:4">
      <c r="A9" s="70" t="s">
        <v>1129</v>
      </c>
    </row>
    <row r="10" spans="1:4">
      <c r="A10" s="70" t="s">
        <v>1130</v>
      </c>
    </row>
    <row r="11" spans="1:4">
      <c r="A11" s="70" t="s">
        <v>1131</v>
      </c>
    </row>
    <row r="12" spans="1:4">
      <c r="A12" s="70" t="s">
        <v>1132</v>
      </c>
    </row>
    <row r="13" spans="1:4">
      <c r="A13" s="70" t="s">
        <v>1133</v>
      </c>
    </row>
    <row r="14" spans="1:4">
      <c r="A14" s="70" t="s">
        <v>1134</v>
      </c>
    </row>
    <row r="15" spans="1:4">
      <c r="A15" s="70" t="s">
        <v>1125</v>
      </c>
    </row>
    <row r="16" spans="1:4">
      <c r="A16" s="70" t="s">
        <v>1135</v>
      </c>
    </row>
    <row r="17" spans="1:1">
      <c r="A17" s="70" t="s">
        <v>1136</v>
      </c>
    </row>
    <row r="18" spans="1:1">
      <c r="A18" s="70" t="s">
        <v>1137</v>
      </c>
    </row>
    <row r="19" spans="1:1">
      <c r="A19" s="70" t="s">
        <v>1138</v>
      </c>
    </row>
    <row r="20" spans="1:1">
      <c r="A20" s="70" t="s">
        <v>1139</v>
      </c>
    </row>
    <row r="21" spans="1:1">
      <c r="A21" s="70" t="s">
        <v>1140</v>
      </c>
    </row>
    <row r="22" spans="1:1">
      <c r="A22" s="70" t="s">
        <v>1141</v>
      </c>
    </row>
    <row r="23" spans="1:1">
      <c r="A23" s="70" t="s">
        <v>1142</v>
      </c>
    </row>
    <row r="24" spans="1:1">
      <c r="A24" s="70" t="s">
        <v>1143</v>
      </c>
    </row>
    <row r="25" spans="1:1">
      <c r="A25" s="70" t="s">
        <v>1144</v>
      </c>
    </row>
    <row r="26" spans="1:1">
      <c r="A26" s="70" t="s">
        <v>1145</v>
      </c>
    </row>
    <row r="27" spans="1:1">
      <c r="A27" s="70" t="s">
        <v>1146</v>
      </c>
    </row>
    <row r="28" spans="1:1">
      <c r="A28" s="70" t="s">
        <v>1147</v>
      </c>
    </row>
    <row r="29" spans="1:1">
      <c r="A29" s="70" t="s">
        <v>1148</v>
      </c>
    </row>
    <row r="30" spans="1:1">
      <c r="A30" s="70" t="s">
        <v>1149</v>
      </c>
    </row>
    <row r="31" spans="1:1">
      <c r="A31" s="70" t="s">
        <v>1150</v>
      </c>
    </row>
    <row r="32" spans="1:1">
      <c r="A32" s="70" t="s">
        <v>1151</v>
      </c>
    </row>
    <row r="33" spans="1:2">
      <c r="A33" s="70" t="s">
        <v>1152</v>
      </c>
    </row>
    <row r="34" spans="1:2">
      <c r="A34" s="70" t="s">
        <v>1153</v>
      </c>
      <c r="B34" s="70" t="s">
        <v>420</v>
      </c>
    </row>
    <row r="35" spans="1:2">
      <c r="A35" s="70" t="s">
        <v>1154</v>
      </c>
    </row>
    <row r="36" spans="1:2">
      <c r="A36" s="70" t="s">
        <v>1155</v>
      </c>
    </row>
    <row r="37" spans="1:2">
      <c r="A37" s="70" t="s">
        <v>1156</v>
      </c>
    </row>
    <row r="38" spans="1:2">
      <c r="A38" s="70" t="s">
        <v>1157</v>
      </c>
    </row>
    <row r="39" spans="1:2">
      <c r="A39" s="70" t="s">
        <v>1158</v>
      </c>
    </row>
    <row r="40" spans="1:2">
      <c r="A40" s="70" t="s">
        <v>1159</v>
      </c>
    </row>
    <row r="41" spans="1:2">
      <c r="A41" s="70" t="s">
        <v>1160</v>
      </c>
    </row>
    <row r="42" spans="1:2">
      <c r="A42" s="70" t="s">
        <v>1161</v>
      </c>
    </row>
    <row r="43" spans="1:2">
      <c r="A43" s="70" t="s">
        <v>1162</v>
      </c>
    </row>
    <row r="44" spans="1:2">
      <c r="A44" s="70" t="s">
        <v>1163</v>
      </c>
    </row>
    <row r="45" spans="1:2">
      <c r="A45" s="70" t="s">
        <v>1164</v>
      </c>
    </row>
    <row r="46" spans="1:2">
      <c r="A46" s="70" t="s">
        <v>1165</v>
      </c>
    </row>
    <row r="47" spans="1:2">
      <c r="A47" s="70" t="s">
        <v>1166</v>
      </c>
    </row>
    <row r="48" spans="1:2">
      <c r="A48" s="70" t="s">
        <v>1167</v>
      </c>
    </row>
    <row r="49" spans="1:1">
      <c r="A49" s="70" t="s">
        <v>1168</v>
      </c>
    </row>
    <row r="50" spans="1:1">
      <c r="A50" s="70" t="s">
        <v>1169</v>
      </c>
    </row>
    <row r="51" spans="1:1">
      <c r="A51" s="70" t="s">
        <v>1170</v>
      </c>
    </row>
    <row r="52" spans="1:1">
      <c r="A52" s="70" t="s">
        <v>1171</v>
      </c>
    </row>
    <row r="53" spans="1:1">
      <c r="A53" s="70" t="s">
        <v>1172</v>
      </c>
    </row>
    <row r="54" spans="1:1">
      <c r="A54" s="70" t="s">
        <v>1173</v>
      </c>
    </row>
    <row r="55" spans="1:1">
      <c r="A55" s="70" t="s">
        <v>1174</v>
      </c>
    </row>
    <row r="56" spans="1:1">
      <c r="A56" s="70" t="s">
        <v>1175</v>
      </c>
    </row>
    <row r="57" spans="1:1">
      <c r="A57" s="70" t="s">
        <v>1176</v>
      </c>
    </row>
    <row r="58" spans="1:1">
      <c r="A58" s="70" t="s">
        <v>1177</v>
      </c>
    </row>
    <row r="59" spans="1:1">
      <c r="A59" s="70" t="s">
        <v>1178</v>
      </c>
    </row>
    <row r="60" spans="1:1">
      <c r="A60" s="70" t="s">
        <v>1179</v>
      </c>
    </row>
    <row r="61" spans="1:1">
      <c r="A61" s="70" t="s">
        <v>1180</v>
      </c>
    </row>
    <row r="62" spans="1:1">
      <c r="A62" s="70" t="s">
        <v>1181</v>
      </c>
    </row>
    <row r="63" spans="1:1">
      <c r="A63" s="70" t="s">
        <v>1182</v>
      </c>
    </row>
    <row r="64" spans="1:1">
      <c r="A64" s="70" t="s">
        <v>1183</v>
      </c>
    </row>
    <row r="65" spans="1:1">
      <c r="A65" s="70" t="s">
        <v>1184</v>
      </c>
    </row>
    <row r="66" spans="1:1">
      <c r="A66" s="70" t="s">
        <v>1185</v>
      </c>
    </row>
    <row r="67" spans="1:1">
      <c r="A67" s="70" t="s">
        <v>1186</v>
      </c>
    </row>
    <row r="68" spans="1:1">
      <c r="A68" s="70" t="s">
        <v>1187</v>
      </c>
    </row>
    <row r="69" spans="1:1">
      <c r="A69" s="70" t="s">
        <v>1188</v>
      </c>
    </row>
    <row r="70" spans="1:1">
      <c r="A70" s="70" t="s">
        <v>1189</v>
      </c>
    </row>
    <row r="71" spans="1:1">
      <c r="A71" s="70" t="s">
        <v>1190</v>
      </c>
    </row>
    <row r="72" spans="1:1">
      <c r="A72" s="70" t="s">
        <v>1191</v>
      </c>
    </row>
    <row r="73" spans="1:1">
      <c r="A73" s="70" t="s">
        <v>1192</v>
      </c>
    </row>
    <row r="74" spans="1:1">
      <c r="A74" s="70" t="s">
        <v>1193</v>
      </c>
    </row>
    <row r="75" spans="1:1">
      <c r="A75" s="70" t="s">
        <v>1194</v>
      </c>
    </row>
    <row r="76" spans="1:1">
      <c r="A76" s="70" t="s">
        <v>1195</v>
      </c>
    </row>
    <row r="77" spans="1:1">
      <c r="A77" s="70" t="s">
        <v>1196</v>
      </c>
    </row>
    <row r="78" spans="1:1">
      <c r="A78" s="70" t="s">
        <v>1197</v>
      </c>
    </row>
    <row r="79" spans="1:1">
      <c r="A79" s="70" t="s">
        <v>1198</v>
      </c>
    </row>
    <row r="80" spans="1:1">
      <c r="A80" s="70" t="s">
        <v>1199</v>
      </c>
    </row>
    <row r="81" spans="1:3">
      <c r="A81" s="70" t="s">
        <v>1200</v>
      </c>
    </row>
    <row r="82" spans="1:3">
      <c r="A82" s="70" t="s">
        <v>1201</v>
      </c>
    </row>
    <row r="83" spans="1:3">
      <c r="A83" s="70" t="s">
        <v>1202</v>
      </c>
    </row>
    <row r="84" spans="1:3">
      <c r="A84" s="70" t="s">
        <v>1203</v>
      </c>
    </row>
    <row r="85" spans="1:3">
      <c r="A85" s="70" t="s">
        <v>1204</v>
      </c>
    </row>
    <row r="86" spans="1:3">
      <c r="A86" s="70" t="s">
        <v>1205</v>
      </c>
    </row>
    <row r="87" spans="1:3">
      <c r="A87" s="70" t="s">
        <v>1206</v>
      </c>
    </row>
    <row r="88" spans="1:3">
      <c r="A88" s="70" t="s">
        <v>1207</v>
      </c>
    </row>
    <row r="89" spans="1:3">
      <c r="A89" s="70" t="s">
        <v>1208</v>
      </c>
    </row>
    <row r="90" spans="1:3">
      <c r="A90" s="70" t="s">
        <v>1209</v>
      </c>
    </row>
    <row r="91" spans="1:3">
      <c r="A91" s="70" t="s">
        <v>1210</v>
      </c>
      <c r="B91" s="70" t="s">
        <v>639</v>
      </c>
      <c r="C91" s="70" t="s">
        <v>1211</v>
      </c>
    </row>
    <row r="92" spans="1:3">
      <c r="A92" s="70" t="s">
        <v>1212</v>
      </c>
      <c r="B92" s="70" t="s">
        <v>642</v>
      </c>
      <c r="C92" s="70" t="s">
        <v>1213</v>
      </c>
    </row>
    <row r="93" spans="1:3">
      <c r="A93" s="70" t="s">
        <v>1214</v>
      </c>
      <c r="B93" s="70" t="s">
        <v>645</v>
      </c>
      <c r="C93" s="70" t="s">
        <v>1215</v>
      </c>
    </row>
    <row r="94" spans="1:3">
      <c r="A94" s="70" t="s">
        <v>1216</v>
      </c>
      <c r="B94" s="70" t="s">
        <v>648</v>
      </c>
      <c r="C94" s="70" t="s">
        <v>1217</v>
      </c>
    </row>
    <row r="95" spans="1:3">
      <c r="A95" s="70" t="s">
        <v>1218</v>
      </c>
      <c r="B95" s="70" t="s">
        <v>651</v>
      </c>
      <c r="C95" s="70" t="s">
        <v>1219</v>
      </c>
    </row>
    <row r="96" spans="1:3">
      <c r="A96" s="70" t="s">
        <v>1220</v>
      </c>
      <c r="B96" s="70" t="s">
        <v>654</v>
      </c>
      <c r="C96" s="70" t="s">
        <v>1221</v>
      </c>
    </row>
    <row r="97" spans="1:3">
      <c r="A97" s="70" t="s">
        <v>1222</v>
      </c>
      <c r="B97" s="70" t="s">
        <v>657</v>
      </c>
      <c r="C97" s="70" t="s">
        <v>1223</v>
      </c>
    </row>
    <row r="98" spans="1:3">
      <c r="A98" s="70" t="s">
        <v>1224</v>
      </c>
      <c r="B98" s="70" t="s">
        <v>660</v>
      </c>
      <c r="C98" s="70" t="s">
        <v>1225</v>
      </c>
    </row>
    <row r="99" spans="1:3">
      <c r="A99" s="70" t="s">
        <v>1226</v>
      </c>
      <c r="B99" s="70" t="s">
        <v>663</v>
      </c>
      <c r="C99" s="70" t="s">
        <v>1227</v>
      </c>
    </row>
    <row r="100" spans="1:3">
      <c r="A100" s="70" t="s">
        <v>1228</v>
      </c>
      <c r="B100" s="70" t="s">
        <v>636</v>
      </c>
      <c r="C100" s="70" t="s">
        <v>1229</v>
      </c>
    </row>
    <row r="101" spans="1:3">
      <c r="A101" s="70" t="s">
        <v>1230</v>
      </c>
    </row>
    <row r="102" spans="1:3">
      <c r="A102" s="70" t="s">
        <v>1231</v>
      </c>
    </row>
    <row r="103" spans="1:3">
      <c r="A103" s="70" t="s">
        <v>1232</v>
      </c>
    </row>
    <row r="104" spans="1:3">
      <c r="A104" s="70" t="s">
        <v>1233</v>
      </c>
    </row>
    <row r="105" spans="1:3">
      <c r="A105" s="70" t="s">
        <v>1234</v>
      </c>
    </row>
    <row r="106" spans="1:3">
      <c r="A106" s="70" t="s">
        <v>1235</v>
      </c>
    </row>
    <row r="107" spans="1:3">
      <c r="A107" s="70" t="s">
        <v>1236</v>
      </c>
    </row>
    <row r="108" spans="1:3">
      <c r="A108" s="70" t="s">
        <v>1237</v>
      </c>
    </row>
    <row r="109" spans="1:3">
      <c r="A109" s="70" t="s">
        <v>1238</v>
      </c>
    </row>
    <row r="110" spans="1:3">
      <c r="A110" s="70" t="s">
        <v>1239</v>
      </c>
    </row>
    <row r="111" spans="1:3">
      <c r="A111" s="70" t="s">
        <v>1240</v>
      </c>
    </row>
    <row r="112" spans="1:3">
      <c r="A112" s="70" t="s">
        <v>1241</v>
      </c>
    </row>
    <row r="113" spans="1:3">
      <c r="A113" s="70" t="s">
        <v>1242</v>
      </c>
    </row>
    <row r="114" spans="1:3">
      <c r="A114" s="70" t="s">
        <v>1243</v>
      </c>
    </row>
    <row r="115" spans="1:3">
      <c r="A115" s="70" t="s">
        <v>1244</v>
      </c>
    </row>
    <row r="116" spans="1:3">
      <c r="A116" s="70" t="s">
        <v>1245</v>
      </c>
    </row>
    <row r="117" spans="1:3">
      <c r="A117" s="70" t="s">
        <v>1246</v>
      </c>
    </row>
    <row r="118" spans="1:3">
      <c r="A118" s="70" t="s">
        <v>1247</v>
      </c>
    </row>
    <row r="119" spans="1:3">
      <c r="A119" s="70" t="s">
        <v>1248</v>
      </c>
    </row>
    <row r="120" spans="1:3">
      <c r="A120" s="70" t="s">
        <v>1249</v>
      </c>
    </row>
    <row r="121" spans="1:3">
      <c r="A121" s="70" t="s">
        <v>1250</v>
      </c>
    </row>
    <row r="122" spans="1:3">
      <c r="A122" s="70" t="s">
        <v>1251</v>
      </c>
      <c r="B122" s="70" t="s">
        <v>1252</v>
      </c>
      <c r="C122" s="70" t="s">
        <v>636</v>
      </c>
    </row>
    <row r="123" spans="1:3">
      <c r="A123" s="70" t="s">
        <v>1253</v>
      </c>
      <c r="B123" s="70" t="s">
        <v>1252</v>
      </c>
      <c r="C123" s="70" t="s">
        <v>639</v>
      </c>
    </row>
    <row r="124" spans="1:3">
      <c r="A124" s="70" t="s">
        <v>1254</v>
      </c>
      <c r="B124" s="70" t="s">
        <v>1252</v>
      </c>
      <c r="C124" s="70" t="s">
        <v>642</v>
      </c>
    </row>
    <row r="125" spans="1:3">
      <c r="A125" s="70" t="s">
        <v>1255</v>
      </c>
      <c r="B125" s="70" t="s">
        <v>1252</v>
      </c>
      <c r="C125" s="70" t="s">
        <v>645</v>
      </c>
    </row>
    <row r="126" spans="1:3">
      <c r="A126" s="70" t="s">
        <v>1256</v>
      </c>
      <c r="B126" s="70" t="s">
        <v>1252</v>
      </c>
      <c r="C126" s="70" t="s">
        <v>648</v>
      </c>
    </row>
    <row r="127" spans="1:3">
      <c r="A127" s="70" t="s">
        <v>1257</v>
      </c>
      <c r="B127" s="70" t="s">
        <v>1252</v>
      </c>
      <c r="C127" s="70" t="s">
        <v>651</v>
      </c>
    </row>
    <row r="128" spans="1:3">
      <c r="A128" s="70" t="s">
        <v>1258</v>
      </c>
      <c r="B128" s="70" t="s">
        <v>1252</v>
      </c>
      <c r="C128" s="70" t="s">
        <v>654</v>
      </c>
    </row>
    <row r="129" spans="1:3">
      <c r="A129" s="70" t="s">
        <v>1259</v>
      </c>
      <c r="B129" s="70" t="s">
        <v>1252</v>
      </c>
      <c r="C129" s="70" t="s">
        <v>657</v>
      </c>
    </row>
    <row r="130" spans="1:3">
      <c r="A130" s="70" t="s">
        <v>1260</v>
      </c>
      <c r="B130" s="70" t="s">
        <v>1252</v>
      </c>
      <c r="C130" s="70" t="s">
        <v>660</v>
      </c>
    </row>
    <row r="131" spans="1:3">
      <c r="A131" s="70" t="s">
        <v>1261</v>
      </c>
      <c r="B131" s="70" t="s">
        <v>1252</v>
      </c>
      <c r="C131" s="70" t="s">
        <v>663</v>
      </c>
    </row>
    <row r="132" spans="1:3">
      <c r="A132" s="70" t="s">
        <v>1262</v>
      </c>
      <c r="B132" s="70" t="s">
        <v>1252</v>
      </c>
      <c r="C132" s="70" t="s">
        <v>1263</v>
      </c>
    </row>
    <row r="133" spans="1:3">
      <c r="A133" s="70" t="s">
        <v>1264</v>
      </c>
      <c r="B133" s="70" t="s">
        <v>1252</v>
      </c>
    </row>
    <row r="134" spans="1:3">
      <c r="A134" s="70" t="s">
        <v>1265</v>
      </c>
    </row>
    <row r="135" spans="1:3">
      <c r="A135" s="70" t="s">
        <v>1266</v>
      </c>
    </row>
    <row r="136" spans="1:3">
      <c r="A136" s="70" t="s">
        <v>1267</v>
      </c>
    </row>
    <row r="137" spans="1:3">
      <c r="A137" s="70" t="s">
        <v>1268</v>
      </c>
    </row>
    <row r="138" spans="1:3">
      <c r="A138" s="70" t="s">
        <v>1269</v>
      </c>
    </row>
    <row r="139" spans="1:3">
      <c r="A139" s="70" t="s">
        <v>1270</v>
      </c>
    </row>
    <row r="140" spans="1:3">
      <c r="A140" s="70" t="s">
        <v>1271</v>
      </c>
    </row>
    <row r="141" spans="1:3">
      <c r="A141" s="70" t="s">
        <v>1272</v>
      </c>
    </row>
    <row r="142" spans="1:3">
      <c r="A142" s="70" t="s">
        <v>1273</v>
      </c>
    </row>
    <row r="143" spans="1:3">
      <c r="A143" s="70" t="s">
        <v>1274</v>
      </c>
    </row>
    <row r="144" spans="1:3">
      <c r="A144" s="70" t="s">
        <v>1275</v>
      </c>
    </row>
    <row r="145" spans="1:3">
      <c r="A145" s="70" t="s">
        <v>1276</v>
      </c>
    </row>
    <row r="146" spans="1:3">
      <c r="A146" s="70" t="s">
        <v>1277</v>
      </c>
    </row>
    <row r="147" spans="1:3">
      <c r="A147" s="70" t="s">
        <v>1278</v>
      </c>
      <c r="B147" s="70" t="s">
        <v>1279</v>
      </c>
      <c r="C147" s="70" t="s">
        <v>1280</v>
      </c>
    </row>
    <row r="148" spans="1:3">
      <c r="A148" s="70" t="s">
        <v>1281</v>
      </c>
      <c r="B148" s="70" t="s">
        <v>1279</v>
      </c>
      <c r="C148" s="70" t="s">
        <v>1282</v>
      </c>
    </row>
    <row r="149" spans="1:3">
      <c r="A149" s="70" t="s">
        <v>1283</v>
      </c>
      <c r="B149" s="70" t="s">
        <v>1279</v>
      </c>
      <c r="C149" s="70" t="s">
        <v>1284</v>
      </c>
    </row>
    <row r="150" spans="1:3">
      <c r="A150" s="70" t="s">
        <v>1285</v>
      </c>
      <c r="B150" s="70" t="s">
        <v>1279</v>
      </c>
      <c r="C150" s="70" t="s">
        <v>1286</v>
      </c>
    </row>
    <row r="151" spans="1:3">
      <c r="A151" s="70" t="s">
        <v>1287</v>
      </c>
      <c r="B151" s="70" t="s">
        <v>1288</v>
      </c>
      <c r="C151" s="70" t="s">
        <v>1289</v>
      </c>
    </row>
    <row r="152" spans="1:3">
      <c r="A152" s="70" t="s">
        <v>1290</v>
      </c>
    </row>
    <row r="153" spans="1:3">
      <c r="A153" s="70" t="s">
        <v>1291</v>
      </c>
      <c r="B153" s="70" t="s">
        <v>1252</v>
      </c>
      <c r="C153" s="70" t="s">
        <v>1292</v>
      </c>
    </row>
    <row r="154" spans="1:3">
      <c r="A154" s="70" t="s">
        <v>1293</v>
      </c>
      <c r="B154" s="70" t="s">
        <v>1252</v>
      </c>
      <c r="C154" s="70" t="s">
        <v>1294</v>
      </c>
    </row>
    <row r="155" spans="1:3">
      <c r="A155" s="70" t="s">
        <v>1295</v>
      </c>
      <c r="B155" s="70" t="s">
        <v>1252</v>
      </c>
      <c r="C155" s="70" t="s">
        <v>1296</v>
      </c>
    </row>
    <row r="156" spans="1:3">
      <c r="A156" s="70" t="s">
        <v>1297</v>
      </c>
      <c r="B156" s="70" t="s">
        <v>1252</v>
      </c>
      <c r="C156" s="70" t="s">
        <v>1298</v>
      </c>
    </row>
    <row r="157" spans="1:3">
      <c r="A157" s="70" t="s">
        <v>1299</v>
      </c>
      <c r="B157" s="70" t="s">
        <v>1252</v>
      </c>
      <c r="C157" s="70" t="s">
        <v>1300</v>
      </c>
    </row>
    <row r="158" spans="1:3">
      <c r="A158" s="70" t="s">
        <v>1301</v>
      </c>
      <c r="B158" s="70" t="s">
        <v>1252</v>
      </c>
      <c r="C158" s="70" t="s">
        <v>1302</v>
      </c>
    </row>
    <row r="159" spans="1:3">
      <c r="A159" s="70" t="s">
        <v>1303</v>
      </c>
      <c r="B159" s="70" t="s">
        <v>1252</v>
      </c>
      <c r="C159" s="70" t="s">
        <v>1304</v>
      </c>
    </row>
    <row r="160" spans="1:3">
      <c r="A160" s="70" t="s">
        <v>1305</v>
      </c>
      <c r="B160" s="70" t="s">
        <v>1252</v>
      </c>
      <c r="C160" s="70" t="s">
        <v>1306</v>
      </c>
    </row>
    <row r="161" spans="1:3">
      <c r="A161" s="70" t="s">
        <v>1307</v>
      </c>
      <c r="B161" s="70" t="s">
        <v>1252</v>
      </c>
      <c r="C161" s="70" t="s">
        <v>1308</v>
      </c>
    </row>
    <row r="162" spans="1:3">
      <c r="A162" s="70" t="s">
        <v>1309</v>
      </c>
      <c r="B162" s="70" t="s">
        <v>1252</v>
      </c>
      <c r="C162" s="70" t="s">
        <v>1310</v>
      </c>
    </row>
    <row r="163" spans="1:3">
      <c r="A163" s="70" t="s">
        <v>1311</v>
      </c>
    </row>
    <row r="164" spans="1:3">
      <c r="A164" s="70" t="s">
        <v>1312</v>
      </c>
    </row>
    <row r="165" spans="1:3">
      <c r="A165" s="70" t="s">
        <v>1313</v>
      </c>
    </row>
    <row r="166" spans="1:3">
      <c r="A166" s="70" t="s">
        <v>1314</v>
      </c>
    </row>
    <row r="167" spans="1:3">
      <c r="A167" s="70" t="s">
        <v>1315</v>
      </c>
    </row>
    <row r="168" spans="1:3">
      <c r="A168" s="70" t="s">
        <v>1316</v>
      </c>
    </row>
    <row r="169" spans="1:3">
      <c r="A169" s="70" t="s">
        <v>1317</v>
      </c>
    </row>
    <row r="170" spans="1:3">
      <c r="A170" s="70" t="s">
        <v>1318</v>
      </c>
    </row>
    <row r="171" spans="1:3">
      <c r="A171" s="70" t="s">
        <v>1319</v>
      </c>
    </row>
    <row r="172" spans="1:3">
      <c r="A172" s="70" t="s">
        <v>1320</v>
      </c>
    </row>
    <row r="173" spans="1:3">
      <c r="A173" s="70" t="s">
        <v>1321</v>
      </c>
    </row>
    <row r="174" spans="1:3">
      <c r="A174" s="70" t="s">
        <v>1322</v>
      </c>
    </row>
    <row r="175" spans="1:3">
      <c r="A175" s="70" t="s">
        <v>1323</v>
      </c>
    </row>
    <row r="176" spans="1:3">
      <c r="A176" s="70" t="s">
        <v>1324</v>
      </c>
    </row>
    <row r="177" spans="1:1">
      <c r="A177" s="70" t="s">
        <v>1325</v>
      </c>
    </row>
    <row r="178" spans="1:1">
      <c r="A178" s="70" t="s">
        <v>1326</v>
      </c>
    </row>
    <row r="179" spans="1:1">
      <c r="A179" s="70" t="s">
        <v>1327</v>
      </c>
    </row>
    <row r="180" spans="1:1">
      <c r="A180" s="70" t="s">
        <v>1328</v>
      </c>
    </row>
    <row r="181" spans="1:1">
      <c r="A181" s="70" t="s">
        <v>1329</v>
      </c>
    </row>
    <row r="182" spans="1:1">
      <c r="A182" s="70" t="s">
        <v>1330</v>
      </c>
    </row>
    <row r="183" spans="1:1">
      <c r="A183" s="70" t="s">
        <v>1331</v>
      </c>
    </row>
    <row r="184" spans="1:1">
      <c r="A184" s="70" t="s">
        <v>1332</v>
      </c>
    </row>
    <row r="185" spans="1:1">
      <c r="A185" s="70" t="s">
        <v>1333</v>
      </c>
    </row>
    <row r="186" spans="1:1">
      <c r="A186" s="70" t="s">
        <v>1334</v>
      </c>
    </row>
    <row r="187" spans="1:1">
      <c r="A187" s="70" t="s">
        <v>1335</v>
      </c>
    </row>
    <row r="188" spans="1:1">
      <c r="A188" s="70" t="s">
        <v>1336</v>
      </c>
    </row>
    <row r="189" spans="1:1">
      <c r="A189" s="70" t="s">
        <v>1337</v>
      </c>
    </row>
    <row r="190" spans="1:1">
      <c r="A190" s="70" t="s">
        <v>1338</v>
      </c>
    </row>
    <row r="191" spans="1:1">
      <c r="A191" s="70" t="s">
        <v>1339</v>
      </c>
    </row>
    <row r="192" spans="1:1">
      <c r="A192" s="70" t="s">
        <v>1340</v>
      </c>
    </row>
    <row r="193" spans="1:3">
      <c r="A193" s="70" t="s">
        <v>1341</v>
      </c>
    </row>
    <row r="194" spans="1:3">
      <c r="A194" s="70" t="s">
        <v>1342</v>
      </c>
    </row>
    <row r="195" spans="1:3">
      <c r="A195" s="70" t="s">
        <v>1343</v>
      </c>
      <c r="B195" s="70" t="s">
        <v>1344</v>
      </c>
      <c r="C195" s="70" t="s">
        <v>628</v>
      </c>
    </row>
    <row r="196" spans="1:3">
      <c r="A196" s="70" t="s">
        <v>1345</v>
      </c>
    </row>
    <row r="197" spans="1:3">
      <c r="A197" s="70" t="s">
        <v>1346</v>
      </c>
    </row>
    <row r="198" spans="1:3">
      <c r="A198" s="70" t="s">
        <v>1347</v>
      </c>
      <c r="B198" s="70" t="s">
        <v>1348</v>
      </c>
      <c r="C198" s="70" t="s">
        <v>1348</v>
      </c>
    </row>
    <row r="199" spans="1:3">
      <c r="A199" s="70" t="s">
        <v>1349</v>
      </c>
    </row>
    <row r="200" spans="1:3">
      <c r="A200" s="70" t="s">
        <v>1350</v>
      </c>
    </row>
    <row r="201" spans="1:3">
      <c r="A201" s="70" t="s">
        <v>1351</v>
      </c>
    </row>
    <row r="202" spans="1:3">
      <c r="A202" s="70" t="s">
        <v>1352</v>
      </c>
    </row>
    <row r="203" spans="1:3">
      <c r="A203" s="70" t="s">
        <v>1353</v>
      </c>
    </row>
    <row r="204" spans="1:3">
      <c r="A204" s="70" t="s">
        <v>1354</v>
      </c>
    </row>
    <row r="205" spans="1:3">
      <c r="A205" s="70" t="s">
        <v>1355</v>
      </c>
    </row>
    <row r="206" spans="1:3">
      <c r="A206" s="70" t="s">
        <v>1356</v>
      </c>
    </row>
    <row r="207" spans="1:3">
      <c r="A207" s="70" t="s">
        <v>1357</v>
      </c>
    </row>
    <row r="208" spans="1:3">
      <c r="A208" s="70" t="s">
        <v>1358</v>
      </c>
    </row>
    <row r="209" spans="1:3">
      <c r="A209" s="70" t="s">
        <v>1359</v>
      </c>
    </row>
    <row r="210" spans="1:3">
      <c r="A210" s="70" t="s">
        <v>1360</v>
      </c>
    </row>
    <row r="211" spans="1:3">
      <c r="A211" s="70" t="s">
        <v>1361</v>
      </c>
    </row>
    <row r="212" spans="1:3">
      <c r="A212" s="70" t="s">
        <v>1362</v>
      </c>
    </row>
    <row r="213" spans="1:3">
      <c r="A213" s="70" t="s">
        <v>1363</v>
      </c>
    </row>
    <row r="214" spans="1:3">
      <c r="A214" s="70" t="s">
        <v>1364</v>
      </c>
    </row>
    <row r="215" spans="1:3">
      <c r="A215" s="70" t="s">
        <v>1365</v>
      </c>
    </row>
    <row r="216" spans="1:3">
      <c r="A216" s="70" t="s">
        <v>1366</v>
      </c>
    </row>
    <row r="217" spans="1:3">
      <c r="A217" s="70" t="s">
        <v>1367</v>
      </c>
    </row>
    <row r="218" spans="1:3">
      <c r="A218" s="70" t="s">
        <v>1368</v>
      </c>
    </row>
    <row r="219" spans="1:3">
      <c r="A219" s="70" t="s">
        <v>1369</v>
      </c>
    </row>
    <row r="220" spans="1:3">
      <c r="A220" s="70" t="s">
        <v>1370</v>
      </c>
    </row>
    <row r="221" spans="1:3">
      <c r="A221" s="70" t="s">
        <v>1371</v>
      </c>
    </row>
    <row r="222" spans="1:3">
      <c r="A222" s="70" t="s">
        <v>1372</v>
      </c>
      <c r="B222" s="70" t="s">
        <v>420</v>
      </c>
      <c r="C222" s="70" t="s">
        <v>1373</v>
      </c>
    </row>
    <row r="223" spans="1:3">
      <c r="A223" s="70" t="s">
        <v>1374</v>
      </c>
    </row>
    <row r="224" spans="1:3">
      <c r="A224" s="70" t="s">
        <v>1375</v>
      </c>
    </row>
    <row r="225" spans="1:5">
      <c r="A225" s="70" t="s">
        <v>1376</v>
      </c>
    </row>
    <row r="226" spans="1:5">
      <c r="A226" s="70" t="s">
        <v>1377</v>
      </c>
    </row>
    <row r="227" spans="1:5">
      <c r="A227" s="70" t="s">
        <v>1378</v>
      </c>
    </row>
    <row r="228" spans="1:5">
      <c r="A228" s="70" t="s">
        <v>1379</v>
      </c>
    </row>
    <row r="229" spans="1:5">
      <c r="A229" s="70" t="s">
        <v>1380</v>
      </c>
    </row>
    <row r="230" spans="1:5">
      <c r="A230" s="70" t="s">
        <v>1381</v>
      </c>
    </row>
    <row r="231" spans="1:5">
      <c r="A231" s="70" t="s">
        <v>1382</v>
      </c>
    </row>
    <row r="232" spans="1:5">
      <c r="A232" s="70" t="s">
        <v>1383</v>
      </c>
    </row>
    <row r="233" spans="1:5">
      <c r="A233" s="70" t="s">
        <v>1384</v>
      </c>
    </row>
    <row r="234" spans="1:5">
      <c r="A234" s="70" t="s">
        <v>1385</v>
      </c>
    </row>
    <row r="235" spans="1:5">
      <c r="A235" s="70" t="s">
        <v>1386</v>
      </c>
    </row>
    <row r="236" spans="1:5">
      <c r="A236" s="70" t="s">
        <v>1387</v>
      </c>
    </row>
    <row r="237" spans="1:5">
      <c r="A237" s="70" t="s">
        <v>1388</v>
      </c>
    </row>
    <row r="238" spans="1:5">
      <c r="A238" s="70" t="s">
        <v>1389</v>
      </c>
      <c r="B238" s="70" t="s">
        <v>1390</v>
      </c>
      <c r="C238" s="70" t="s">
        <v>1391</v>
      </c>
      <c r="D238" t="s">
        <v>1392</v>
      </c>
      <c r="E238" t="s">
        <v>1393</v>
      </c>
    </row>
    <row r="239" spans="1:5">
      <c r="A239" s="70" t="s">
        <v>1394</v>
      </c>
    </row>
    <row r="240" spans="1:5">
      <c r="A240" s="70" t="s">
        <v>1395</v>
      </c>
    </row>
    <row r="241" spans="1:3">
      <c r="A241" s="70" t="s">
        <v>1396</v>
      </c>
    </row>
    <row r="242" spans="1:3">
      <c r="A242" s="70" t="s">
        <v>1397</v>
      </c>
    </row>
    <row r="243" spans="1:3">
      <c r="A243" s="70" t="s">
        <v>1398</v>
      </c>
    </row>
    <row r="244" spans="1:3">
      <c r="A244" s="70" t="s">
        <v>1399</v>
      </c>
      <c r="B244" s="70" t="s">
        <v>1344</v>
      </c>
      <c r="C244" s="70" t="s">
        <v>1400</v>
      </c>
    </row>
    <row r="245" spans="1:3">
      <c r="A245" s="70" t="s">
        <v>1401</v>
      </c>
    </row>
    <row r="246" spans="1:3">
      <c r="A246" s="70" t="s">
        <v>1402</v>
      </c>
    </row>
    <row r="247" spans="1:3">
      <c r="A247" s="70" t="s">
        <v>1403</v>
      </c>
    </row>
    <row r="248" spans="1:3">
      <c r="A248" s="70" t="s">
        <v>1404</v>
      </c>
    </row>
    <row r="249" spans="1:3">
      <c r="A249" s="70" t="s">
        <v>1405</v>
      </c>
    </row>
    <row r="250" spans="1:3">
      <c r="A250" s="70" t="s">
        <v>1406</v>
      </c>
    </row>
    <row r="251" spans="1:3">
      <c r="A251" s="70" t="s">
        <v>1407</v>
      </c>
    </row>
    <row r="252" spans="1:3">
      <c r="A252" s="70" t="s">
        <v>1408</v>
      </c>
    </row>
    <row r="253" spans="1:3">
      <c r="A253" s="70" t="s">
        <v>1409</v>
      </c>
    </row>
    <row r="254" spans="1:3">
      <c r="A254" s="70" t="s">
        <v>1410</v>
      </c>
    </row>
    <row r="255" spans="1:3">
      <c r="A255" s="70" t="s">
        <v>1411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6C84-6BA9-42CC-B1B1-337E0DD6072D}">
  <dimension ref="A1:K302"/>
  <sheetViews>
    <sheetView workbookViewId="0">
      <pane ySplit="2" topLeftCell="R25" activePane="bottomLeft" state="frozen"/>
      <selection pane="bottomLeft" activeCell="R25" sqref="R25"/>
      <selection activeCell="A2" sqref="A2"/>
    </sheetView>
  </sheetViews>
  <sheetFormatPr defaultRowHeight="15"/>
  <cols>
    <col min="1" max="1" width="22.5703125" style="70" bestFit="1" customWidth="1"/>
    <col min="2" max="2" width="22" style="70" customWidth="1"/>
    <col min="3" max="3" width="17" style="102" customWidth="1"/>
    <col min="4" max="4" width="20.42578125" style="100" hidden="1" customWidth="1"/>
    <col min="5" max="5" width="12.7109375" style="100" hidden="1" customWidth="1"/>
    <col min="6" max="6" width="20.42578125" style="100" hidden="1" customWidth="1"/>
    <col min="7" max="7" width="17" style="100" hidden="1" customWidth="1"/>
    <col min="8" max="8" width="13.42578125" customWidth="1"/>
    <col min="9" max="9" width="13.140625" bestFit="1" customWidth="1"/>
    <col min="10" max="10" width="21.7109375" customWidth="1"/>
    <col min="11" max="11" width="13.28515625" bestFit="1" customWidth="1"/>
  </cols>
  <sheetData>
    <row r="1" spans="1:11" hidden="1">
      <c r="A1" s="70" t="s">
        <v>1412</v>
      </c>
      <c r="B1" s="89" t="str">
        <f>_xlfn.CONCAT(Actual!G2:G18,)</f>
        <v xml:space="preserve">710 ,711 , 712650-655 , 292, 110, 120 , 130 , 140, 160,  170, 180, 100 , 125 , 150 , 200 , 234 ,285, 286, 301, 281 112204, 205 2900-3398 , 30 ,  188, 110 ,3099-3106,3115-3178,3291-3297 111 , 222 , </v>
      </c>
    </row>
    <row r="2" spans="1:11" ht="22.5" customHeight="1">
      <c r="A2" s="326" t="s">
        <v>1413</v>
      </c>
      <c r="B2" s="88" t="s">
        <v>1414</v>
      </c>
      <c r="C2" s="92" t="s">
        <v>1415</v>
      </c>
      <c r="D2" s="93" t="s">
        <v>1416</v>
      </c>
      <c r="E2" s="93" t="s">
        <v>1417</v>
      </c>
      <c r="F2" s="93" t="s">
        <v>1418</v>
      </c>
      <c r="G2" s="94" t="s">
        <v>1418</v>
      </c>
      <c r="I2" s="99" t="s">
        <v>1419</v>
      </c>
      <c r="J2" s="99" t="s">
        <v>1414</v>
      </c>
      <c r="K2" s="99" t="s">
        <v>1415</v>
      </c>
    </row>
    <row r="3" spans="1:11">
      <c r="A3" s="90" t="str">
        <f>LEFT($B$1,(FIND(",",$B$1,1)-1))</f>
        <v xml:space="preserve">710 </v>
      </c>
      <c r="B3" s="89">
        <f>IF(A3="","",VLOOKUP("*"&amp;A3&amp;"*",Actual!$G$2:$J$18,4,FALSE))</f>
        <v>0</v>
      </c>
      <c r="C3" s="102" t="str">
        <f t="shared" ref="C3:C19" si="0">IF(A3="","",IF(COUNTIF($A:$A,A3)&gt;1,_xlfn.CONCAT("VLAN ORGY: ",COUNTIF($A:$A,A3)),""))</f>
        <v/>
      </c>
      <c r="D3" s="100">
        <f t="shared" ref="D3:D68" si="1">IFERROR(IF(_xlfn.NUMBERVALUE(A3)=0,9999,_xlfn.NUMBERVALUE(A3)),"")</f>
        <v>710</v>
      </c>
      <c r="E3" s="100">
        <v>1</v>
      </c>
      <c r="F3" s="100">
        <f>B3</f>
        <v>0</v>
      </c>
      <c r="G3" s="100" t="str">
        <f>C3</f>
        <v/>
      </c>
      <c r="I3" s="95">
        <f t="shared" ref="I3:I19" si="2">IF(SMALL($D$3:$D$302,E3)&gt;9000,"",SMALL($D$3:$D$302,E3))</f>
        <v>24</v>
      </c>
      <c r="J3" s="95" t="str">
        <f t="shared" ref="J3:J19" si="3">IFERROR(VLOOKUP(I3,$D$3:$G$302,3,FALSE),"")</f>
        <v>used in VLAN support</v>
      </c>
      <c r="K3" s="97" t="str">
        <f t="shared" ref="K3:K19" si="4">IFERROR(VLOOKUP(I3,$D$3:$G$302,4,FALSE),"")</f>
        <v/>
      </c>
    </row>
    <row r="4" spans="1:11">
      <c r="A4" s="90" t="str">
        <f>IFERROR(MID($B$1,LEN(_xlfn.CONCAT($A$3:A3,REPT("!",COUNTA($A$3:A3)+1))),FIND(",",$B$1,LEN(_xlfn.CONCAT($A$3:A3,REPT("!",COUNTA($A$3:A3)+1))))-LEN(_xlfn.CONCAT($A$3:A3,REPT("!",COUNTA($A$3:A3)+1)))),"")</f>
        <v xml:space="preserve">711 </v>
      </c>
      <c r="B4" s="89" t="str">
        <f>IF(A4="","",VLOOKUP("*"&amp;A4&amp;"*",Actual!$G$2:$J$18,4,FALSE))</f>
        <v>EugeniuM</v>
      </c>
      <c r="C4" s="102" t="str">
        <f t="shared" si="0"/>
        <v/>
      </c>
      <c r="D4" s="100">
        <f t="shared" si="1"/>
        <v>711</v>
      </c>
      <c r="E4" s="100">
        <v>2</v>
      </c>
      <c r="F4" s="100" t="str">
        <f t="shared" ref="F4:F69" si="5">B4</f>
        <v>EugeniuM</v>
      </c>
      <c r="G4" s="100" t="str">
        <f t="shared" ref="G4:G69" si="6">C4</f>
        <v/>
      </c>
      <c r="I4" s="95">
        <f t="shared" si="2"/>
        <v>30</v>
      </c>
      <c r="J4" s="95" t="str">
        <f t="shared" si="3"/>
        <v/>
      </c>
      <c r="K4" s="97" t="str">
        <f t="shared" si="4"/>
        <v/>
      </c>
    </row>
    <row r="5" spans="1:11">
      <c r="A5" s="90" t="str">
        <f>IFERROR(MID($B$1,LEN(_xlfn.CONCAT($A$3:A4,REPT("!",COUNTA($A$3:A4)+1))),FIND(",",$B$1,LEN(_xlfn.CONCAT($A$3:A4,REPT("!",COUNTA($A$3:A4)+1))))-LEN(_xlfn.CONCAT($A$3:A4,REPT("!",COUNTA($A$3:A4)+1)))),"")</f>
        <v xml:space="preserve"> 712650-655 </v>
      </c>
      <c r="B5" s="89" t="e">
        <f>IF(A5="","",VLOOKUP("*"&amp;A5&amp;"*",Actual!$G$2:$J$18,4,FALSE))</f>
        <v>#N/A</v>
      </c>
      <c r="C5" s="102" t="str">
        <f t="shared" si="0"/>
        <v/>
      </c>
      <c r="D5" s="100" t="str">
        <f t="shared" si="1"/>
        <v/>
      </c>
      <c r="E5" s="100">
        <v>3</v>
      </c>
      <c r="F5" s="100" t="e">
        <f t="shared" si="5"/>
        <v>#N/A</v>
      </c>
      <c r="G5" s="100" t="str">
        <f t="shared" si="6"/>
        <v/>
      </c>
      <c r="I5" s="95">
        <f t="shared" si="2"/>
        <v>100</v>
      </c>
      <c r="J5" s="95" t="str">
        <f t="shared" si="3"/>
        <v>ValeriuL</v>
      </c>
      <c r="K5" s="97" t="str">
        <f t="shared" si="4"/>
        <v>VLAN ORGY: 2</v>
      </c>
    </row>
    <row r="6" spans="1:11">
      <c r="A6" s="90" t="str">
        <f>IFERROR(MID($B$1,LEN(_xlfn.CONCAT($A$3:A5,REPT("!",COUNTA($A$3:A5)+1))),FIND(",",$B$1,LEN(_xlfn.CONCAT($A$3:A5,REPT("!",COUNTA($A$3:A5)+1))))-LEN(_xlfn.CONCAT($A$3:A5,REPT("!",COUNTA($A$3:A5)+1)))),"")</f>
        <v xml:space="preserve"> 292</v>
      </c>
      <c r="B6" s="89" t="str">
        <f>IF(A6="","",VLOOKUP("*"&amp;A6&amp;"*",Actual!$G$2:$J$18,4,FALSE))</f>
        <v>ValeriuL</v>
      </c>
      <c r="C6" s="102" t="str">
        <f t="shared" si="0"/>
        <v/>
      </c>
      <c r="D6" s="100">
        <f t="shared" si="1"/>
        <v>292</v>
      </c>
      <c r="E6" s="100">
        <v>4</v>
      </c>
      <c r="F6" s="100" t="str">
        <f t="shared" si="5"/>
        <v>ValeriuL</v>
      </c>
      <c r="G6" s="100" t="str">
        <f t="shared" si="6"/>
        <v/>
      </c>
      <c r="I6" s="95">
        <f t="shared" si="2"/>
        <v>100</v>
      </c>
      <c r="J6" s="95" t="str">
        <f t="shared" si="3"/>
        <v>ValeriuL</v>
      </c>
      <c r="K6" s="97" t="str">
        <f t="shared" si="4"/>
        <v>VLAN ORGY: 2</v>
      </c>
    </row>
    <row r="7" spans="1:11">
      <c r="A7" s="90" t="str">
        <f>IFERROR(MID($B$1,LEN(_xlfn.CONCAT($A$3:A6,REPT("!",COUNTA($A$3:A6)+1))),FIND(",",$B$1,LEN(_xlfn.CONCAT($A$3:A6,REPT("!",COUNTA($A$3:A6)+1))))-LEN(_xlfn.CONCAT($A$3:A6,REPT("!",COUNTA($A$3:A6)+1)))),"")</f>
        <v xml:space="preserve"> 110</v>
      </c>
      <c r="B7" s="89" t="str">
        <f>IF(A7="","",VLOOKUP("*"&amp;A7&amp;"*",Actual!$G$2:$J$18,4,FALSE))</f>
        <v>ValeriuL</v>
      </c>
      <c r="C7" s="102" t="str">
        <f t="shared" si="0"/>
        <v>VLAN ORGY: 2</v>
      </c>
      <c r="D7" s="100">
        <f t="shared" si="1"/>
        <v>110</v>
      </c>
      <c r="E7" s="100">
        <v>5</v>
      </c>
      <c r="F7" s="100" t="str">
        <f t="shared" si="5"/>
        <v>ValeriuL</v>
      </c>
      <c r="G7" s="100" t="str">
        <f t="shared" si="6"/>
        <v>VLAN ORGY: 2</v>
      </c>
      <c r="I7" s="95">
        <f t="shared" si="2"/>
        <v>110</v>
      </c>
      <c r="J7" s="95" t="str">
        <f t="shared" si="3"/>
        <v>ValeriuL</v>
      </c>
      <c r="K7" s="97" t="str">
        <f t="shared" si="4"/>
        <v>VLAN ORGY: 2</v>
      </c>
    </row>
    <row r="8" spans="1:11">
      <c r="A8" s="90" t="str">
        <f>IFERROR(MID($B$1,LEN(_xlfn.CONCAT($A$3:A7,REPT("!",COUNTA($A$3:A7)+1))),FIND(",",$B$1,LEN(_xlfn.CONCAT($A$3:A7,REPT("!",COUNTA($A$3:A7)+1))))-LEN(_xlfn.CONCAT($A$3:A7,REPT("!",COUNTA($A$3:A7)+1)))),"")</f>
        <v xml:space="preserve"> 120 </v>
      </c>
      <c r="B8" s="89" t="str">
        <f>IF(A8="","",VLOOKUP("*"&amp;A8&amp;"*",Actual!$G$2:$J$18,4,FALSE))</f>
        <v>ValeriuL</v>
      </c>
      <c r="C8" s="102" t="str">
        <f t="shared" si="0"/>
        <v/>
      </c>
      <c r="D8" s="100">
        <f t="shared" si="1"/>
        <v>120</v>
      </c>
      <c r="E8" s="100">
        <v>6</v>
      </c>
      <c r="F8" s="100" t="str">
        <f t="shared" si="5"/>
        <v>ValeriuL</v>
      </c>
      <c r="G8" s="100" t="str">
        <f t="shared" si="6"/>
        <v/>
      </c>
      <c r="I8" s="95">
        <f t="shared" si="2"/>
        <v>110</v>
      </c>
      <c r="J8" s="95" t="str">
        <f t="shared" si="3"/>
        <v>ValeriuL</v>
      </c>
      <c r="K8" s="97" t="str">
        <f t="shared" si="4"/>
        <v>VLAN ORGY: 2</v>
      </c>
    </row>
    <row r="9" spans="1:11">
      <c r="A9" s="90" t="str">
        <f>IFERROR(MID($B$1,LEN(_xlfn.CONCAT($A$3:A8,REPT("!",COUNTA($A$3:A8)+1))),FIND(",",$B$1,LEN(_xlfn.CONCAT($A$3:A8,REPT("!",COUNTA($A$3:A8)+1))))-LEN(_xlfn.CONCAT($A$3:A8,REPT("!",COUNTA($A$3:A8)+1)))),"")</f>
        <v xml:space="preserve"> 130 </v>
      </c>
      <c r="B9" s="89" t="str">
        <f>IF(A9="","",VLOOKUP("*"&amp;A9&amp;"*",Actual!$G$2:$J$18,4,FALSE))</f>
        <v>ValeriuL</v>
      </c>
      <c r="C9" s="102" t="str">
        <f t="shared" si="0"/>
        <v/>
      </c>
      <c r="D9" s="100">
        <f t="shared" si="1"/>
        <v>130</v>
      </c>
      <c r="E9" s="100">
        <v>7</v>
      </c>
      <c r="F9" s="100" t="str">
        <f t="shared" si="5"/>
        <v>ValeriuL</v>
      </c>
      <c r="G9" s="100" t="str">
        <f t="shared" si="6"/>
        <v/>
      </c>
      <c r="I9" s="95">
        <f t="shared" si="2"/>
        <v>120</v>
      </c>
      <c r="J9" s="95" t="str">
        <f t="shared" si="3"/>
        <v>ValeriuL</v>
      </c>
      <c r="K9" s="97" t="str">
        <f t="shared" si="4"/>
        <v/>
      </c>
    </row>
    <row r="10" spans="1:11">
      <c r="A10" s="90" t="str">
        <f>IFERROR(MID($B$1,LEN(_xlfn.CONCAT($A$3:A9,REPT("!",COUNTA($A$3:A9)+1))),FIND(",",$B$1,LEN(_xlfn.CONCAT($A$3:A9,REPT("!",COUNTA($A$3:A9)+1))))-LEN(_xlfn.CONCAT($A$3:A9,REPT("!",COUNTA($A$3:A9)+1)))),"")</f>
        <v xml:space="preserve"> 140</v>
      </c>
      <c r="B10" s="89" t="str">
        <f>IF(A10="","",VLOOKUP("*"&amp;A10&amp;"*",Actual!$G$2:$J$18,4,FALSE))</f>
        <v>ValeriuL</v>
      </c>
      <c r="C10" s="102" t="str">
        <f t="shared" si="0"/>
        <v/>
      </c>
      <c r="D10" s="100">
        <f t="shared" si="1"/>
        <v>140</v>
      </c>
      <c r="E10" s="100">
        <v>8</v>
      </c>
      <c r="F10" s="100" t="str">
        <f t="shared" si="5"/>
        <v>ValeriuL</v>
      </c>
      <c r="G10" s="100" t="str">
        <f t="shared" si="6"/>
        <v/>
      </c>
      <c r="I10" s="95">
        <f t="shared" si="2"/>
        <v>125</v>
      </c>
      <c r="J10" s="95" t="str">
        <f t="shared" si="3"/>
        <v>ValeriuL</v>
      </c>
      <c r="K10" s="97" t="str">
        <f t="shared" si="4"/>
        <v>VLAN ORGY: 2</v>
      </c>
    </row>
    <row r="11" spans="1:11">
      <c r="A11" s="90" t="str">
        <f>IFERROR(MID($B$1,LEN(_xlfn.CONCAT($A$3:A10,REPT("!",COUNTA($A$3:A10)+1))),FIND(",",$B$1,LEN(_xlfn.CONCAT($A$3:A10,REPT("!",COUNTA($A$3:A10)+1))))-LEN(_xlfn.CONCAT($A$3:A10,REPT("!",COUNTA($A$3:A10)+1)))),"")</f>
        <v xml:space="preserve"> 160</v>
      </c>
      <c r="B11" s="89" t="str">
        <f>IF(A11="","",VLOOKUP("*"&amp;A11&amp;"*",Actual!$G$2:$J$18,4,FALSE))</f>
        <v>ValeriuL</v>
      </c>
      <c r="C11" s="102" t="str">
        <f t="shared" si="0"/>
        <v/>
      </c>
      <c r="D11" s="100">
        <f t="shared" si="1"/>
        <v>160</v>
      </c>
      <c r="E11" s="100">
        <v>9</v>
      </c>
      <c r="F11" s="100" t="str">
        <f t="shared" si="5"/>
        <v>ValeriuL</v>
      </c>
      <c r="G11" s="100" t="str">
        <f t="shared" si="6"/>
        <v/>
      </c>
      <c r="I11" s="95">
        <f t="shared" si="2"/>
        <v>125</v>
      </c>
      <c r="J11" s="95" t="str">
        <f t="shared" si="3"/>
        <v>ValeriuL</v>
      </c>
      <c r="K11" s="97" t="str">
        <f t="shared" si="4"/>
        <v>VLAN ORGY: 2</v>
      </c>
    </row>
    <row r="12" spans="1:11">
      <c r="A12" s="90" t="str">
        <f>IFERROR(MID($B$1,LEN(_xlfn.CONCAT($A$3:A11,REPT("!",COUNTA($A$3:A11)+1))),FIND(",",$B$1,LEN(_xlfn.CONCAT($A$3:A11,REPT("!",COUNTA($A$3:A11)+1))))-LEN(_xlfn.CONCAT($A$3:A11,REPT("!",COUNTA($A$3:A11)+1)))),"")</f>
        <v xml:space="preserve">  170</v>
      </c>
      <c r="B12" s="89" t="str">
        <f>IF(A12="","",VLOOKUP("*"&amp;A12&amp;"*",Actual!$G$2:$J$18,4,FALSE))</f>
        <v>ValeriuL</v>
      </c>
      <c r="C12" s="102" t="str">
        <f t="shared" si="0"/>
        <v/>
      </c>
      <c r="D12" s="100">
        <f t="shared" si="1"/>
        <v>170</v>
      </c>
      <c r="E12" s="100">
        <v>10</v>
      </c>
      <c r="F12" s="100" t="str">
        <f t="shared" si="5"/>
        <v>ValeriuL</v>
      </c>
      <c r="G12" s="100" t="str">
        <f t="shared" si="6"/>
        <v/>
      </c>
      <c r="I12" s="95">
        <f t="shared" si="2"/>
        <v>130</v>
      </c>
      <c r="J12" s="95" t="str">
        <f t="shared" si="3"/>
        <v>ValeriuL</v>
      </c>
      <c r="K12" s="97" t="str">
        <f t="shared" si="4"/>
        <v/>
      </c>
    </row>
    <row r="13" spans="1:11">
      <c r="A13" s="90" t="str">
        <f>IFERROR(MID($B$1,LEN(_xlfn.CONCAT($A$3:A12,REPT("!",COUNTA($A$3:A12)+1))),FIND(",",$B$1,LEN(_xlfn.CONCAT($A$3:A12,REPT("!",COUNTA($A$3:A12)+1))))-LEN(_xlfn.CONCAT($A$3:A12,REPT("!",COUNTA($A$3:A12)+1)))),"")</f>
        <v xml:space="preserve"> 180</v>
      </c>
      <c r="B13" s="89" t="str">
        <f>IF(A13="","",VLOOKUP("*"&amp;A13&amp;"*",Actual!$G$2:$J$18,4,FALSE))</f>
        <v>ValeriuL</v>
      </c>
      <c r="C13" s="102" t="str">
        <f t="shared" si="0"/>
        <v/>
      </c>
      <c r="D13" s="100">
        <f t="shared" si="1"/>
        <v>180</v>
      </c>
      <c r="E13" s="100">
        <v>11</v>
      </c>
      <c r="F13" s="100" t="str">
        <f t="shared" si="5"/>
        <v>ValeriuL</v>
      </c>
      <c r="G13" s="100" t="str">
        <f t="shared" si="6"/>
        <v/>
      </c>
      <c r="I13" s="95">
        <f t="shared" si="2"/>
        <v>140</v>
      </c>
      <c r="J13" s="95" t="str">
        <f t="shared" si="3"/>
        <v>ValeriuL</v>
      </c>
      <c r="K13" s="97" t="str">
        <f t="shared" si="4"/>
        <v/>
      </c>
    </row>
    <row r="14" spans="1:11">
      <c r="A14" s="90" t="str">
        <f>IFERROR(MID($B$1,LEN(_xlfn.CONCAT($A$3:A13,REPT("!",COUNTA($A$3:A13)+1))),FIND(",",$B$1,LEN(_xlfn.CONCAT($A$3:A13,REPT("!",COUNTA($A$3:A13)+1))))-LEN(_xlfn.CONCAT($A$3:A13,REPT("!",COUNTA($A$3:A13)+1)))),"")</f>
        <v xml:space="preserve"> 100 </v>
      </c>
      <c r="B14" s="89" t="str">
        <f>IF(A14="","",VLOOKUP("*"&amp;A14&amp;"*",Actual!$G$2:$J$18,4,FALSE))</f>
        <v>ValeriuL</v>
      </c>
      <c r="C14" s="102" t="str">
        <f t="shared" si="0"/>
        <v>VLAN ORGY: 2</v>
      </c>
      <c r="D14" s="100">
        <f t="shared" si="1"/>
        <v>100</v>
      </c>
      <c r="E14" s="100">
        <v>12</v>
      </c>
      <c r="F14" s="100" t="str">
        <f t="shared" si="5"/>
        <v>ValeriuL</v>
      </c>
      <c r="G14" s="100" t="str">
        <f t="shared" si="6"/>
        <v>VLAN ORGY: 2</v>
      </c>
      <c r="I14" s="95">
        <f t="shared" si="2"/>
        <v>150</v>
      </c>
      <c r="J14" s="95" t="str">
        <f t="shared" si="3"/>
        <v>ValeriuL</v>
      </c>
      <c r="K14" s="97" t="str">
        <f t="shared" si="4"/>
        <v>VLAN ORGY: 2</v>
      </c>
    </row>
    <row r="15" spans="1:11">
      <c r="A15" s="90" t="str">
        <f>IFERROR(MID($B$1,LEN(_xlfn.CONCAT($A$3:A14,REPT("!",COUNTA($A$3:A14)+1))),FIND(",",$B$1,LEN(_xlfn.CONCAT($A$3:A14,REPT("!",COUNTA($A$3:A14)+1))))-LEN(_xlfn.CONCAT($A$3:A14,REPT("!",COUNTA($A$3:A14)+1)))),"")</f>
        <v xml:space="preserve"> 125 </v>
      </c>
      <c r="B15" s="89" t="str">
        <f>IF(A15="","",VLOOKUP("*"&amp;A15&amp;"*",Actual!$G$2:$J$18,4,FALSE))</f>
        <v>ValeriuL</v>
      </c>
      <c r="C15" s="102" t="str">
        <f t="shared" si="0"/>
        <v>VLAN ORGY: 2</v>
      </c>
      <c r="D15" s="100">
        <f t="shared" si="1"/>
        <v>125</v>
      </c>
      <c r="E15" s="100">
        <v>13</v>
      </c>
      <c r="F15" s="100" t="str">
        <f t="shared" si="5"/>
        <v>ValeriuL</v>
      </c>
      <c r="G15" s="100" t="str">
        <f t="shared" si="6"/>
        <v>VLAN ORGY: 2</v>
      </c>
      <c r="I15" s="95">
        <f t="shared" si="2"/>
        <v>150</v>
      </c>
      <c r="J15" s="95" t="str">
        <f t="shared" si="3"/>
        <v>ValeriuL</v>
      </c>
      <c r="K15" s="97" t="str">
        <f t="shared" si="4"/>
        <v>VLAN ORGY: 2</v>
      </c>
    </row>
    <row r="16" spans="1:11">
      <c r="A16" s="90" t="str">
        <f>IFERROR(MID($B$1,LEN(_xlfn.CONCAT($A$3:A15,REPT("!",COUNTA($A$3:A15)+1))),FIND(",",$B$1,LEN(_xlfn.CONCAT($A$3:A15,REPT("!",COUNTA($A$3:A15)+1))))-LEN(_xlfn.CONCAT($A$3:A15,REPT("!",COUNTA($A$3:A15)+1)))),"")</f>
        <v xml:space="preserve"> 150 </v>
      </c>
      <c r="B16" s="89" t="str">
        <f>IF(A16="","",VLOOKUP("*"&amp;A16&amp;"*",Actual!$G$2:$J$18,4,FALSE))</f>
        <v>ValeriuL</v>
      </c>
      <c r="C16" s="102" t="str">
        <f t="shared" si="0"/>
        <v>VLAN ORGY: 2</v>
      </c>
      <c r="D16" s="100">
        <f t="shared" si="1"/>
        <v>150</v>
      </c>
      <c r="E16" s="100">
        <v>14</v>
      </c>
      <c r="F16" s="100" t="str">
        <f t="shared" si="5"/>
        <v>ValeriuL</v>
      </c>
      <c r="G16" s="100" t="str">
        <f t="shared" si="6"/>
        <v>VLAN ORGY: 2</v>
      </c>
      <c r="I16" s="95">
        <f t="shared" si="2"/>
        <v>160</v>
      </c>
      <c r="J16" s="95" t="str">
        <f t="shared" si="3"/>
        <v>ValeriuL</v>
      </c>
      <c r="K16" s="97" t="str">
        <f t="shared" si="4"/>
        <v/>
      </c>
    </row>
    <row r="17" spans="1:11">
      <c r="A17" s="90" t="str">
        <f>IFERROR(MID($B$1,LEN(_xlfn.CONCAT($A$3:A16,REPT("!",COUNTA($A$3:A16)+1))),FIND(",",$B$1,LEN(_xlfn.CONCAT($A$3:A16,REPT("!",COUNTA($A$3:A16)+1))))-LEN(_xlfn.CONCAT($A$3:A16,REPT("!",COUNTA($A$3:A16)+1)))),"")</f>
        <v xml:space="preserve"> 200 </v>
      </c>
      <c r="B17" s="89" t="str">
        <f>IF(A17="","",VLOOKUP("*"&amp;A17&amp;"*",Actual!$G$2:$J$18,4,FALSE))</f>
        <v>ValeriuL</v>
      </c>
      <c r="C17" s="102" t="str">
        <f t="shared" si="0"/>
        <v>VLAN ORGY: 2</v>
      </c>
      <c r="D17" s="100">
        <f t="shared" si="1"/>
        <v>200</v>
      </c>
      <c r="E17" s="100">
        <v>15</v>
      </c>
      <c r="F17" s="100" t="str">
        <f t="shared" si="5"/>
        <v>ValeriuL</v>
      </c>
      <c r="G17" s="100" t="str">
        <f t="shared" si="6"/>
        <v>VLAN ORGY: 2</v>
      </c>
      <c r="I17" s="95">
        <f t="shared" si="2"/>
        <v>170</v>
      </c>
      <c r="J17" s="95" t="str">
        <f t="shared" si="3"/>
        <v>ValeriuL</v>
      </c>
      <c r="K17" s="97" t="str">
        <f t="shared" si="4"/>
        <v/>
      </c>
    </row>
    <row r="18" spans="1:11">
      <c r="A18" s="90" t="str">
        <f>IFERROR(MID($B$1,LEN(_xlfn.CONCAT($A$3:A17,REPT("!",COUNTA($A$3:A17)+1))),FIND(",",$B$1,LEN(_xlfn.CONCAT($A$3:A17,REPT("!",COUNTA($A$3:A17)+1))))-LEN(_xlfn.CONCAT($A$3:A17,REPT("!",COUNTA($A$3:A17)+1)))),"")</f>
        <v xml:space="preserve"> 234 </v>
      </c>
      <c r="B18" s="89" t="str">
        <f>IF(A18="","",VLOOKUP("*"&amp;A18&amp;"*",Actual!$G$2:$J$18,4,FALSE))</f>
        <v>ValeriuL</v>
      </c>
      <c r="C18" s="102" t="str">
        <f t="shared" si="0"/>
        <v>VLAN ORGY: 2</v>
      </c>
      <c r="D18" s="100">
        <f t="shared" si="1"/>
        <v>234</v>
      </c>
      <c r="E18" s="100">
        <v>16</v>
      </c>
      <c r="F18" s="100" t="str">
        <f t="shared" si="5"/>
        <v>ValeriuL</v>
      </c>
      <c r="G18" s="100" t="str">
        <f t="shared" si="6"/>
        <v>VLAN ORGY: 2</v>
      </c>
      <c r="I18" s="95">
        <f t="shared" si="2"/>
        <v>180</v>
      </c>
      <c r="J18" s="95" t="str">
        <f t="shared" si="3"/>
        <v>ValeriuL</v>
      </c>
      <c r="K18" s="97" t="str">
        <f t="shared" si="4"/>
        <v/>
      </c>
    </row>
    <row r="19" spans="1:11">
      <c r="A19" s="90" t="str">
        <f>IFERROR(MID($B$1,LEN(_xlfn.CONCAT($A$3:A18,REPT("!",COUNTA($A$3:A18)+1))),FIND(",",$B$1,LEN(_xlfn.CONCAT($A$3:A18,REPT("!",COUNTA($A$3:A18)+1))))-LEN(_xlfn.CONCAT($A$3:A18,REPT("!",COUNTA($A$3:A18)+1)))),"")</f>
        <v>285</v>
      </c>
      <c r="B19" s="89" t="str">
        <f>IF(A19="","",VLOOKUP("*"&amp;A19&amp;"*",Actual!$G$2:$J$18,4,FALSE))</f>
        <v>ValeriuL</v>
      </c>
      <c r="C19" s="102" t="str">
        <f t="shared" si="0"/>
        <v/>
      </c>
      <c r="D19" s="100">
        <f t="shared" si="1"/>
        <v>285</v>
      </c>
      <c r="E19" s="100">
        <v>17</v>
      </c>
      <c r="F19" s="100" t="str">
        <f t="shared" si="5"/>
        <v>ValeriuL</v>
      </c>
      <c r="G19" s="100" t="str">
        <f t="shared" si="6"/>
        <v/>
      </c>
      <c r="I19" s="95">
        <f t="shared" si="2"/>
        <v>188</v>
      </c>
      <c r="J19" s="95" t="str">
        <f t="shared" si="3"/>
        <v/>
      </c>
      <c r="K19" s="97" t="str">
        <f t="shared" si="4"/>
        <v/>
      </c>
    </row>
    <row r="20" spans="1:11">
      <c r="A20" s="90"/>
      <c r="B20" s="89"/>
      <c r="I20" s="95">
        <v>111</v>
      </c>
      <c r="J20" s="95" t="s">
        <v>1420</v>
      </c>
      <c r="K20" s="97"/>
    </row>
    <row r="21" spans="1:11">
      <c r="A21" s="90" t="str">
        <f>IFERROR(MID($B$1,LEN(_xlfn.CONCAT($A$3:A19,REPT("!",COUNTA($A$3:A19)+1))),FIND(",",$B$1,LEN(_xlfn.CONCAT($A$3:A19,REPT("!",COUNTA($A$3:A19)+1))))-LEN(_xlfn.CONCAT($A$3:A19,REPT("!",COUNTA($A$3:A19)+1)))),"")</f>
        <v xml:space="preserve"> 286</v>
      </c>
      <c r="B21" s="89" t="str">
        <f>IF(A21="","",VLOOKUP("*"&amp;A21&amp;"*",Actual!$G$2:$J$18,4,FALSE))</f>
        <v>ValeriuL</v>
      </c>
      <c r="C21" s="102" t="str">
        <f>IF(A21="","",IF(COUNTIF($A:$A,A21)&gt;1,_xlfn.CONCAT("VLAN ORGY: ",COUNTIF($A:$A,A21)),""))</f>
        <v/>
      </c>
      <c r="D21" s="100">
        <f t="shared" si="1"/>
        <v>286</v>
      </c>
      <c r="E21" s="100">
        <v>18</v>
      </c>
      <c r="F21" s="100" t="str">
        <f t="shared" si="5"/>
        <v>ValeriuL</v>
      </c>
      <c r="G21" s="100" t="str">
        <f t="shared" si="6"/>
        <v/>
      </c>
      <c r="I21" s="95">
        <f t="shared" ref="I21:I85" si="7">IF(SMALL($D$3:$D$302,E21)&gt;9000,"",SMALL($D$3:$D$302,E21))</f>
        <v>200</v>
      </c>
      <c r="J21" s="95" t="str">
        <f t="shared" ref="J21:J85" si="8">IFERROR(VLOOKUP(I21,$D$3:$G$302,3,FALSE),"")</f>
        <v>ValeriuL</v>
      </c>
      <c r="K21" s="97" t="str">
        <f t="shared" ref="K21:K85" si="9">IFERROR(VLOOKUP(I21,$D$3:$G$302,4,FALSE),"")</f>
        <v>VLAN ORGY: 2</v>
      </c>
    </row>
    <row r="22" spans="1:11">
      <c r="A22" s="90" t="str">
        <f>IFERROR(MID($B$1,LEN(_xlfn.CONCAT($A$3:A21,REPT("!",COUNTA($A$3:A21)+1))),FIND(",",$B$1,LEN(_xlfn.CONCAT($A$3:A21,REPT("!",COUNTA($A$3:A21)+1))))-LEN(_xlfn.CONCAT($A$3:A21,REPT("!",COUNTA($A$3:A21)+1)))),"")</f>
        <v xml:space="preserve"> 301</v>
      </c>
      <c r="B22" s="89" t="str">
        <f>IF(A22="","",VLOOKUP("*"&amp;A22&amp;"*",Actual!$G$2:$J$18,4,FALSE))</f>
        <v>ValeriuL</v>
      </c>
      <c r="C22" s="102" t="str">
        <f>IF(A22="","",IF(COUNTIF($A:$A,A22)&gt;1,_xlfn.CONCAT("VLAN ORGY: ",COUNTIF($A:$A,A22)),""))</f>
        <v/>
      </c>
      <c r="D22" s="100">
        <f t="shared" si="1"/>
        <v>301</v>
      </c>
      <c r="E22" s="100">
        <v>19</v>
      </c>
      <c r="F22" s="100" t="str">
        <f t="shared" si="5"/>
        <v>ValeriuL</v>
      </c>
      <c r="G22" s="100" t="str">
        <f t="shared" si="6"/>
        <v/>
      </c>
      <c r="I22" s="95">
        <f t="shared" si="7"/>
        <v>200</v>
      </c>
      <c r="J22" s="95" t="str">
        <f t="shared" si="8"/>
        <v>ValeriuL</v>
      </c>
      <c r="K22" s="97" t="str">
        <f t="shared" si="9"/>
        <v>VLAN ORGY: 2</v>
      </c>
    </row>
    <row r="23" spans="1:11">
      <c r="A23" s="90" t="str">
        <f>IFERROR(MID($B$1,LEN(_xlfn.CONCAT($A$3:A22,REPT("!",COUNTA($A$3:A22)+1))),FIND(",",$B$1,LEN(_xlfn.CONCAT($A$3:A22,REPT("!",COUNTA($A$3:A22)+1))))-LEN(_xlfn.CONCAT($A$3:A22,REPT("!",COUNTA($A$3:A22)+1)))),"")</f>
        <v xml:space="preserve"> 281 112204</v>
      </c>
      <c r="B23" s="89" t="e">
        <f>IF(A23="","",VLOOKUP("*"&amp;A23&amp;"*",Actual!$G$2:$J$18,4,FALSE))</f>
        <v>#N/A</v>
      </c>
      <c r="C23" s="102" t="str">
        <f>IF(A23="","",IF(COUNTIF($A:$A,A23)&gt;1,_xlfn.CONCAT("VLAN ORGY: ",COUNTIF($A:$A,A23)),""))</f>
        <v/>
      </c>
      <c r="D23" s="100">
        <f t="shared" si="1"/>
        <v>281112204</v>
      </c>
      <c r="E23" s="100">
        <v>20</v>
      </c>
      <c r="F23" s="100" t="e">
        <f t="shared" si="5"/>
        <v>#N/A</v>
      </c>
      <c r="G23" s="100" t="str">
        <f t="shared" si="6"/>
        <v/>
      </c>
      <c r="I23" s="95">
        <f t="shared" si="7"/>
        <v>204</v>
      </c>
      <c r="J23" s="95" t="str">
        <f t="shared" si="8"/>
        <v>used in BGP</v>
      </c>
      <c r="K23" s="97" t="str">
        <f t="shared" si="9"/>
        <v/>
      </c>
    </row>
    <row r="24" spans="1:11">
      <c r="A24" s="90" t="str">
        <f>IFERROR(MID($B$1,LEN(_xlfn.CONCAT($A$3:A23,REPT("!",COUNTA($A$3:A23)+1))),FIND(",",$B$1,LEN(_xlfn.CONCAT($A$3:A23,REPT("!",COUNTA($A$3:A23)+1))))-LEN(_xlfn.CONCAT($A$3:A23,REPT("!",COUNTA($A$3:A23)+1)))),"")</f>
        <v xml:space="preserve"> 205 2900-3398 </v>
      </c>
      <c r="B24" s="89" t="e">
        <f>IF(A24="","",VLOOKUP("*"&amp;A24&amp;"*",Actual!$G$2:$J$18,4,FALSE))</f>
        <v>#N/A</v>
      </c>
      <c r="C24" s="102" t="str">
        <f>IF(A24="","",IF(COUNTIF($A:$A,A24)&gt;1,_xlfn.CONCAT("VLAN ORGY: ",COUNTIF($A:$A,A24)),""))</f>
        <v/>
      </c>
      <c r="D24" s="100" t="str">
        <f t="shared" si="1"/>
        <v/>
      </c>
      <c r="E24" s="100">
        <v>21</v>
      </c>
      <c r="F24" s="100" t="e">
        <f t="shared" si="5"/>
        <v>#N/A</v>
      </c>
      <c r="G24" s="100" t="str">
        <f t="shared" si="6"/>
        <v/>
      </c>
      <c r="I24" s="95">
        <f t="shared" si="7"/>
        <v>205</v>
      </c>
      <c r="J24" s="95" t="str">
        <f t="shared" si="8"/>
        <v>used in BGP</v>
      </c>
      <c r="K24" s="97" t="str">
        <f t="shared" si="9"/>
        <v/>
      </c>
    </row>
    <row r="25" spans="1:11">
      <c r="A25" s="90" t="str">
        <f>IFERROR(MID($B$1,LEN(_xlfn.CONCAT($A$3:A24,REPT("!",COUNTA($A$3:A24)+1))),FIND(",",$B$1,LEN(_xlfn.CONCAT($A$3:A24,REPT("!",COUNTA($A$3:A24)+1))))-LEN(_xlfn.CONCAT($A$3:A24,REPT("!",COUNTA($A$3:A24)+1)))),"")</f>
        <v xml:space="preserve"> 30 </v>
      </c>
      <c r="B25" s="89" t="e">
        <f>IF(A25="","",VLOOKUP("*"&amp;A25&amp;"*",Actual!$G$2:$J$18,4,FALSE))</f>
        <v>#N/A</v>
      </c>
      <c r="C25" s="102" t="str">
        <f>IF(A25="","",IF(COUNTIF($A:$A,A25)&gt;1,_xlfn.CONCAT("VLAN ORGY: ",COUNTIF($A:$A,A25)),""))</f>
        <v/>
      </c>
      <c r="D25" s="100">
        <f t="shared" si="1"/>
        <v>30</v>
      </c>
      <c r="E25" s="100">
        <v>22</v>
      </c>
      <c r="F25" s="100" t="e">
        <f t="shared" si="5"/>
        <v>#N/A</v>
      </c>
      <c r="G25" s="100" t="str">
        <f t="shared" si="6"/>
        <v/>
      </c>
      <c r="I25" s="95">
        <f t="shared" si="7"/>
        <v>222</v>
      </c>
      <c r="J25" s="95" t="str">
        <f t="shared" si="8"/>
        <v>LeonB</v>
      </c>
      <c r="K25" s="97" t="str">
        <f t="shared" si="9"/>
        <v/>
      </c>
    </row>
    <row r="26" spans="1:11">
      <c r="A26" s="90"/>
      <c r="B26" s="89"/>
      <c r="I26" s="95">
        <v>222</v>
      </c>
      <c r="J26" s="95" t="s">
        <v>1420</v>
      </c>
      <c r="K26" s="97"/>
    </row>
    <row r="27" spans="1:11">
      <c r="A27" s="90" t="str">
        <f>IFERROR(MID($B$1,LEN(_xlfn.CONCAT($A$3:A25,REPT("!",COUNTA($A$3:A25)+1))),FIND(",",$B$1,LEN(_xlfn.CONCAT($A$3:A25,REPT("!",COUNTA($A$3:A25)+1))))-LEN(_xlfn.CONCAT($A$3:A25,REPT("!",COUNTA($A$3:A25)+1)))),"")</f>
        <v xml:space="preserve">  188</v>
      </c>
      <c r="B27" s="89" t="e">
        <f>IF(A27="","",VLOOKUP("*"&amp;A27&amp;"*",Actual!$G$2:$J$18,4,FALSE))</f>
        <v>#N/A</v>
      </c>
      <c r="C27" s="102" t="str">
        <f t="shared" ref="C27:C90" si="10">IF(A27="","",IF(COUNTIF($A:$A,A27)&gt;1,_xlfn.CONCAT("VLAN ORGY: ",COUNTIF($A:$A,A27)),""))</f>
        <v/>
      </c>
      <c r="D27" s="100">
        <f t="shared" si="1"/>
        <v>188</v>
      </c>
      <c r="E27" s="100">
        <v>23</v>
      </c>
      <c r="F27" s="100" t="e">
        <f t="shared" si="5"/>
        <v>#N/A</v>
      </c>
      <c r="G27" s="100" t="str">
        <f t="shared" si="6"/>
        <v/>
      </c>
      <c r="I27" s="95">
        <f t="shared" si="7"/>
        <v>234</v>
      </c>
      <c r="J27" s="95" t="str">
        <f t="shared" si="8"/>
        <v>ValeriuL</v>
      </c>
      <c r="K27" s="97" t="str">
        <f t="shared" si="9"/>
        <v>VLAN ORGY: 2</v>
      </c>
    </row>
    <row r="28" spans="1:11">
      <c r="A28" s="90" t="str">
        <f>IFERROR(MID($B$1,LEN(_xlfn.CONCAT($A$3:A27,REPT("!",COUNTA($A$3:A27)+1))),FIND(",",$B$1,LEN(_xlfn.CONCAT($A$3:A27,REPT("!",COUNTA($A$3:A27)+1))))-LEN(_xlfn.CONCAT($A$3:A27,REPT("!",COUNTA($A$3:A27)+1)))),"")</f>
        <v xml:space="preserve"> 110 </v>
      </c>
      <c r="B28" s="89" t="str">
        <f>IF(A28="","",VLOOKUP("*"&amp;A28&amp;"*",Actual!$G$2:$J$18,4,FALSE))</f>
        <v>DianaS</v>
      </c>
      <c r="C28" s="102" t="str">
        <f t="shared" si="10"/>
        <v>VLAN ORGY: 2</v>
      </c>
      <c r="D28" s="100">
        <f t="shared" si="1"/>
        <v>110</v>
      </c>
      <c r="E28" s="100">
        <v>24</v>
      </c>
      <c r="F28" s="100" t="str">
        <f t="shared" si="5"/>
        <v>DianaS</v>
      </c>
      <c r="G28" s="100" t="str">
        <f t="shared" si="6"/>
        <v>VLAN ORGY: 2</v>
      </c>
      <c r="I28" s="95">
        <f t="shared" si="7"/>
        <v>234</v>
      </c>
      <c r="J28" s="95" t="str">
        <f t="shared" si="8"/>
        <v>ValeriuL</v>
      </c>
      <c r="K28" s="97" t="str">
        <f t="shared" si="9"/>
        <v>VLAN ORGY: 2</v>
      </c>
    </row>
    <row r="29" spans="1:11">
      <c r="A29" s="90" t="str">
        <f>IFERROR(MID($B$1,LEN(_xlfn.CONCAT($A$3:A28,REPT("!",COUNTA($A$3:A28)+1))),FIND(",",$B$1,LEN(_xlfn.CONCAT($A$3:A28,REPT("!",COUNTA($A$3:A28)+1))))-LEN(_xlfn.CONCAT($A$3:A28,REPT("!",COUNTA($A$3:A28)+1)))),"")</f>
        <v>3099-3106</v>
      </c>
      <c r="B29" s="89" t="str">
        <f>IF(A29="","",VLOOKUP("*"&amp;A29&amp;"*",Actual!$G$2:$J$18,4,FALSE))</f>
        <v>AdrianS</v>
      </c>
      <c r="C29" s="102" t="str">
        <f t="shared" si="10"/>
        <v/>
      </c>
      <c r="D29" s="100" t="str">
        <f t="shared" si="1"/>
        <v/>
      </c>
      <c r="E29" s="100">
        <v>25</v>
      </c>
      <c r="F29" s="100" t="str">
        <f t="shared" si="5"/>
        <v>AdrianS</v>
      </c>
      <c r="G29" s="100" t="str">
        <f t="shared" si="6"/>
        <v/>
      </c>
      <c r="I29" s="95">
        <f t="shared" si="7"/>
        <v>285</v>
      </c>
      <c r="J29" s="95" t="str">
        <f t="shared" si="8"/>
        <v>ValeriuL</v>
      </c>
      <c r="K29" s="97" t="str">
        <f t="shared" si="9"/>
        <v/>
      </c>
    </row>
    <row r="30" spans="1:11">
      <c r="A30" s="90" t="str">
        <f>IFERROR(MID($B$1,LEN(_xlfn.CONCAT($A$3:A29,REPT("!",COUNTA($A$3:A29)+1))),FIND(",",$B$1,LEN(_xlfn.CONCAT($A$3:A29,REPT("!",COUNTA($A$3:A29)+1))))-LEN(_xlfn.CONCAT($A$3:A29,REPT("!",COUNTA($A$3:A29)+1)))),"")</f>
        <v>3115-3178</v>
      </c>
      <c r="B30" s="89" t="str">
        <f>IF(A30="","",VLOOKUP("*"&amp;A30&amp;"*",Actual!$G$2:$J$18,4,FALSE))</f>
        <v>AdrianS</v>
      </c>
      <c r="C30" s="102" t="str">
        <f t="shared" si="10"/>
        <v/>
      </c>
      <c r="D30" s="100" t="str">
        <f t="shared" si="1"/>
        <v/>
      </c>
      <c r="E30" s="100">
        <v>26</v>
      </c>
      <c r="F30" s="100" t="str">
        <f t="shared" si="5"/>
        <v>AdrianS</v>
      </c>
      <c r="G30" s="100" t="str">
        <f t="shared" si="6"/>
        <v/>
      </c>
      <c r="I30" s="95">
        <f t="shared" si="7"/>
        <v>286</v>
      </c>
      <c r="J30" s="95" t="str">
        <f t="shared" si="8"/>
        <v>ValeriuL</v>
      </c>
      <c r="K30" s="97" t="str">
        <f t="shared" si="9"/>
        <v/>
      </c>
    </row>
    <row r="31" spans="1:11">
      <c r="A31" s="90" t="str">
        <f>IFERROR(MID($B$1,LEN(_xlfn.CONCAT($A$3:A30,REPT("!",COUNTA($A$3:A30)+1))),FIND(",",$B$1,LEN(_xlfn.CONCAT($A$3:A30,REPT("!",COUNTA($A$3:A30)+1))))-LEN(_xlfn.CONCAT($A$3:A30,REPT("!",COUNTA($A$3:A30)+1)))),"")</f>
        <v xml:space="preserve">3291-3297 111 </v>
      </c>
      <c r="B31" s="89" t="e">
        <f>IF(A31="","",VLOOKUP("*"&amp;A31&amp;"*",Actual!$G$2:$J$18,4,FALSE))</f>
        <v>#N/A</v>
      </c>
      <c r="C31" s="102" t="str">
        <f t="shared" si="10"/>
        <v/>
      </c>
      <c r="D31" s="100" t="str">
        <f t="shared" si="1"/>
        <v/>
      </c>
      <c r="E31" s="100">
        <v>27</v>
      </c>
      <c r="F31" s="100" t="e">
        <f t="shared" si="5"/>
        <v>#N/A</v>
      </c>
      <c r="G31" s="100" t="str">
        <f t="shared" si="6"/>
        <v/>
      </c>
      <c r="I31" s="95">
        <f t="shared" si="7"/>
        <v>292</v>
      </c>
      <c r="J31" s="95" t="str">
        <f t="shared" si="8"/>
        <v>ValeriuL</v>
      </c>
      <c r="K31" s="97" t="str">
        <f t="shared" si="9"/>
        <v/>
      </c>
    </row>
    <row r="32" spans="1:11">
      <c r="A32" s="90" t="str">
        <f>IFERROR(MID($B$1,LEN(_xlfn.CONCAT($A$3:A31,REPT("!",COUNTA($A$3:A31)+1))),FIND(",",$B$1,LEN(_xlfn.CONCAT($A$3:A31,REPT("!",COUNTA($A$3:A31)+1))))-LEN(_xlfn.CONCAT($A$3:A31,REPT("!",COUNTA($A$3:A31)+1)))),"")</f>
        <v xml:space="preserve"> 222 </v>
      </c>
      <c r="B32" s="89" t="str">
        <f>IF(A32="","",VLOOKUP("*"&amp;A32&amp;"*",Actual!$G$2:$J$18,4,FALSE))</f>
        <v>LeonB</v>
      </c>
      <c r="C32" s="102" t="str">
        <f t="shared" si="10"/>
        <v/>
      </c>
      <c r="D32" s="100">
        <f t="shared" si="1"/>
        <v>222</v>
      </c>
      <c r="E32" s="100">
        <v>28</v>
      </c>
      <c r="F32" s="100" t="str">
        <f t="shared" si="5"/>
        <v>LeonB</v>
      </c>
      <c r="G32" s="100" t="str">
        <f t="shared" si="6"/>
        <v/>
      </c>
      <c r="I32" s="95">
        <f t="shared" si="7"/>
        <v>301</v>
      </c>
      <c r="J32" s="95" t="str">
        <f t="shared" si="8"/>
        <v>ValeriuL</v>
      </c>
      <c r="K32" s="97" t="str">
        <f t="shared" si="9"/>
        <v/>
      </c>
    </row>
    <row r="33" spans="1:11">
      <c r="A33" s="90" t="str">
        <f>IFERROR(MID($B$1,LEN(_xlfn.CONCAT($A$3:A32,REPT("!",COUNTA($A$3:A32)+1))),FIND(",",$B$1,LEN(_xlfn.CONCAT($A$3:A32,REPT("!",COUNTA($A$3:A32)+1))))-LEN(_xlfn.CONCAT($A$3:A32,REPT("!",COUNTA($A$3:A32)+1)))),"")</f>
        <v/>
      </c>
      <c r="B33" s="89" t="str">
        <f>IF(A33="","",VLOOKUP("*"&amp;A33&amp;"*",Actual!$G$2:$J$18,4,FALSE))</f>
        <v/>
      </c>
      <c r="C33" s="102" t="str">
        <f t="shared" si="10"/>
        <v/>
      </c>
      <c r="D33" s="100">
        <f t="shared" si="1"/>
        <v>9999</v>
      </c>
      <c r="E33" s="100">
        <v>29</v>
      </c>
      <c r="F33" s="100" t="str">
        <f t="shared" si="5"/>
        <v/>
      </c>
      <c r="G33" s="100" t="str">
        <f t="shared" si="6"/>
        <v/>
      </c>
      <c r="I33" s="95">
        <f t="shared" si="7"/>
        <v>710</v>
      </c>
      <c r="J33" s="95">
        <f t="shared" si="8"/>
        <v>0</v>
      </c>
      <c r="K33" s="97" t="str">
        <f t="shared" si="9"/>
        <v/>
      </c>
    </row>
    <row r="34" spans="1:11">
      <c r="A34" s="90" t="str">
        <f>IFERROR(MID($B$1,LEN(_xlfn.CONCAT($A$3:A33,REPT("!",COUNTA($A$3:A33)+1))),FIND(",",$B$1,LEN(_xlfn.CONCAT($A$3:A33,REPT("!",COUNTA($A$3:A33)+1))))-LEN(_xlfn.CONCAT($A$3:A33,REPT("!",COUNTA($A$3:A33)+1)))),"")</f>
        <v/>
      </c>
      <c r="B34" s="89" t="str">
        <f>IF(A34="","",VLOOKUP("*"&amp;A34&amp;"*",Actual!$G$2:$J$18,4,FALSE))</f>
        <v/>
      </c>
      <c r="C34" s="102" t="str">
        <f t="shared" si="10"/>
        <v/>
      </c>
      <c r="D34" s="100">
        <f t="shared" si="1"/>
        <v>9999</v>
      </c>
      <c r="E34" s="100">
        <v>30</v>
      </c>
      <c r="F34" s="100" t="str">
        <f t="shared" si="5"/>
        <v/>
      </c>
      <c r="G34" s="100" t="str">
        <f t="shared" si="6"/>
        <v/>
      </c>
      <c r="I34" s="95">
        <f t="shared" si="7"/>
        <v>711</v>
      </c>
      <c r="J34" s="95" t="str">
        <f t="shared" si="8"/>
        <v>EugeniuM</v>
      </c>
      <c r="K34" s="97" t="str">
        <f t="shared" si="9"/>
        <v/>
      </c>
    </row>
    <row r="35" spans="1:11">
      <c r="A35" s="90" t="str">
        <f>IFERROR(MID($B$1,LEN(_xlfn.CONCAT($A$3:A34,REPT("!",COUNTA($A$3:A34)+1))),FIND(",",$B$1,LEN(_xlfn.CONCAT($A$3:A34,REPT("!",COUNTA($A$3:A34)+1))))-LEN(_xlfn.CONCAT($A$3:A34,REPT("!",COUNTA($A$3:A34)+1)))),"")</f>
        <v/>
      </c>
      <c r="B35" s="89" t="str">
        <f>IF(A35="","",VLOOKUP("*"&amp;A35&amp;"*",Actual!$G$2:$J$18,4,FALSE))</f>
        <v/>
      </c>
      <c r="C35" s="102" t="str">
        <f t="shared" si="10"/>
        <v/>
      </c>
      <c r="D35" s="100">
        <f t="shared" si="1"/>
        <v>9999</v>
      </c>
      <c r="E35" s="100">
        <v>31</v>
      </c>
      <c r="F35" s="100" t="str">
        <f t="shared" si="5"/>
        <v/>
      </c>
      <c r="G35" s="100" t="str">
        <f t="shared" si="6"/>
        <v/>
      </c>
      <c r="I35" s="95">
        <f t="shared" si="7"/>
        <v>1024</v>
      </c>
      <c r="J35" s="95" t="str">
        <f t="shared" si="8"/>
        <v>MEC LAN 5</v>
      </c>
      <c r="K35" s="97" t="str">
        <f t="shared" si="9"/>
        <v/>
      </c>
    </row>
    <row r="36" spans="1:11">
      <c r="A36" s="90" t="str">
        <f>IFERROR(MID($B$1,LEN(_xlfn.CONCAT($A$3:A35,REPT("!",COUNTA($A$3:A35)+1))),FIND(",",$B$1,LEN(_xlfn.CONCAT($A$3:A35,REPT("!",COUNTA($A$3:A35)+1))))-LEN(_xlfn.CONCAT($A$3:A35,REPT("!",COUNTA($A$3:A35)+1)))),"")</f>
        <v/>
      </c>
      <c r="B36" s="89" t="str">
        <f>IF(A36="","",VLOOKUP("*"&amp;A36&amp;"*",Actual!$G$2:$J$18,4,FALSE))</f>
        <v/>
      </c>
      <c r="C36" s="102" t="str">
        <f t="shared" si="10"/>
        <v/>
      </c>
      <c r="D36" s="100">
        <f t="shared" si="1"/>
        <v>9999</v>
      </c>
      <c r="E36" s="100">
        <v>32</v>
      </c>
      <c r="F36" s="100" t="str">
        <f t="shared" si="5"/>
        <v/>
      </c>
      <c r="G36" s="100" t="str">
        <f t="shared" si="6"/>
        <v/>
      </c>
      <c r="I36" s="95">
        <f t="shared" si="7"/>
        <v>2024</v>
      </c>
      <c r="J36" s="95" t="str">
        <f t="shared" si="8"/>
        <v>MecStrongSwan</v>
      </c>
      <c r="K36" s="97" t="str">
        <f t="shared" si="9"/>
        <v/>
      </c>
    </row>
    <row r="37" spans="1:11">
      <c r="A37" s="90" t="str">
        <f>IFERROR(MID($B$1,LEN(_xlfn.CONCAT($A$3:A36,REPT("!",COUNTA($A$3:A36)+1))),FIND(",",$B$1,LEN(_xlfn.CONCAT($A$3:A36,REPT("!",COUNTA($A$3:A36)+1))))-LEN(_xlfn.CONCAT($A$3:A36,REPT("!",COUNTA($A$3:A36)+1)))),"")</f>
        <v/>
      </c>
      <c r="B37" s="89" t="str">
        <f>IF(A37="","",VLOOKUP("*"&amp;A37&amp;"*",Actual!$G$2:$J$18,4,FALSE))</f>
        <v/>
      </c>
      <c r="C37" s="102" t="str">
        <f t="shared" si="10"/>
        <v/>
      </c>
      <c r="D37" s="100">
        <f t="shared" si="1"/>
        <v>9999</v>
      </c>
      <c r="E37" s="100">
        <v>33</v>
      </c>
      <c r="F37" s="100" t="str">
        <f t="shared" si="5"/>
        <v/>
      </c>
      <c r="G37" s="100" t="str">
        <f t="shared" si="6"/>
        <v/>
      </c>
      <c r="I37" s="95" t="str">
        <f t="shared" si="7"/>
        <v/>
      </c>
      <c r="J37" s="95" t="str">
        <f t="shared" si="8"/>
        <v/>
      </c>
      <c r="K37" s="97" t="str">
        <f>IFERROR(VLOOKUP(I37,$D$3:$G$302,4,FALSE),"")</f>
        <v/>
      </c>
    </row>
    <row r="38" spans="1:11">
      <c r="A38" s="90" t="str">
        <f>IFERROR(MID($B$1,LEN(_xlfn.CONCAT($A$3:A37,REPT("!",COUNTA($A$3:A37)+1))),FIND(",",$B$1,LEN(_xlfn.CONCAT($A$3:A37,REPT("!",COUNTA($A$3:A37)+1))))-LEN(_xlfn.CONCAT($A$3:A37,REPT("!",COUNTA($A$3:A37)+1)))),"")</f>
        <v/>
      </c>
      <c r="B38" s="89" t="str">
        <f>IF(A38="","",VLOOKUP("*"&amp;A38&amp;"*",Actual!$G$2:$J$18,4,FALSE))</f>
        <v/>
      </c>
      <c r="C38" s="102" t="str">
        <f t="shared" si="10"/>
        <v/>
      </c>
      <c r="D38" s="100">
        <f t="shared" si="1"/>
        <v>9999</v>
      </c>
      <c r="E38" s="100">
        <v>34</v>
      </c>
      <c r="F38" s="100" t="str">
        <f t="shared" si="5"/>
        <v/>
      </c>
      <c r="G38" s="100" t="str">
        <f t="shared" si="6"/>
        <v/>
      </c>
      <c r="I38" s="95" t="str">
        <f t="shared" si="7"/>
        <v/>
      </c>
      <c r="J38" s="95" t="str">
        <f t="shared" si="8"/>
        <v/>
      </c>
      <c r="K38" s="97" t="str">
        <f t="shared" si="9"/>
        <v/>
      </c>
    </row>
    <row r="39" spans="1:11">
      <c r="A39" s="90" t="str">
        <f>IFERROR(MID($B$1,LEN(_xlfn.CONCAT($A$3:A38,REPT("!",COUNTA($A$3:A38)+1))),FIND(",",$B$1,LEN(_xlfn.CONCAT($A$3:A38,REPT("!",COUNTA($A$3:A38)+1))))-LEN(_xlfn.CONCAT($A$3:A38,REPT("!",COUNTA($A$3:A38)+1)))),"")</f>
        <v/>
      </c>
      <c r="B39" s="89" t="str">
        <f>IF(A39="","",VLOOKUP("*"&amp;A39&amp;"*",Actual!$G$2:$J$18,4,FALSE))</f>
        <v/>
      </c>
      <c r="C39" s="102" t="str">
        <f t="shared" si="10"/>
        <v/>
      </c>
      <c r="D39" s="100">
        <f t="shared" si="1"/>
        <v>9999</v>
      </c>
      <c r="E39" s="100">
        <v>35</v>
      </c>
      <c r="F39" s="100" t="str">
        <f t="shared" si="5"/>
        <v/>
      </c>
      <c r="G39" s="100" t="str">
        <f t="shared" si="6"/>
        <v/>
      </c>
      <c r="I39" s="95" t="str">
        <f t="shared" si="7"/>
        <v/>
      </c>
      <c r="J39" s="95" t="str">
        <f t="shared" si="8"/>
        <v/>
      </c>
      <c r="K39" s="97" t="str">
        <f t="shared" si="9"/>
        <v/>
      </c>
    </row>
    <row r="40" spans="1:11">
      <c r="A40" s="90" t="str">
        <f>IFERROR(MID($B$1,LEN(_xlfn.CONCAT($A$3:A39,REPT("!",COUNTA($A$3:A39)+1))),FIND(",",$B$1,LEN(_xlfn.CONCAT($A$3:A39,REPT("!",COUNTA($A$3:A39)+1))))-LEN(_xlfn.CONCAT($A$3:A39,REPT("!",COUNTA($A$3:A39)+1)))),"")</f>
        <v/>
      </c>
      <c r="B40" s="89" t="str">
        <f>IF(A40="","",VLOOKUP("*"&amp;A40&amp;"*",Actual!$G$2:$J$18,4,FALSE))</f>
        <v/>
      </c>
      <c r="C40" s="102" t="str">
        <f t="shared" si="10"/>
        <v/>
      </c>
      <c r="D40" s="100">
        <f t="shared" si="1"/>
        <v>9999</v>
      </c>
      <c r="E40" s="100">
        <v>36</v>
      </c>
      <c r="F40" s="100" t="str">
        <f t="shared" si="5"/>
        <v/>
      </c>
      <c r="G40" s="100" t="str">
        <f t="shared" si="6"/>
        <v/>
      </c>
      <c r="I40" s="95" t="str">
        <f t="shared" si="7"/>
        <v/>
      </c>
      <c r="J40" s="95" t="str">
        <f t="shared" si="8"/>
        <v/>
      </c>
      <c r="K40" s="97" t="str">
        <f t="shared" si="9"/>
        <v/>
      </c>
    </row>
    <row r="41" spans="1:11">
      <c r="A41" s="90" t="str">
        <f>IFERROR(MID($B$1,LEN(_xlfn.CONCAT($A$3:A40,REPT("!",COUNTA($A$3:A40)+1))),FIND(",",$B$1,LEN(_xlfn.CONCAT($A$3:A40,REPT("!",COUNTA($A$3:A40)+1))))-LEN(_xlfn.CONCAT($A$3:A40,REPT("!",COUNTA($A$3:A40)+1)))),"")</f>
        <v/>
      </c>
      <c r="B41" s="89" t="str">
        <f>IF(A41="","",VLOOKUP("*"&amp;A41&amp;"*",Actual!$G$2:$J$18,4,FALSE))</f>
        <v/>
      </c>
      <c r="C41" s="102" t="str">
        <f t="shared" si="10"/>
        <v/>
      </c>
      <c r="D41" s="100">
        <f t="shared" si="1"/>
        <v>9999</v>
      </c>
      <c r="E41" s="100">
        <v>37</v>
      </c>
      <c r="F41" s="100" t="str">
        <f t="shared" si="5"/>
        <v/>
      </c>
      <c r="G41" s="100" t="str">
        <f t="shared" si="6"/>
        <v/>
      </c>
      <c r="I41" s="95" t="str">
        <f t="shared" si="7"/>
        <v/>
      </c>
      <c r="J41" s="95" t="str">
        <f t="shared" si="8"/>
        <v/>
      </c>
      <c r="K41" s="97" t="str">
        <f t="shared" si="9"/>
        <v/>
      </c>
    </row>
    <row r="42" spans="1:11">
      <c r="A42" s="90" t="str">
        <f>IFERROR(MID($B$1,LEN(_xlfn.CONCAT($A$3:A41,REPT("!",COUNTA($A$3:A41)+1))),FIND(",",$B$1,LEN(_xlfn.CONCAT($A$3:A41,REPT("!",COUNTA($A$3:A41)+1))))-LEN(_xlfn.CONCAT($A$3:A41,REPT("!",COUNTA($A$3:A41)+1)))),"")</f>
        <v/>
      </c>
      <c r="B42" s="89" t="str">
        <f>IF(A42="","",VLOOKUP("*"&amp;A42&amp;"*",Actual!$G$2:$J$18,4,FALSE))</f>
        <v/>
      </c>
      <c r="C42" s="102" t="str">
        <f t="shared" si="10"/>
        <v/>
      </c>
      <c r="D42" s="100">
        <f t="shared" si="1"/>
        <v>9999</v>
      </c>
      <c r="E42" s="100">
        <v>38</v>
      </c>
      <c r="F42" s="100" t="str">
        <f t="shared" si="5"/>
        <v/>
      </c>
      <c r="G42" s="100" t="str">
        <f t="shared" si="6"/>
        <v/>
      </c>
      <c r="I42" s="95" t="str">
        <f t="shared" si="7"/>
        <v/>
      </c>
      <c r="J42" s="95" t="s">
        <v>1421</v>
      </c>
      <c r="K42" s="97" t="str">
        <f t="shared" si="9"/>
        <v/>
      </c>
    </row>
    <row r="43" spans="1:11">
      <c r="A43" s="90" t="str">
        <f>IFERROR(MID($B$1,LEN(_xlfn.CONCAT($A$3:A42,REPT("!",COUNTA($A$3:A42)+1))),FIND(",",$B$1,LEN(_xlfn.CONCAT($A$3:A42,REPT("!",COUNTA($A$3:A42)+1))))-LEN(_xlfn.CONCAT($A$3:A42,REPT("!",COUNTA($A$3:A42)+1)))),"")</f>
        <v/>
      </c>
      <c r="B43" s="89" t="str">
        <f>IF(A43="","",VLOOKUP("*"&amp;A43&amp;"*",Actual!$G$2:$J$18,4,FALSE))</f>
        <v/>
      </c>
      <c r="C43" s="102" t="str">
        <f t="shared" si="10"/>
        <v/>
      </c>
      <c r="D43" s="100">
        <f t="shared" si="1"/>
        <v>9999</v>
      </c>
      <c r="E43" s="100">
        <v>39</v>
      </c>
      <c r="F43" s="100" t="str">
        <f t="shared" si="5"/>
        <v/>
      </c>
      <c r="G43" s="100" t="str">
        <f t="shared" si="6"/>
        <v/>
      </c>
      <c r="I43" s="95" t="str">
        <f t="shared" si="7"/>
        <v/>
      </c>
      <c r="J43" s="95" t="str">
        <f t="shared" si="8"/>
        <v/>
      </c>
      <c r="K43" s="97" t="str">
        <f t="shared" si="9"/>
        <v/>
      </c>
    </row>
    <row r="44" spans="1:11">
      <c r="A44" s="90" t="str">
        <f>IFERROR(MID($B$1,LEN(_xlfn.CONCAT($A$3:A43,REPT("!",COUNTA($A$3:A43)+1))),FIND(",",$B$1,LEN(_xlfn.CONCAT($A$3:A43,REPT("!",COUNTA($A$3:A43)+1))))-LEN(_xlfn.CONCAT($A$3:A43,REPT("!",COUNTA($A$3:A43)+1)))),"")</f>
        <v/>
      </c>
      <c r="B44" s="89" t="str">
        <f>IF(A44="","",VLOOKUP("*"&amp;A44&amp;"*",Actual!$G$2:$J$18,4,FALSE))</f>
        <v/>
      </c>
      <c r="C44" s="102" t="str">
        <f t="shared" si="10"/>
        <v/>
      </c>
      <c r="D44" s="100">
        <f t="shared" si="1"/>
        <v>9999</v>
      </c>
      <c r="E44" s="100">
        <v>40</v>
      </c>
      <c r="F44" s="100" t="str">
        <f t="shared" si="5"/>
        <v/>
      </c>
      <c r="G44" s="100" t="str">
        <f t="shared" si="6"/>
        <v/>
      </c>
      <c r="I44" s="95" t="str">
        <f t="shared" si="7"/>
        <v/>
      </c>
      <c r="J44" s="95" t="str">
        <f t="shared" si="8"/>
        <v/>
      </c>
      <c r="K44" s="97" t="str">
        <f t="shared" si="9"/>
        <v/>
      </c>
    </row>
    <row r="45" spans="1:11">
      <c r="A45" s="90" t="str">
        <f>IFERROR(MID($B$1,LEN(_xlfn.CONCAT($A$3:A44,REPT("!",COUNTA($A$3:A44)+1))),FIND(",",$B$1,LEN(_xlfn.CONCAT($A$3:A44,REPT("!",COUNTA($A$3:A44)+1))))-LEN(_xlfn.CONCAT($A$3:A44,REPT("!",COUNTA($A$3:A44)+1)))),"")</f>
        <v/>
      </c>
      <c r="B45" s="89" t="str">
        <f>IF(A45="","",VLOOKUP("*"&amp;A45&amp;"*",Actual!$G$2:$J$18,4,FALSE))</f>
        <v/>
      </c>
      <c r="C45" s="102" t="str">
        <f t="shared" si="10"/>
        <v/>
      </c>
      <c r="D45" s="100">
        <f t="shared" si="1"/>
        <v>9999</v>
      </c>
      <c r="E45" s="100">
        <v>41</v>
      </c>
      <c r="F45" s="100" t="str">
        <f t="shared" si="5"/>
        <v/>
      </c>
      <c r="G45" s="100" t="str">
        <f t="shared" si="6"/>
        <v/>
      </c>
      <c r="I45" s="95" t="str">
        <f t="shared" si="7"/>
        <v/>
      </c>
      <c r="J45" s="95" t="str">
        <f t="shared" si="8"/>
        <v/>
      </c>
      <c r="K45" s="97" t="str">
        <f t="shared" si="9"/>
        <v/>
      </c>
    </row>
    <row r="46" spans="1:11">
      <c r="A46" s="90" t="str">
        <f>IFERROR(MID($B$1,LEN(_xlfn.CONCAT($A$3:A45,REPT("!",COUNTA($A$3:A45)+1))),FIND(",",$B$1,LEN(_xlfn.CONCAT($A$3:A45,REPT("!",COUNTA($A$3:A45)+1))))-LEN(_xlfn.CONCAT($A$3:A45,REPT("!",COUNTA($A$3:A45)+1)))),"")</f>
        <v/>
      </c>
      <c r="B46" s="89" t="str">
        <f>IF(A46="","",VLOOKUP("*"&amp;A46&amp;"*",Actual!$G$2:$J$18,4,FALSE))</f>
        <v/>
      </c>
      <c r="C46" s="102" t="str">
        <f t="shared" si="10"/>
        <v/>
      </c>
      <c r="D46" s="100">
        <f t="shared" si="1"/>
        <v>9999</v>
      </c>
      <c r="E46" s="100">
        <v>42</v>
      </c>
      <c r="F46" s="100" t="str">
        <f t="shared" si="5"/>
        <v/>
      </c>
      <c r="G46" s="100" t="str">
        <f t="shared" si="6"/>
        <v/>
      </c>
      <c r="I46" s="95" t="str">
        <f t="shared" si="7"/>
        <v/>
      </c>
      <c r="J46" s="95" t="str">
        <f t="shared" si="8"/>
        <v/>
      </c>
      <c r="K46" s="97" t="str">
        <f t="shared" si="9"/>
        <v/>
      </c>
    </row>
    <row r="47" spans="1:11">
      <c r="A47" s="90" t="str">
        <f>IFERROR(MID($B$1,LEN(_xlfn.CONCAT($A$3:A46,REPT("!",COUNTA($A$3:A46)+1))),FIND(",",$B$1,LEN(_xlfn.CONCAT($A$3:A46,REPT("!",COUNTA($A$3:A46)+1))))-LEN(_xlfn.CONCAT($A$3:A46,REPT("!",COUNTA($A$3:A46)+1)))),"")</f>
        <v/>
      </c>
      <c r="B47" s="89" t="str">
        <f>IF(A47="","",VLOOKUP("*"&amp;A47&amp;"*",Actual!$G$2:$J$18,4,FALSE))</f>
        <v/>
      </c>
      <c r="C47" s="102" t="str">
        <f t="shared" si="10"/>
        <v/>
      </c>
      <c r="D47" s="100">
        <f t="shared" si="1"/>
        <v>9999</v>
      </c>
      <c r="E47" s="100">
        <v>43</v>
      </c>
      <c r="F47" s="100" t="str">
        <f t="shared" si="5"/>
        <v/>
      </c>
      <c r="G47" s="100" t="str">
        <f t="shared" si="6"/>
        <v/>
      </c>
      <c r="I47" s="95" t="str">
        <f t="shared" si="7"/>
        <v/>
      </c>
      <c r="J47" s="95" t="str">
        <f t="shared" si="8"/>
        <v/>
      </c>
      <c r="K47" s="97" t="str">
        <f t="shared" si="9"/>
        <v/>
      </c>
    </row>
    <row r="48" spans="1:11">
      <c r="A48" s="90" t="str">
        <f>IFERROR(MID($B$1,LEN(_xlfn.CONCAT($A$3:A47,REPT("!",COUNTA($A$3:A47)+1))),FIND(",",$B$1,LEN(_xlfn.CONCAT($A$3:A47,REPT("!",COUNTA($A$3:A47)+1))))-LEN(_xlfn.CONCAT($A$3:A47,REPT("!",COUNTA($A$3:A47)+1)))),"")</f>
        <v/>
      </c>
      <c r="B48" s="89" t="str">
        <f>IF(A48="","",VLOOKUP("*"&amp;A48&amp;"*",Actual!$G$2:$J$18,4,FALSE))</f>
        <v/>
      </c>
      <c r="C48" s="102" t="str">
        <f t="shared" si="10"/>
        <v/>
      </c>
      <c r="D48" s="100">
        <f t="shared" si="1"/>
        <v>9999</v>
      </c>
      <c r="E48" s="100">
        <v>44</v>
      </c>
      <c r="F48" s="100" t="str">
        <f t="shared" si="5"/>
        <v/>
      </c>
      <c r="G48" s="100" t="str">
        <f t="shared" si="6"/>
        <v/>
      </c>
      <c r="I48" s="95" t="str">
        <f t="shared" si="7"/>
        <v/>
      </c>
      <c r="J48" s="95" t="str">
        <f t="shared" si="8"/>
        <v/>
      </c>
      <c r="K48" s="97" t="str">
        <f t="shared" si="9"/>
        <v/>
      </c>
    </row>
    <row r="49" spans="1:11">
      <c r="A49" s="90" t="str">
        <f>IFERROR(MID($B$1,LEN(_xlfn.CONCAT($A$3:A48,REPT("!",COUNTA($A$3:A48)+1))),FIND(",",$B$1,LEN(_xlfn.CONCAT($A$3:A48,REPT("!",COUNTA($A$3:A48)+1))))-LEN(_xlfn.CONCAT($A$3:A48,REPT("!",COUNTA($A$3:A48)+1)))),"")</f>
        <v/>
      </c>
      <c r="B49" s="89" t="str">
        <f>IF(A49="","",VLOOKUP("*"&amp;A49&amp;"*",Actual!$G$2:$J$18,4,FALSE))</f>
        <v/>
      </c>
      <c r="C49" s="102" t="str">
        <f t="shared" si="10"/>
        <v/>
      </c>
      <c r="D49" s="100">
        <f t="shared" si="1"/>
        <v>9999</v>
      </c>
      <c r="E49" s="100">
        <v>45</v>
      </c>
      <c r="F49" s="100" t="str">
        <f t="shared" si="5"/>
        <v/>
      </c>
      <c r="G49" s="100" t="str">
        <f t="shared" si="6"/>
        <v/>
      </c>
      <c r="I49" s="95" t="str">
        <f t="shared" si="7"/>
        <v/>
      </c>
      <c r="J49" s="95" t="str">
        <f t="shared" si="8"/>
        <v/>
      </c>
      <c r="K49" s="97" t="str">
        <f t="shared" si="9"/>
        <v/>
      </c>
    </row>
    <row r="50" spans="1:11">
      <c r="A50" s="90" t="str">
        <f>IFERROR(MID($B$1,LEN(_xlfn.CONCAT($A$3:A49,REPT("!",COUNTA($A$3:A49)+1))),FIND(",",$B$1,LEN(_xlfn.CONCAT($A$3:A49,REPT("!",COUNTA($A$3:A49)+1))))-LEN(_xlfn.CONCAT($A$3:A49,REPT("!",COUNTA($A$3:A49)+1)))),"")</f>
        <v/>
      </c>
      <c r="B50" s="89" t="str">
        <f>IF(A50="","",VLOOKUP("*"&amp;A50&amp;"*",Actual!$G$2:$J$18,4,FALSE))</f>
        <v/>
      </c>
      <c r="C50" s="102" t="str">
        <f t="shared" si="10"/>
        <v/>
      </c>
      <c r="D50" s="100">
        <f t="shared" si="1"/>
        <v>9999</v>
      </c>
      <c r="E50" s="100">
        <v>46</v>
      </c>
      <c r="F50" s="100" t="str">
        <f t="shared" si="5"/>
        <v/>
      </c>
      <c r="G50" s="100" t="str">
        <f t="shared" si="6"/>
        <v/>
      </c>
      <c r="I50" s="95" t="str">
        <f t="shared" si="7"/>
        <v/>
      </c>
      <c r="J50" s="95" t="str">
        <f t="shared" si="8"/>
        <v/>
      </c>
      <c r="K50" s="97" t="str">
        <f t="shared" si="9"/>
        <v/>
      </c>
    </row>
    <row r="51" spans="1:11">
      <c r="A51" s="90" t="str">
        <f>IFERROR(MID($B$1,LEN(_xlfn.CONCAT($A$3:A50,REPT("!",COUNTA($A$3:A50)+1))),FIND(",",$B$1,LEN(_xlfn.CONCAT($A$3:A50,REPT("!",COUNTA($A$3:A50)+1))))-LEN(_xlfn.CONCAT($A$3:A50,REPT("!",COUNTA($A$3:A50)+1)))),"")</f>
        <v/>
      </c>
      <c r="B51" s="89" t="str">
        <f>IF(A51="","",VLOOKUP("*"&amp;A51&amp;"*",Actual!$G$2:$J$18,4,FALSE))</f>
        <v/>
      </c>
      <c r="C51" s="102" t="str">
        <f t="shared" si="10"/>
        <v/>
      </c>
      <c r="D51" s="100">
        <f t="shared" si="1"/>
        <v>9999</v>
      </c>
      <c r="E51" s="100">
        <v>47</v>
      </c>
      <c r="F51" s="100" t="str">
        <f t="shared" si="5"/>
        <v/>
      </c>
      <c r="G51" s="100" t="str">
        <f t="shared" si="6"/>
        <v/>
      </c>
      <c r="I51" s="95" t="str">
        <f t="shared" si="7"/>
        <v/>
      </c>
      <c r="J51" s="95" t="str">
        <f t="shared" si="8"/>
        <v/>
      </c>
      <c r="K51" s="97" t="str">
        <f t="shared" si="9"/>
        <v/>
      </c>
    </row>
    <row r="52" spans="1:11">
      <c r="A52" s="90" t="str">
        <f>IFERROR(MID($B$1,LEN(_xlfn.CONCAT($A$3:A51,REPT("!",COUNTA($A$3:A51)+1))),FIND(",",$B$1,LEN(_xlfn.CONCAT($A$3:A51,REPT("!",COUNTA($A$3:A51)+1))))-LEN(_xlfn.CONCAT($A$3:A51,REPT("!",COUNTA($A$3:A51)+1)))),"")</f>
        <v/>
      </c>
      <c r="B52" s="89" t="str">
        <f>IF(A52="","",VLOOKUP("*"&amp;A52&amp;"*",Actual!$G$2:$J$18,4,FALSE))</f>
        <v/>
      </c>
      <c r="C52" s="102" t="str">
        <f t="shared" si="10"/>
        <v/>
      </c>
      <c r="D52" s="100">
        <f t="shared" si="1"/>
        <v>9999</v>
      </c>
      <c r="E52" s="100">
        <v>48</v>
      </c>
      <c r="F52" s="100" t="str">
        <f t="shared" si="5"/>
        <v/>
      </c>
      <c r="G52" s="100" t="str">
        <f t="shared" si="6"/>
        <v/>
      </c>
      <c r="I52" s="95" t="str">
        <f t="shared" si="7"/>
        <v/>
      </c>
      <c r="J52" s="95" t="str">
        <f t="shared" si="8"/>
        <v/>
      </c>
      <c r="K52" s="97" t="str">
        <f t="shared" si="9"/>
        <v/>
      </c>
    </row>
    <row r="53" spans="1:11">
      <c r="A53" s="90" t="str">
        <f>IFERROR(MID($B$1,LEN(_xlfn.CONCAT($A$3:A52,REPT("!",COUNTA($A$3:A52)+1))),FIND(",",$B$1,LEN(_xlfn.CONCAT($A$3:A52,REPT("!",COUNTA($A$3:A52)+1))))-LEN(_xlfn.CONCAT($A$3:A52,REPT("!",COUNTA($A$3:A52)+1)))),"")</f>
        <v/>
      </c>
      <c r="B53" s="89" t="str">
        <f>IF(A53="","",VLOOKUP("*"&amp;A53&amp;"*",Actual!$G$2:$J$18,4,FALSE))</f>
        <v/>
      </c>
      <c r="C53" s="102" t="str">
        <f t="shared" si="10"/>
        <v/>
      </c>
      <c r="D53" s="100">
        <f t="shared" si="1"/>
        <v>9999</v>
      </c>
      <c r="E53" s="100">
        <v>49</v>
      </c>
      <c r="F53" s="100" t="str">
        <f t="shared" si="5"/>
        <v/>
      </c>
      <c r="G53" s="100" t="str">
        <f t="shared" si="6"/>
        <v/>
      </c>
      <c r="I53" s="95" t="str">
        <f t="shared" si="7"/>
        <v/>
      </c>
      <c r="J53" s="95" t="str">
        <f t="shared" si="8"/>
        <v/>
      </c>
      <c r="K53" s="97" t="str">
        <f t="shared" si="9"/>
        <v/>
      </c>
    </row>
    <row r="54" spans="1:11">
      <c r="A54" s="90" t="str">
        <f>IFERROR(MID($B$1,LEN(_xlfn.CONCAT($A$3:A53,REPT("!",COUNTA($A$3:A53)+1))),FIND(",",$B$1,LEN(_xlfn.CONCAT($A$3:A53,REPT("!",COUNTA($A$3:A53)+1))))-LEN(_xlfn.CONCAT($A$3:A53,REPT("!",COUNTA($A$3:A53)+1)))),"")</f>
        <v/>
      </c>
      <c r="B54" s="89" t="str">
        <f>IF(A54="","",VLOOKUP("*"&amp;A54&amp;"*",Actual!$G$2:$J$18,4,FALSE))</f>
        <v/>
      </c>
      <c r="C54" s="102" t="str">
        <f t="shared" si="10"/>
        <v/>
      </c>
      <c r="D54" s="100">
        <f t="shared" si="1"/>
        <v>9999</v>
      </c>
      <c r="E54" s="100">
        <v>50</v>
      </c>
      <c r="F54" s="100" t="str">
        <f t="shared" si="5"/>
        <v/>
      </c>
      <c r="G54" s="100" t="str">
        <f t="shared" si="6"/>
        <v/>
      </c>
      <c r="I54" s="95" t="str">
        <f t="shared" si="7"/>
        <v/>
      </c>
      <c r="J54" s="95" t="str">
        <f t="shared" si="8"/>
        <v/>
      </c>
      <c r="K54" s="97" t="str">
        <f t="shared" si="9"/>
        <v/>
      </c>
    </row>
    <row r="55" spans="1:11">
      <c r="A55" s="90" t="str">
        <f>IFERROR(MID($B$1,LEN(_xlfn.CONCAT($A$3:A54,REPT("!",COUNTA($A$3:A54)+1))),FIND(",",$B$1,LEN(_xlfn.CONCAT($A$3:A54,REPT("!",COUNTA($A$3:A54)+1))))-LEN(_xlfn.CONCAT($A$3:A54,REPT("!",COUNTA($A$3:A54)+1)))),"")</f>
        <v/>
      </c>
      <c r="B55" s="89" t="str">
        <f>IF(A55="","",VLOOKUP("*"&amp;A55&amp;"*",Actual!$G$2:$J$18,4,FALSE))</f>
        <v/>
      </c>
      <c r="C55" s="102" t="str">
        <f t="shared" si="10"/>
        <v/>
      </c>
      <c r="D55" s="100">
        <f t="shared" si="1"/>
        <v>9999</v>
      </c>
      <c r="E55" s="100">
        <v>51</v>
      </c>
      <c r="F55" s="100" t="str">
        <f t="shared" si="5"/>
        <v/>
      </c>
      <c r="G55" s="100" t="str">
        <f t="shared" si="6"/>
        <v/>
      </c>
      <c r="I55" s="95" t="str">
        <f t="shared" si="7"/>
        <v/>
      </c>
      <c r="J55" s="95" t="str">
        <f t="shared" si="8"/>
        <v/>
      </c>
      <c r="K55" s="97" t="str">
        <f t="shared" si="9"/>
        <v/>
      </c>
    </row>
    <row r="56" spans="1:11">
      <c r="A56" s="90" t="str">
        <f>IFERROR(MID($B$1,LEN(_xlfn.CONCAT($A$3:A55,REPT("!",COUNTA($A$3:A55)+1))),FIND(",",$B$1,LEN(_xlfn.CONCAT($A$3:A55,REPT("!",COUNTA($A$3:A55)+1))))-LEN(_xlfn.CONCAT($A$3:A55,REPT("!",COUNTA($A$3:A55)+1)))),"")</f>
        <v/>
      </c>
      <c r="B56" s="89" t="str">
        <f>IF(A56="","",VLOOKUP("*"&amp;A56&amp;"*",Actual!$G$2:$J$18,4,FALSE))</f>
        <v/>
      </c>
      <c r="C56" s="102" t="str">
        <f t="shared" si="10"/>
        <v/>
      </c>
      <c r="D56" s="100">
        <f t="shared" si="1"/>
        <v>9999</v>
      </c>
      <c r="E56" s="100">
        <v>52</v>
      </c>
      <c r="F56" s="100" t="str">
        <f t="shared" si="5"/>
        <v/>
      </c>
      <c r="G56" s="100" t="str">
        <f t="shared" si="6"/>
        <v/>
      </c>
      <c r="I56" s="95" t="str">
        <f t="shared" si="7"/>
        <v/>
      </c>
      <c r="J56" s="95" t="str">
        <f t="shared" si="8"/>
        <v/>
      </c>
      <c r="K56" s="97" t="str">
        <f t="shared" si="9"/>
        <v/>
      </c>
    </row>
    <row r="57" spans="1:11">
      <c r="A57" s="90" t="str">
        <f>IFERROR(MID($B$1,LEN(_xlfn.CONCAT($A$3:A56,REPT("!",COUNTA($A$3:A56)+1))),FIND(",",$B$1,LEN(_xlfn.CONCAT($A$3:A56,REPT("!",COUNTA($A$3:A56)+1))))-LEN(_xlfn.CONCAT($A$3:A56,REPT("!",COUNTA($A$3:A56)+1)))),"")</f>
        <v/>
      </c>
      <c r="B57" s="89" t="str">
        <f>IF(A57="","",VLOOKUP("*"&amp;A57&amp;"*",Actual!$G$2:$J$18,4,FALSE))</f>
        <v/>
      </c>
      <c r="C57" s="102" t="str">
        <f t="shared" si="10"/>
        <v/>
      </c>
      <c r="D57" s="100">
        <f t="shared" si="1"/>
        <v>9999</v>
      </c>
      <c r="E57" s="100">
        <v>53</v>
      </c>
      <c r="F57" s="100" t="str">
        <f t="shared" si="5"/>
        <v/>
      </c>
      <c r="G57" s="100" t="str">
        <f t="shared" si="6"/>
        <v/>
      </c>
      <c r="I57" s="95" t="str">
        <f t="shared" si="7"/>
        <v/>
      </c>
      <c r="J57" s="95" t="str">
        <f t="shared" si="8"/>
        <v/>
      </c>
      <c r="K57" s="97" t="str">
        <f t="shared" si="9"/>
        <v/>
      </c>
    </row>
    <row r="58" spans="1:11">
      <c r="A58" s="90" t="str">
        <f>IFERROR(MID($B$1,LEN(_xlfn.CONCAT($A$3:A57,REPT("!",COUNTA($A$3:A57)+1))),FIND(",",$B$1,LEN(_xlfn.CONCAT($A$3:A57,REPT("!",COUNTA($A$3:A57)+1))))-LEN(_xlfn.CONCAT($A$3:A57,REPT("!",COUNTA($A$3:A57)+1)))),"")</f>
        <v/>
      </c>
      <c r="B58" s="89" t="str">
        <f>IF(A58="","",VLOOKUP("*"&amp;A58&amp;"*",Actual!$G$2:$J$18,4,FALSE))</f>
        <v/>
      </c>
      <c r="C58" s="102" t="str">
        <f t="shared" si="10"/>
        <v/>
      </c>
      <c r="D58" s="100">
        <f t="shared" si="1"/>
        <v>9999</v>
      </c>
      <c r="E58" s="100">
        <v>54</v>
      </c>
      <c r="F58" s="100" t="str">
        <f t="shared" si="5"/>
        <v/>
      </c>
      <c r="G58" s="100" t="str">
        <f t="shared" si="6"/>
        <v/>
      </c>
      <c r="I58" s="95" t="str">
        <f t="shared" si="7"/>
        <v/>
      </c>
      <c r="J58" s="95" t="str">
        <f t="shared" si="8"/>
        <v/>
      </c>
      <c r="K58" s="97" t="str">
        <f t="shared" si="9"/>
        <v/>
      </c>
    </row>
    <row r="59" spans="1:11">
      <c r="A59" s="90" t="str">
        <f>IFERROR(MID($B$1,LEN(_xlfn.CONCAT($A$3:A58,REPT("!",COUNTA($A$3:A58)+1))),FIND(",",$B$1,LEN(_xlfn.CONCAT($A$3:A58,REPT("!",COUNTA($A$3:A58)+1))))-LEN(_xlfn.CONCAT($A$3:A58,REPT("!",COUNTA($A$3:A58)+1)))),"")</f>
        <v/>
      </c>
      <c r="B59" s="89" t="str">
        <f>IF(A59="","",VLOOKUP("*"&amp;A59&amp;"*",Actual!$G$2:$J$18,4,FALSE))</f>
        <v/>
      </c>
      <c r="C59" s="102" t="str">
        <f t="shared" si="10"/>
        <v/>
      </c>
      <c r="D59" s="100">
        <f t="shared" si="1"/>
        <v>9999</v>
      </c>
      <c r="E59" s="100">
        <v>55</v>
      </c>
      <c r="F59" s="100" t="str">
        <f t="shared" si="5"/>
        <v/>
      </c>
      <c r="G59" s="100" t="str">
        <f t="shared" si="6"/>
        <v/>
      </c>
      <c r="I59" s="95" t="str">
        <f t="shared" si="7"/>
        <v/>
      </c>
      <c r="J59" s="95" t="str">
        <f t="shared" si="8"/>
        <v/>
      </c>
      <c r="K59" s="97" t="str">
        <f t="shared" si="9"/>
        <v/>
      </c>
    </row>
    <row r="60" spans="1:11">
      <c r="A60" s="90" t="str">
        <f>IFERROR(MID($B$1,LEN(_xlfn.CONCAT($A$3:A59,REPT("!",COUNTA($A$3:A59)+1))),FIND(",",$B$1,LEN(_xlfn.CONCAT($A$3:A59,REPT("!",COUNTA($A$3:A59)+1))))-LEN(_xlfn.CONCAT($A$3:A59,REPT("!",COUNTA($A$3:A59)+1)))),"")</f>
        <v/>
      </c>
      <c r="B60" s="89" t="str">
        <f>IF(A60="","",VLOOKUP("*"&amp;A60&amp;"*",Actual!$G$2:$J$18,4,FALSE))</f>
        <v/>
      </c>
      <c r="C60" s="102" t="str">
        <f t="shared" si="10"/>
        <v/>
      </c>
      <c r="D60" s="100">
        <f t="shared" si="1"/>
        <v>9999</v>
      </c>
      <c r="E60" s="100">
        <v>56</v>
      </c>
      <c r="F60" s="100" t="str">
        <f t="shared" si="5"/>
        <v/>
      </c>
      <c r="G60" s="100" t="str">
        <f t="shared" si="6"/>
        <v/>
      </c>
      <c r="I60" s="95" t="str">
        <f t="shared" si="7"/>
        <v/>
      </c>
      <c r="J60" s="95" t="str">
        <f t="shared" si="8"/>
        <v/>
      </c>
      <c r="K60" s="97" t="str">
        <f t="shared" si="9"/>
        <v/>
      </c>
    </row>
    <row r="61" spans="1:11">
      <c r="A61" s="90" t="str">
        <f>IFERROR(MID($B$1,LEN(_xlfn.CONCAT($A$3:A60,REPT("!",COUNTA($A$3:A60)+1))),FIND(",",$B$1,LEN(_xlfn.CONCAT($A$3:A60,REPT("!",COUNTA($A$3:A60)+1))))-LEN(_xlfn.CONCAT($A$3:A60,REPT("!",COUNTA($A$3:A60)+1)))),"")</f>
        <v/>
      </c>
      <c r="B61" s="89" t="str">
        <f>IF(A61="","",VLOOKUP("*"&amp;A61&amp;"*",Actual!$G$2:$J$18,4,FALSE))</f>
        <v/>
      </c>
      <c r="C61" s="102" t="str">
        <f t="shared" si="10"/>
        <v/>
      </c>
      <c r="D61" s="100">
        <f t="shared" si="1"/>
        <v>9999</v>
      </c>
      <c r="E61" s="100">
        <v>57</v>
      </c>
      <c r="F61" s="100" t="str">
        <f t="shared" si="5"/>
        <v/>
      </c>
      <c r="G61" s="100" t="str">
        <f t="shared" si="6"/>
        <v/>
      </c>
      <c r="I61" s="95" t="str">
        <f t="shared" si="7"/>
        <v/>
      </c>
      <c r="J61" s="95" t="str">
        <f t="shared" si="8"/>
        <v/>
      </c>
      <c r="K61" s="97" t="str">
        <f t="shared" si="9"/>
        <v/>
      </c>
    </row>
    <row r="62" spans="1:11">
      <c r="A62" s="90" t="str">
        <f>IFERROR(MID($B$1,LEN(_xlfn.CONCAT($A$3:A61,REPT("!",COUNTA($A$3:A61)+1))),FIND(",",$B$1,LEN(_xlfn.CONCAT($A$3:A61,REPT("!",COUNTA($A$3:A61)+1))))-LEN(_xlfn.CONCAT($A$3:A61,REPT("!",COUNTA($A$3:A61)+1)))),"")</f>
        <v/>
      </c>
      <c r="B62" s="89" t="str">
        <f>IF(A62="","",VLOOKUP("*"&amp;A62&amp;"*",Actual!$G$2:$J$18,4,FALSE))</f>
        <v/>
      </c>
      <c r="C62" s="102" t="str">
        <f t="shared" si="10"/>
        <v/>
      </c>
      <c r="D62" s="100">
        <f t="shared" si="1"/>
        <v>9999</v>
      </c>
      <c r="E62" s="100">
        <v>58</v>
      </c>
      <c r="F62" s="100" t="str">
        <f t="shared" si="5"/>
        <v/>
      </c>
      <c r="G62" s="100" t="str">
        <f t="shared" si="6"/>
        <v/>
      </c>
      <c r="I62" s="95" t="str">
        <f t="shared" si="7"/>
        <v/>
      </c>
      <c r="J62" s="95" t="str">
        <f t="shared" si="8"/>
        <v/>
      </c>
      <c r="K62" s="97" t="str">
        <f t="shared" si="9"/>
        <v/>
      </c>
    </row>
    <row r="63" spans="1:11">
      <c r="A63" s="90" t="str">
        <f>IFERROR(MID($B$1,LEN(_xlfn.CONCAT($A$3:A62,REPT("!",COUNTA($A$3:A62)+1))),FIND(",",$B$1,LEN(_xlfn.CONCAT($A$3:A62,REPT("!",COUNTA($A$3:A62)+1))))-LEN(_xlfn.CONCAT($A$3:A62,REPT("!",COUNTA($A$3:A62)+1)))),"")</f>
        <v/>
      </c>
      <c r="B63" s="89" t="str">
        <f>IF(A63="","",VLOOKUP("*"&amp;A63&amp;"*",Actual!$G$2:$J$18,4,FALSE))</f>
        <v/>
      </c>
      <c r="C63" s="102" t="str">
        <f t="shared" si="10"/>
        <v/>
      </c>
      <c r="D63" s="100">
        <f>IFERROR(IF(_xlfn.NUMBERVALUE(A63)=0,9999,_xlfn.NUMBERVALUE(A63)),"")</f>
        <v>9999</v>
      </c>
      <c r="E63" s="100">
        <v>59</v>
      </c>
      <c r="F63" s="100" t="str">
        <f>B63</f>
        <v/>
      </c>
      <c r="G63" s="100" t="str">
        <f>C63</f>
        <v/>
      </c>
      <c r="I63" s="95" t="str">
        <f t="shared" si="7"/>
        <v/>
      </c>
      <c r="J63" s="95" t="str">
        <f t="shared" si="8"/>
        <v/>
      </c>
      <c r="K63" s="97" t="str">
        <f t="shared" si="9"/>
        <v/>
      </c>
    </row>
    <row r="64" spans="1:11">
      <c r="A64" s="90" t="str">
        <f>IFERROR(MID($B$1,LEN(_xlfn.CONCAT($A$3:A63,REPT("!",COUNTA($A$3:A63)+1))),FIND(",",$B$1,LEN(_xlfn.CONCAT($A$3:A63,REPT("!",COUNTA($A$3:A63)+1))))-LEN(_xlfn.CONCAT($A$3:A63,REPT("!",COUNTA($A$3:A63)+1)))),"")</f>
        <v/>
      </c>
      <c r="B64" s="89" t="str">
        <f>IF(A64="","",VLOOKUP("*"&amp;A64&amp;"*",Actual!$G$2:$J$18,4,FALSE))</f>
        <v/>
      </c>
      <c r="C64" s="102" t="str">
        <f t="shared" si="10"/>
        <v/>
      </c>
      <c r="D64" s="100">
        <f t="shared" si="1"/>
        <v>9999</v>
      </c>
      <c r="E64" s="100">
        <v>60</v>
      </c>
      <c r="F64" s="100" t="str">
        <f t="shared" si="5"/>
        <v/>
      </c>
      <c r="G64" s="100" t="str">
        <f t="shared" si="6"/>
        <v/>
      </c>
      <c r="I64" s="95" t="str">
        <f t="shared" si="7"/>
        <v/>
      </c>
      <c r="J64" s="95" t="str">
        <f t="shared" si="8"/>
        <v/>
      </c>
      <c r="K64" s="97" t="str">
        <f t="shared" si="9"/>
        <v/>
      </c>
    </row>
    <row r="65" spans="1:11">
      <c r="A65" s="90" t="str">
        <f>IFERROR(MID($B$1,LEN(_xlfn.CONCAT($A$3:A64,REPT("!",COUNTA($A$3:A64)+1))),FIND(",",$B$1,LEN(_xlfn.CONCAT($A$3:A64,REPT("!",COUNTA($A$3:A64)+1))))-LEN(_xlfn.CONCAT($A$3:A64,REPT("!",COUNTA($A$3:A64)+1)))),"")</f>
        <v/>
      </c>
      <c r="B65" s="89" t="str">
        <f>IF(A65="","",VLOOKUP("*"&amp;A65&amp;"*",Actual!$G$2:$J$18,4,FALSE))</f>
        <v/>
      </c>
      <c r="C65" s="102" t="str">
        <f t="shared" si="10"/>
        <v/>
      </c>
      <c r="D65" s="100">
        <f t="shared" si="1"/>
        <v>9999</v>
      </c>
      <c r="E65" s="100">
        <v>61</v>
      </c>
      <c r="F65" s="100" t="str">
        <f t="shared" si="5"/>
        <v/>
      </c>
      <c r="G65" s="100" t="str">
        <f t="shared" si="6"/>
        <v/>
      </c>
      <c r="I65" s="95" t="str">
        <f t="shared" si="7"/>
        <v/>
      </c>
      <c r="J65" s="95" t="str">
        <f t="shared" si="8"/>
        <v/>
      </c>
      <c r="K65" s="97" t="str">
        <f t="shared" si="9"/>
        <v/>
      </c>
    </row>
    <row r="66" spans="1:11">
      <c r="A66" s="90" t="str">
        <f>IFERROR(MID($B$1,LEN(_xlfn.CONCAT($A$3:A65,REPT("!",COUNTA($A$3:A65)+1))),FIND(",",$B$1,LEN(_xlfn.CONCAT($A$3:A65,REPT("!",COUNTA($A$3:A65)+1))))-LEN(_xlfn.CONCAT($A$3:A65,REPT("!",COUNTA($A$3:A65)+1)))),"")</f>
        <v/>
      </c>
      <c r="B66" s="89" t="str">
        <f>IF(A66="","",VLOOKUP("*"&amp;A66&amp;"*",Actual!$G$2:$J$18,4,FALSE))</f>
        <v/>
      </c>
      <c r="C66" s="102" t="str">
        <f t="shared" si="10"/>
        <v/>
      </c>
      <c r="D66" s="100">
        <f t="shared" si="1"/>
        <v>9999</v>
      </c>
      <c r="E66" s="100">
        <v>62</v>
      </c>
      <c r="F66" s="100" t="str">
        <f t="shared" si="5"/>
        <v/>
      </c>
      <c r="G66" s="100" t="str">
        <f t="shared" si="6"/>
        <v/>
      </c>
      <c r="I66" s="95" t="str">
        <f t="shared" si="7"/>
        <v/>
      </c>
      <c r="J66" s="95" t="str">
        <f t="shared" si="8"/>
        <v/>
      </c>
      <c r="K66" s="97" t="str">
        <f t="shared" si="9"/>
        <v/>
      </c>
    </row>
    <row r="67" spans="1:11">
      <c r="A67" s="90" t="str">
        <f>IFERROR(MID($B$1,LEN(_xlfn.CONCAT($A$3:A66,REPT("!",COUNTA($A$3:A66)+1))),FIND(",",$B$1,LEN(_xlfn.CONCAT($A$3:A66,REPT("!",COUNTA($A$3:A66)+1))))-LEN(_xlfn.CONCAT($A$3:A66,REPT("!",COUNTA($A$3:A66)+1)))),"")</f>
        <v/>
      </c>
      <c r="B67" s="89" t="str">
        <f>IF(A67="","",VLOOKUP("*"&amp;A67&amp;"*",Actual!$G$2:$J$18,4,FALSE))</f>
        <v/>
      </c>
      <c r="C67" s="102" t="str">
        <f t="shared" si="10"/>
        <v/>
      </c>
      <c r="D67" s="100">
        <f t="shared" si="1"/>
        <v>9999</v>
      </c>
      <c r="E67" s="100">
        <v>63</v>
      </c>
      <c r="F67" s="100" t="str">
        <f t="shared" si="5"/>
        <v/>
      </c>
      <c r="G67" s="100" t="str">
        <f t="shared" si="6"/>
        <v/>
      </c>
      <c r="I67" s="95" t="str">
        <f t="shared" si="7"/>
        <v/>
      </c>
      <c r="J67" s="95" t="str">
        <f t="shared" si="8"/>
        <v/>
      </c>
      <c r="K67" s="97" t="str">
        <f t="shared" si="9"/>
        <v/>
      </c>
    </row>
    <row r="68" spans="1:11">
      <c r="A68" s="90" t="str">
        <f>IFERROR(MID($B$1,LEN(_xlfn.CONCAT($A$3:A67,REPT("!",COUNTA($A$3:A67)+1))),FIND(",",$B$1,LEN(_xlfn.CONCAT($A$3:A67,REPT("!",COUNTA($A$3:A67)+1))))-LEN(_xlfn.CONCAT($A$3:A67,REPT("!",COUNTA($A$3:A67)+1)))),"")</f>
        <v/>
      </c>
      <c r="B68" s="89" t="str">
        <f>IF(A68="","",VLOOKUP("*"&amp;A68&amp;"*",Actual!$G$2:$J$18,4,FALSE))</f>
        <v/>
      </c>
      <c r="C68" s="102" t="str">
        <f t="shared" si="10"/>
        <v/>
      </c>
      <c r="D68" s="100">
        <f t="shared" si="1"/>
        <v>9999</v>
      </c>
      <c r="E68" s="100">
        <v>64</v>
      </c>
      <c r="F68" s="100" t="str">
        <f t="shared" si="5"/>
        <v/>
      </c>
      <c r="G68" s="100" t="str">
        <f t="shared" si="6"/>
        <v/>
      </c>
      <c r="I68" s="95" t="str">
        <f t="shared" si="7"/>
        <v/>
      </c>
      <c r="J68" s="95" t="str">
        <f t="shared" si="8"/>
        <v/>
      </c>
      <c r="K68" s="97" t="str">
        <f t="shared" si="9"/>
        <v/>
      </c>
    </row>
    <row r="69" spans="1:11">
      <c r="A69" s="90" t="str">
        <f>IFERROR(MID($B$1,LEN(_xlfn.CONCAT($A$3:A68,REPT("!",COUNTA($A$3:A68)+1))),FIND(",",$B$1,LEN(_xlfn.CONCAT($A$3:A68,REPT("!",COUNTA($A$3:A68)+1))))-LEN(_xlfn.CONCAT($A$3:A68,REPT("!",COUNTA($A$3:A68)+1)))),"")</f>
        <v/>
      </c>
      <c r="B69" s="89" t="str">
        <f>IF(A69="","",VLOOKUP("*"&amp;A69&amp;"*",Actual!$G$2:$J$18,4,FALSE))</f>
        <v/>
      </c>
      <c r="C69" s="102" t="str">
        <f t="shared" si="10"/>
        <v/>
      </c>
      <c r="D69" s="100">
        <f t="shared" ref="D69:D132" si="11">IFERROR(IF(_xlfn.NUMBERVALUE(A69)=0,9999,_xlfn.NUMBERVALUE(A69)),"")</f>
        <v>9999</v>
      </c>
      <c r="E69" s="100">
        <v>65</v>
      </c>
      <c r="F69" s="100" t="str">
        <f t="shared" si="5"/>
        <v/>
      </c>
      <c r="G69" s="100" t="str">
        <f t="shared" si="6"/>
        <v/>
      </c>
      <c r="I69" s="95" t="str">
        <f t="shared" si="7"/>
        <v/>
      </c>
      <c r="J69" s="95" t="str">
        <f t="shared" si="8"/>
        <v/>
      </c>
      <c r="K69" s="97" t="str">
        <f t="shared" si="9"/>
        <v/>
      </c>
    </row>
    <row r="70" spans="1:11">
      <c r="A70" s="90" t="str">
        <f>IFERROR(MID($B$1,LEN(_xlfn.CONCAT($A$3:A69,REPT("!",COUNTA($A$3:A69)+1))),FIND(",",$B$1,LEN(_xlfn.CONCAT($A$3:A69,REPT("!",COUNTA($A$3:A69)+1))))-LEN(_xlfn.CONCAT($A$3:A69,REPT("!",COUNTA($A$3:A69)+1)))),"")</f>
        <v/>
      </c>
      <c r="B70" s="89" t="str">
        <f>IF(A70="","",VLOOKUP("*"&amp;A70&amp;"*",Actual!$G$2:$J$18,4,FALSE))</f>
        <v/>
      </c>
      <c r="C70" s="102" t="str">
        <f t="shared" si="10"/>
        <v/>
      </c>
      <c r="D70" s="100">
        <f t="shared" si="11"/>
        <v>9999</v>
      </c>
      <c r="E70" s="100">
        <v>66</v>
      </c>
      <c r="F70" s="100" t="str">
        <f t="shared" ref="F70:F133" si="12">B70</f>
        <v/>
      </c>
      <c r="G70" s="100" t="str">
        <f t="shared" ref="G70:G133" si="13">C70</f>
        <v/>
      </c>
      <c r="I70" s="95" t="str">
        <f t="shared" si="7"/>
        <v/>
      </c>
      <c r="J70" s="95" t="str">
        <f t="shared" si="8"/>
        <v/>
      </c>
      <c r="K70" s="97" t="str">
        <f t="shared" si="9"/>
        <v/>
      </c>
    </row>
    <row r="71" spans="1:11">
      <c r="A71" s="90" t="str">
        <f>IFERROR(MID($B$1,LEN(_xlfn.CONCAT($A$3:A70,REPT("!",COUNTA($A$3:A70)+1))),FIND(",",$B$1,LEN(_xlfn.CONCAT($A$3:A70,REPT("!",COUNTA($A$3:A70)+1))))-LEN(_xlfn.CONCAT($A$3:A70,REPT("!",COUNTA($A$3:A70)+1)))),"")</f>
        <v/>
      </c>
      <c r="B71" s="89" t="str">
        <f>IF(A71="","",VLOOKUP("*"&amp;A71&amp;"*",Actual!$G$2:$J$18,4,FALSE))</f>
        <v/>
      </c>
      <c r="C71" s="102" t="str">
        <f t="shared" si="10"/>
        <v/>
      </c>
      <c r="D71" s="100">
        <f t="shared" si="11"/>
        <v>9999</v>
      </c>
      <c r="E71" s="100">
        <v>67</v>
      </c>
      <c r="F71" s="100" t="str">
        <f t="shared" si="12"/>
        <v/>
      </c>
      <c r="G71" s="100" t="str">
        <f t="shared" si="13"/>
        <v/>
      </c>
      <c r="I71" s="95" t="str">
        <f t="shared" si="7"/>
        <v/>
      </c>
      <c r="J71" s="95" t="str">
        <f t="shared" si="8"/>
        <v/>
      </c>
      <c r="K71" s="97" t="str">
        <f t="shared" si="9"/>
        <v/>
      </c>
    </row>
    <row r="72" spans="1:11">
      <c r="A72" s="90" t="str">
        <f>IFERROR(MID($B$1,LEN(_xlfn.CONCAT($A$3:A71,REPT("!",COUNTA($A$3:A71)+1))),FIND(",",$B$1,LEN(_xlfn.CONCAT($A$3:A71,REPT("!",COUNTA($A$3:A71)+1))))-LEN(_xlfn.CONCAT($A$3:A71,REPT("!",COUNTA($A$3:A71)+1)))),"")</f>
        <v/>
      </c>
      <c r="B72" s="89" t="str">
        <f>IF(A72="","",VLOOKUP("*"&amp;A72&amp;"*",Actual!$G$2:$J$18,4,FALSE))</f>
        <v/>
      </c>
      <c r="C72" s="102" t="str">
        <f t="shared" si="10"/>
        <v/>
      </c>
      <c r="D72" s="100">
        <f t="shared" si="11"/>
        <v>9999</v>
      </c>
      <c r="E72" s="100">
        <v>68</v>
      </c>
      <c r="F72" s="100" t="str">
        <f t="shared" si="12"/>
        <v/>
      </c>
      <c r="G72" s="100" t="str">
        <f t="shared" si="13"/>
        <v/>
      </c>
      <c r="I72" s="95" t="str">
        <f t="shared" si="7"/>
        <v/>
      </c>
      <c r="J72" s="95" t="str">
        <f t="shared" si="8"/>
        <v/>
      </c>
      <c r="K72" s="97" t="str">
        <f t="shared" si="9"/>
        <v/>
      </c>
    </row>
    <row r="73" spans="1:11">
      <c r="A73" s="90" t="str">
        <f>IFERROR(MID($B$1,LEN(_xlfn.CONCAT($A$3:A72,REPT("!",COUNTA($A$3:A72)+1))),FIND(",",$B$1,LEN(_xlfn.CONCAT($A$3:A72,REPT("!",COUNTA($A$3:A72)+1))))-LEN(_xlfn.CONCAT($A$3:A72,REPT("!",COUNTA($A$3:A72)+1)))),"")</f>
        <v/>
      </c>
      <c r="B73" s="89" t="str">
        <f>IF(A73="","",VLOOKUP("*"&amp;A73&amp;"*",Actual!$G$2:$J$18,4,FALSE))</f>
        <v/>
      </c>
      <c r="C73" s="102" t="str">
        <f t="shared" si="10"/>
        <v/>
      </c>
      <c r="D73" s="100">
        <f t="shared" si="11"/>
        <v>9999</v>
      </c>
      <c r="E73" s="100">
        <v>69</v>
      </c>
      <c r="F73" s="100" t="str">
        <f t="shared" si="12"/>
        <v/>
      </c>
      <c r="G73" s="100" t="str">
        <f t="shared" si="13"/>
        <v/>
      </c>
      <c r="I73" s="95" t="str">
        <f t="shared" si="7"/>
        <v/>
      </c>
      <c r="J73" s="95" t="str">
        <f t="shared" si="8"/>
        <v/>
      </c>
      <c r="K73" s="97" t="str">
        <f t="shared" si="9"/>
        <v/>
      </c>
    </row>
    <row r="74" spans="1:11">
      <c r="A74" s="90" t="str">
        <f>IFERROR(MID($B$1,LEN(_xlfn.CONCAT($A$3:A73,REPT("!",COUNTA($A$3:A73)+1))),FIND(",",$B$1,LEN(_xlfn.CONCAT($A$3:A73,REPT("!",COUNTA($A$3:A73)+1))))-LEN(_xlfn.CONCAT($A$3:A73,REPT("!",COUNTA($A$3:A73)+1)))),"")</f>
        <v/>
      </c>
      <c r="B74" s="89" t="str">
        <f>IF(A74="","",VLOOKUP("*"&amp;A74&amp;"*",Actual!$G$2:$J$18,4,FALSE))</f>
        <v/>
      </c>
      <c r="C74" s="102" t="str">
        <f t="shared" si="10"/>
        <v/>
      </c>
      <c r="D74" s="100">
        <f t="shared" si="11"/>
        <v>9999</v>
      </c>
      <c r="E74" s="100">
        <v>70</v>
      </c>
      <c r="F74" s="100" t="str">
        <f t="shared" si="12"/>
        <v/>
      </c>
      <c r="G74" s="100" t="str">
        <f t="shared" si="13"/>
        <v/>
      </c>
      <c r="I74" s="95" t="str">
        <f t="shared" si="7"/>
        <v/>
      </c>
      <c r="J74" s="95" t="str">
        <f t="shared" si="8"/>
        <v/>
      </c>
      <c r="K74" s="97" t="str">
        <f t="shared" si="9"/>
        <v/>
      </c>
    </row>
    <row r="75" spans="1:11">
      <c r="A75" s="90" t="str">
        <f>IFERROR(MID($B$1,LEN(_xlfn.CONCAT($A$3:A74,REPT("!",COUNTA($A$3:A74)+1))),FIND(",",$B$1,LEN(_xlfn.CONCAT($A$3:A74,REPT("!",COUNTA($A$3:A74)+1))))-LEN(_xlfn.CONCAT($A$3:A74,REPT("!",COUNTA($A$3:A74)+1)))),"")</f>
        <v/>
      </c>
      <c r="B75" s="89" t="str">
        <f>IF(A75="","",VLOOKUP("*"&amp;A75&amp;"*",Actual!$G$2:$J$18,4,FALSE))</f>
        <v/>
      </c>
      <c r="C75" s="102" t="str">
        <f t="shared" si="10"/>
        <v/>
      </c>
      <c r="D75" s="100">
        <f t="shared" si="11"/>
        <v>9999</v>
      </c>
      <c r="E75" s="100">
        <v>71</v>
      </c>
      <c r="F75" s="100" t="str">
        <f t="shared" si="12"/>
        <v/>
      </c>
      <c r="G75" s="100" t="str">
        <f t="shared" si="13"/>
        <v/>
      </c>
      <c r="I75" s="95" t="str">
        <f t="shared" si="7"/>
        <v/>
      </c>
      <c r="J75" s="95" t="str">
        <f t="shared" si="8"/>
        <v/>
      </c>
      <c r="K75" s="97" t="str">
        <f t="shared" si="9"/>
        <v/>
      </c>
    </row>
    <row r="76" spans="1:11">
      <c r="A76" s="90" t="str">
        <f>IFERROR(MID($B$1,LEN(_xlfn.CONCAT($A$3:A75,REPT("!",COUNTA($A$3:A75)+1))),FIND(",",$B$1,LEN(_xlfn.CONCAT($A$3:A75,REPT("!",COUNTA($A$3:A75)+1))))-LEN(_xlfn.CONCAT($A$3:A75,REPT("!",COUNTA($A$3:A75)+1)))),"")</f>
        <v/>
      </c>
      <c r="B76" s="89" t="str">
        <f>IF(A76="","",VLOOKUP("*"&amp;A76&amp;"*",Actual!$G$2:$J$18,4,FALSE))</f>
        <v/>
      </c>
      <c r="C76" s="102" t="str">
        <f t="shared" si="10"/>
        <v/>
      </c>
      <c r="D76" s="100">
        <f t="shared" si="11"/>
        <v>9999</v>
      </c>
      <c r="E76" s="100">
        <v>72</v>
      </c>
      <c r="F76" s="100" t="str">
        <f t="shared" si="12"/>
        <v/>
      </c>
      <c r="G76" s="100" t="str">
        <f t="shared" si="13"/>
        <v/>
      </c>
      <c r="I76" s="95" t="str">
        <f t="shared" si="7"/>
        <v/>
      </c>
      <c r="J76" s="95" t="str">
        <f t="shared" si="8"/>
        <v/>
      </c>
      <c r="K76" s="97" t="str">
        <f t="shared" si="9"/>
        <v/>
      </c>
    </row>
    <row r="77" spans="1:11">
      <c r="A77" s="90" t="str">
        <f>IFERROR(MID($B$1,LEN(_xlfn.CONCAT($A$3:A76,REPT("!",COUNTA($A$3:A76)+1))),FIND(",",$B$1,LEN(_xlfn.CONCAT($A$3:A76,REPT("!",COUNTA($A$3:A76)+1))))-LEN(_xlfn.CONCAT($A$3:A76,REPT("!",COUNTA($A$3:A76)+1)))),"")</f>
        <v/>
      </c>
      <c r="B77" s="89" t="str">
        <f>IF(A77="","",VLOOKUP("*"&amp;A77&amp;"*",Actual!$G$2:$J$18,4,FALSE))</f>
        <v/>
      </c>
      <c r="C77" s="102" t="str">
        <f t="shared" si="10"/>
        <v/>
      </c>
      <c r="D77" s="100">
        <f t="shared" si="11"/>
        <v>9999</v>
      </c>
      <c r="E77" s="100">
        <v>73</v>
      </c>
      <c r="F77" s="100" t="str">
        <f t="shared" si="12"/>
        <v/>
      </c>
      <c r="G77" s="100" t="str">
        <f t="shared" si="13"/>
        <v/>
      </c>
      <c r="I77" s="95" t="str">
        <f t="shared" si="7"/>
        <v/>
      </c>
      <c r="J77" s="95" t="str">
        <f t="shared" si="8"/>
        <v/>
      </c>
      <c r="K77" s="97" t="str">
        <f t="shared" si="9"/>
        <v/>
      </c>
    </row>
    <row r="78" spans="1:11">
      <c r="A78" s="90" t="str">
        <f>IFERROR(MID($B$1,LEN(_xlfn.CONCAT($A$3:A77,REPT("!",COUNTA($A$3:A77)+1))),FIND(",",$B$1,LEN(_xlfn.CONCAT($A$3:A77,REPT("!",COUNTA($A$3:A77)+1))))-LEN(_xlfn.CONCAT($A$3:A77,REPT("!",COUNTA($A$3:A77)+1)))),"")</f>
        <v/>
      </c>
      <c r="B78" s="89" t="str">
        <f>IF(A78="","",VLOOKUP("*"&amp;A78&amp;"*",Actual!$G$2:$J$18,4,FALSE))</f>
        <v/>
      </c>
      <c r="C78" s="102" t="str">
        <f t="shared" si="10"/>
        <v/>
      </c>
      <c r="D78" s="100">
        <f t="shared" si="11"/>
        <v>9999</v>
      </c>
      <c r="E78" s="100">
        <v>74</v>
      </c>
      <c r="F78" s="100" t="str">
        <f t="shared" si="12"/>
        <v/>
      </c>
      <c r="G78" s="100" t="str">
        <f t="shared" si="13"/>
        <v/>
      </c>
      <c r="I78" s="95" t="str">
        <f t="shared" si="7"/>
        <v/>
      </c>
      <c r="J78" s="95" t="str">
        <f t="shared" si="8"/>
        <v/>
      </c>
      <c r="K78" s="97" t="str">
        <f t="shared" si="9"/>
        <v/>
      </c>
    </row>
    <row r="79" spans="1:11">
      <c r="A79" s="90" t="str">
        <f>IFERROR(MID($B$1,LEN(_xlfn.CONCAT($A$3:A78,REPT("!",COUNTA($A$3:A78)+1))),FIND(",",$B$1,LEN(_xlfn.CONCAT($A$3:A78,REPT("!",COUNTA($A$3:A78)+1))))-LEN(_xlfn.CONCAT($A$3:A78,REPT("!",COUNTA($A$3:A78)+1)))),"")</f>
        <v/>
      </c>
      <c r="B79" s="89" t="str">
        <f>IF(A79="","",VLOOKUP("*"&amp;A79&amp;"*",Actual!$G$2:$J$18,4,FALSE))</f>
        <v/>
      </c>
      <c r="C79" s="102" t="str">
        <f t="shared" si="10"/>
        <v/>
      </c>
      <c r="D79" s="100">
        <f t="shared" si="11"/>
        <v>9999</v>
      </c>
      <c r="E79" s="100">
        <v>75</v>
      </c>
      <c r="F79" s="100" t="str">
        <f t="shared" si="12"/>
        <v/>
      </c>
      <c r="G79" s="100" t="str">
        <f t="shared" si="13"/>
        <v/>
      </c>
      <c r="I79" s="95" t="str">
        <f t="shared" si="7"/>
        <v/>
      </c>
      <c r="J79" s="95" t="str">
        <f t="shared" si="8"/>
        <v/>
      </c>
      <c r="K79" s="97" t="str">
        <f t="shared" si="9"/>
        <v/>
      </c>
    </row>
    <row r="80" spans="1:11">
      <c r="A80" s="90" t="str">
        <f>IFERROR(MID($B$1,LEN(_xlfn.CONCAT($A$3:A79,REPT("!",COUNTA($A$3:A79)+1))),FIND(",",$B$1,LEN(_xlfn.CONCAT($A$3:A79,REPT("!",COUNTA($A$3:A79)+1))))-LEN(_xlfn.CONCAT($A$3:A79,REPT("!",COUNTA($A$3:A79)+1)))),"")</f>
        <v/>
      </c>
      <c r="B80" s="89" t="str">
        <f>IF(A80="","",VLOOKUP("*"&amp;A80&amp;"*",Actual!$G$2:$J$18,4,FALSE))</f>
        <v/>
      </c>
      <c r="C80" s="102" t="str">
        <f t="shared" si="10"/>
        <v/>
      </c>
      <c r="D80" s="100">
        <f t="shared" si="11"/>
        <v>9999</v>
      </c>
      <c r="E80" s="100">
        <v>76</v>
      </c>
      <c r="F80" s="100" t="str">
        <f t="shared" si="12"/>
        <v/>
      </c>
      <c r="G80" s="100" t="str">
        <f t="shared" si="13"/>
        <v/>
      </c>
      <c r="I80" s="95" t="str">
        <f t="shared" si="7"/>
        <v/>
      </c>
      <c r="J80" s="95" t="str">
        <f t="shared" si="8"/>
        <v/>
      </c>
      <c r="K80" s="97" t="str">
        <f t="shared" si="9"/>
        <v/>
      </c>
    </row>
    <row r="81" spans="1:11">
      <c r="A81" s="90" t="str">
        <f>IFERROR(MID($B$1,LEN(_xlfn.CONCAT($A$3:A80,REPT("!",COUNTA($A$3:A80)+1))),FIND(",",$B$1,LEN(_xlfn.CONCAT($A$3:A80,REPT("!",COUNTA($A$3:A80)+1))))-LEN(_xlfn.CONCAT($A$3:A80,REPT("!",COUNTA($A$3:A80)+1)))),"")</f>
        <v/>
      </c>
      <c r="B81" s="89" t="str">
        <f>IF(A81="","",VLOOKUP("*"&amp;A81&amp;"*",Actual!$G$2:$J$18,4,FALSE))</f>
        <v/>
      </c>
      <c r="C81" s="102" t="str">
        <f t="shared" si="10"/>
        <v/>
      </c>
      <c r="D81" s="100">
        <f t="shared" si="11"/>
        <v>9999</v>
      </c>
      <c r="E81" s="100">
        <v>77</v>
      </c>
      <c r="F81" s="100" t="str">
        <f t="shared" si="12"/>
        <v/>
      </c>
      <c r="G81" s="100" t="str">
        <f t="shared" si="13"/>
        <v/>
      </c>
      <c r="I81" s="95" t="str">
        <f t="shared" si="7"/>
        <v/>
      </c>
      <c r="J81" s="95" t="str">
        <f t="shared" si="8"/>
        <v/>
      </c>
      <c r="K81" s="97" t="str">
        <f t="shared" si="9"/>
        <v/>
      </c>
    </row>
    <row r="82" spans="1:11">
      <c r="A82" s="90" t="str">
        <f>IFERROR(MID($B$1,LEN(_xlfn.CONCAT($A$3:A81,REPT("!",COUNTA($A$3:A81)+1))),FIND(",",$B$1,LEN(_xlfn.CONCAT($A$3:A81,REPT("!",COUNTA($A$3:A81)+1))))-LEN(_xlfn.CONCAT($A$3:A81,REPT("!",COUNTA($A$3:A81)+1)))),"")</f>
        <v/>
      </c>
      <c r="B82" s="89" t="str">
        <f>IF(A82="","",VLOOKUP("*"&amp;A82&amp;"*",Actual!$G$2:$J$18,4,FALSE))</f>
        <v/>
      </c>
      <c r="C82" s="102" t="str">
        <f t="shared" si="10"/>
        <v/>
      </c>
      <c r="D82" s="100">
        <f t="shared" si="11"/>
        <v>9999</v>
      </c>
      <c r="E82" s="100">
        <v>78</v>
      </c>
      <c r="F82" s="100" t="str">
        <f t="shared" si="12"/>
        <v/>
      </c>
      <c r="G82" s="100" t="str">
        <f t="shared" si="13"/>
        <v/>
      </c>
      <c r="I82" s="95" t="str">
        <f t="shared" si="7"/>
        <v/>
      </c>
      <c r="J82" s="95" t="str">
        <f t="shared" si="8"/>
        <v/>
      </c>
      <c r="K82" s="97" t="str">
        <f t="shared" si="9"/>
        <v/>
      </c>
    </row>
    <row r="83" spans="1:11">
      <c r="A83" s="90" t="str">
        <f>IFERROR(MID($B$1,LEN(_xlfn.CONCAT($A$3:A82,REPT("!",COUNTA($A$3:A82)+1))),FIND(",",$B$1,LEN(_xlfn.CONCAT($A$3:A82,REPT("!",COUNTA($A$3:A82)+1))))-LEN(_xlfn.CONCAT($A$3:A82,REPT("!",COUNTA($A$3:A82)+1)))),"")</f>
        <v/>
      </c>
      <c r="B83" s="89" t="str">
        <f>IF(A83="","",VLOOKUP("*"&amp;A83&amp;"*",Actual!$G$2:$J$18,4,FALSE))</f>
        <v/>
      </c>
      <c r="C83" s="102" t="str">
        <f t="shared" si="10"/>
        <v/>
      </c>
      <c r="D83" s="100">
        <f t="shared" si="11"/>
        <v>9999</v>
      </c>
      <c r="E83" s="100">
        <v>79</v>
      </c>
      <c r="F83" s="100" t="str">
        <f t="shared" si="12"/>
        <v/>
      </c>
      <c r="G83" s="100" t="str">
        <f t="shared" si="13"/>
        <v/>
      </c>
      <c r="I83" s="95" t="str">
        <f t="shared" si="7"/>
        <v/>
      </c>
      <c r="J83" s="95" t="str">
        <f t="shared" si="8"/>
        <v/>
      </c>
      <c r="K83" s="97" t="str">
        <f t="shared" si="9"/>
        <v/>
      </c>
    </row>
    <row r="84" spans="1:11">
      <c r="A84" s="90" t="str">
        <f>IFERROR(MID($B$1,LEN(_xlfn.CONCAT($A$3:A83,REPT("!",COUNTA($A$3:A83)+1))),FIND(",",$B$1,LEN(_xlfn.CONCAT($A$3:A83,REPT("!",COUNTA($A$3:A83)+1))))-LEN(_xlfn.CONCAT($A$3:A83,REPT("!",COUNTA($A$3:A83)+1)))),"")</f>
        <v/>
      </c>
      <c r="B84" s="89" t="str">
        <f>IF(A84="","",VLOOKUP("*"&amp;A84&amp;"*",Actual!$G$2:$J$18,4,FALSE))</f>
        <v/>
      </c>
      <c r="C84" s="102" t="str">
        <f t="shared" si="10"/>
        <v/>
      </c>
      <c r="D84" s="100">
        <f t="shared" si="11"/>
        <v>9999</v>
      </c>
      <c r="E84" s="100">
        <v>80</v>
      </c>
      <c r="F84" s="100" t="str">
        <f t="shared" si="12"/>
        <v/>
      </c>
      <c r="G84" s="100" t="str">
        <f t="shared" si="13"/>
        <v/>
      </c>
      <c r="I84" s="95" t="str">
        <f t="shared" si="7"/>
        <v/>
      </c>
      <c r="J84" s="95" t="str">
        <f t="shared" si="8"/>
        <v/>
      </c>
      <c r="K84" s="97" t="str">
        <f t="shared" si="9"/>
        <v/>
      </c>
    </row>
    <row r="85" spans="1:11">
      <c r="A85" s="90" t="str">
        <f>IFERROR(MID($B$1,LEN(_xlfn.CONCAT($A$3:A84,REPT("!",COUNTA($A$3:A84)+1))),FIND(",",$B$1,LEN(_xlfn.CONCAT($A$3:A84,REPT("!",COUNTA($A$3:A84)+1))))-LEN(_xlfn.CONCAT($A$3:A84,REPT("!",COUNTA($A$3:A84)+1)))),"")</f>
        <v/>
      </c>
      <c r="B85" s="89" t="str">
        <f>IF(A85="","",VLOOKUP("*"&amp;A85&amp;"*",Actual!$G$2:$J$18,4,FALSE))</f>
        <v/>
      </c>
      <c r="C85" s="102" t="str">
        <f t="shared" si="10"/>
        <v/>
      </c>
      <c r="D85" s="100">
        <f t="shared" si="11"/>
        <v>9999</v>
      </c>
      <c r="E85" s="100">
        <v>81</v>
      </c>
      <c r="F85" s="100" t="str">
        <f t="shared" si="12"/>
        <v/>
      </c>
      <c r="G85" s="100" t="str">
        <f t="shared" si="13"/>
        <v/>
      </c>
      <c r="I85" s="95" t="str">
        <f t="shared" si="7"/>
        <v/>
      </c>
      <c r="J85" s="95" t="str">
        <f t="shared" si="8"/>
        <v/>
      </c>
      <c r="K85" s="97" t="str">
        <f t="shared" si="9"/>
        <v/>
      </c>
    </row>
    <row r="86" spans="1:11">
      <c r="A86" s="90" t="str">
        <f>IFERROR(MID($B$1,LEN(_xlfn.CONCAT($A$3:A85,REPT("!",COUNTA($A$3:A85)+1))),FIND(",",$B$1,LEN(_xlfn.CONCAT($A$3:A85,REPT("!",COUNTA($A$3:A85)+1))))-LEN(_xlfn.CONCAT($A$3:A85,REPT("!",COUNTA($A$3:A85)+1)))),"")</f>
        <v/>
      </c>
      <c r="B86" s="89" t="str">
        <f>IF(A86="","",VLOOKUP("*"&amp;A86&amp;"*",Actual!$G$2:$J$18,4,FALSE))</f>
        <v/>
      </c>
      <c r="C86" s="102" t="str">
        <f t="shared" si="10"/>
        <v/>
      </c>
      <c r="D86" s="100">
        <f t="shared" si="11"/>
        <v>9999</v>
      </c>
      <c r="E86" s="100">
        <v>82</v>
      </c>
      <c r="F86" s="100" t="str">
        <f t="shared" si="12"/>
        <v/>
      </c>
      <c r="G86" s="100" t="str">
        <f t="shared" si="13"/>
        <v/>
      </c>
      <c r="I86" s="95" t="str">
        <f t="shared" ref="I86:I149" si="14">IF(SMALL($D$3:$D$302,E86)&gt;9000,"",SMALL($D$3:$D$302,E86))</f>
        <v/>
      </c>
      <c r="J86" s="95" t="str">
        <f t="shared" ref="J86:J149" si="15">IFERROR(VLOOKUP(I86,$D$3:$G$302,3,FALSE),"")</f>
        <v/>
      </c>
      <c r="K86" s="97" t="str">
        <f t="shared" ref="K86:K149" si="16">IFERROR(VLOOKUP(I86,$D$3:$G$302,4,FALSE),"")</f>
        <v/>
      </c>
    </row>
    <row r="87" spans="1:11">
      <c r="A87" s="90" t="str">
        <f>IFERROR(MID($B$1,LEN(_xlfn.CONCAT($A$3:A86,REPT("!",COUNTA($A$3:A86)+1))),FIND(",",$B$1,LEN(_xlfn.CONCAT($A$3:A86,REPT("!",COUNTA($A$3:A86)+1))))-LEN(_xlfn.CONCAT($A$3:A86,REPT("!",COUNTA($A$3:A86)+1)))),"")</f>
        <v/>
      </c>
      <c r="B87" s="89" t="str">
        <f>IF(A87="","",VLOOKUP("*"&amp;A87&amp;"*",Actual!$G$2:$J$18,4,FALSE))</f>
        <v/>
      </c>
      <c r="C87" s="102" t="str">
        <f t="shared" si="10"/>
        <v/>
      </c>
      <c r="D87" s="100">
        <f t="shared" si="11"/>
        <v>9999</v>
      </c>
      <c r="E87" s="100">
        <v>83</v>
      </c>
      <c r="F87" s="100" t="str">
        <f t="shared" si="12"/>
        <v/>
      </c>
      <c r="G87" s="100" t="str">
        <f t="shared" si="13"/>
        <v/>
      </c>
      <c r="I87" s="95" t="str">
        <f t="shared" si="14"/>
        <v/>
      </c>
      <c r="J87" s="95" t="str">
        <f t="shared" si="15"/>
        <v/>
      </c>
      <c r="K87" s="97" t="str">
        <f t="shared" si="16"/>
        <v/>
      </c>
    </row>
    <row r="88" spans="1:11">
      <c r="A88" s="90" t="str">
        <f>IFERROR(MID($B$1,LEN(_xlfn.CONCAT($A$3:A87,REPT("!",COUNTA($A$3:A87)+1))),FIND(",",$B$1,LEN(_xlfn.CONCAT($A$3:A87,REPT("!",COUNTA($A$3:A87)+1))))-LEN(_xlfn.CONCAT($A$3:A87,REPT("!",COUNTA($A$3:A87)+1)))),"")</f>
        <v/>
      </c>
      <c r="B88" s="89" t="str">
        <f>IF(A88="","",VLOOKUP("*"&amp;A88&amp;"*",Actual!$G$2:$J$18,4,FALSE))</f>
        <v/>
      </c>
      <c r="C88" s="102" t="str">
        <f t="shared" si="10"/>
        <v/>
      </c>
      <c r="D88" s="100">
        <f t="shared" si="11"/>
        <v>9999</v>
      </c>
      <c r="E88" s="100">
        <v>84</v>
      </c>
      <c r="F88" s="100" t="str">
        <f t="shared" si="12"/>
        <v/>
      </c>
      <c r="G88" s="100" t="str">
        <f t="shared" si="13"/>
        <v/>
      </c>
      <c r="I88" s="95" t="str">
        <f t="shared" si="14"/>
        <v/>
      </c>
      <c r="J88" s="95" t="str">
        <f t="shared" si="15"/>
        <v/>
      </c>
      <c r="K88" s="97" t="str">
        <f t="shared" si="16"/>
        <v/>
      </c>
    </row>
    <row r="89" spans="1:11">
      <c r="A89" s="90" t="str">
        <f>IFERROR(MID($B$1,LEN(_xlfn.CONCAT($A$3:A88,REPT("!",COUNTA($A$3:A88)+1))),FIND(",",$B$1,LEN(_xlfn.CONCAT($A$3:A88,REPT("!",COUNTA($A$3:A88)+1))))-LEN(_xlfn.CONCAT($A$3:A88,REPT("!",COUNTA($A$3:A88)+1)))),"")</f>
        <v/>
      </c>
      <c r="B89" s="89" t="str">
        <f>IF(A89="","",VLOOKUP("*"&amp;A89&amp;"*",Actual!$G$2:$J$18,4,FALSE))</f>
        <v/>
      </c>
      <c r="C89" s="102" t="str">
        <f t="shared" si="10"/>
        <v/>
      </c>
      <c r="D89" s="100">
        <f t="shared" si="11"/>
        <v>9999</v>
      </c>
      <c r="E89" s="100">
        <v>85</v>
      </c>
      <c r="F89" s="100" t="str">
        <f t="shared" si="12"/>
        <v/>
      </c>
      <c r="G89" s="100" t="str">
        <f t="shared" si="13"/>
        <v/>
      </c>
      <c r="I89" s="95" t="str">
        <f t="shared" si="14"/>
        <v/>
      </c>
      <c r="J89" s="95" t="str">
        <f t="shared" si="15"/>
        <v/>
      </c>
      <c r="K89" s="97" t="str">
        <f t="shared" si="16"/>
        <v/>
      </c>
    </row>
    <row r="90" spans="1:11">
      <c r="A90" s="90" t="str">
        <f>IFERROR(MID($B$1,LEN(_xlfn.CONCAT($A$3:A89,REPT("!",COUNTA($A$3:A89)+1))),FIND(",",$B$1,LEN(_xlfn.CONCAT($A$3:A89,REPT("!",COUNTA($A$3:A89)+1))))-LEN(_xlfn.CONCAT($A$3:A89,REPT("!",COUNTA($A$3:A89)+1)))),"")</f>
        <v/>
      </c>
      <c r="B90" s="89" t="str">
        <f>IF(A90="","",VLOOKUP("*"&amp;A90&amp;"*",Actual!$G$2:$J$18,4,FALSE))</f>
        <v/>
      </c>
      <c r="C90" s="102" t="str">
        <f t="shared" si="10"/>
        <v/>
      </c>
      <c r="D90" s="100">
        <f t="shared" si="11"/>
        <v>9999</v>
      </c>
      <c r="E90" s="100">
        <v>86</v>
      </c>
      <c r="F90" s="100" t="str">
        <f t="shared" si="12"/>
        <v/>
      </c>
      <c r="G90" s="100" t="str">
        <f t="shared" si="13"/>
        <v/>
      </c>
      <c r="I90" s="95" t="str">
        <f t="shared" si="14"/>
        <v/>
      </c>
      <c r="J90" s="95" t="str">
        <f t="shared" si="15"/>
        <v/>
      </c>
      <c r="K90" s="97" t="str">
        <f t="shared" si="16"/>
        <v/>
      </c>
    </row>
    <row r="91" spans="1:11">
      <c r="A91" s="90" t="str">
        <f>IFERROR(MID($B$1,LEN(_xlfn.CONCAT($A$3:A90,REPT("!",COUNTA($A$3:A90)+1))),FIND(",",$B$1,LEN(_xlfn.CONCAT($A$3:A90,REPT("!",COUNTA($A$3:A90)+1))))-LEN(_xlfn.CONCAT($A$3:A90,REPT("!",COUNTA($A$3:A90)+1)))),"")</f>
        <v/>
      </c>
      <c r="B91" s="89" t="str">
        <f>IF(A91="","",VLOOKUP("*"&amp;A91&amp;"*",Actual!$G$2:$J$18,4,FALSE))</f>
        <v/>
      </c>
      <c r="C91" s="102" t="str">
        <f t="shared" ref="C91:C154" si="17">IF(A91="","",IF(COUNTIF($A:$A,A91)&gt;1,_xlfn.CONCAT("VLAN ORGY: ",COUNTIF($A:$A,A91)),""))</f>
        <v/>
      </c>
      <c r="D91" s="100">
        <f t="shared" si="11"/>
        <v>9999</v>
      </c>
      <c r="E91" s="100">
        <v>87</v>
      </c>
      <c r="F91" s="100" t="str">
        <f t="shared" si="12"/>
        <v/>
      </c>
      <c r="G91" s="100" t="str">
        <f t="shared" si="13"/>
        <v/>
      </c>
      <c r="I91" s="95" t="str">
        <f t="shared" si="14"/>
        <v/>
      </c>
      <c r="J91" s="95" t="str">
        <f t="shared" si="15"/>
        <v/>
      </c>
      <c r="K91" s="97" t="str">
        <f t="shared" si="16"/>
        <v/>
      </c>
    </row>
    <row r="92" spans="1:11">
      <c r="A92" s="90" t="str">
        <f>IFERROR(MID($B$1,LEN(_xlfn.CONCAT($A$3:A91,REPT("!",COUNTA($A$3:A91)+1))),FIND(",",$B$1,LEN(_xlfn.CONCAT($A$3:A91,REPT("!",COUNTA($A$3:A91)+1))))-LEN(_xlfn.CONCAT($A$3:A91,REPT("!",COUNTA($A$3:A91)+1)))),"")</f>
        <v/>
      </c>
      <c r="B92" s="89" t="str">
        <f>IF(A92="","",VLOOKUP("*"&amp;A92&amp;"*",Actual!$G$2:$J$18,4,FALSE))</f>
        <v/>
      </c>
      <c r="C92" s="102" t="str">
        <f t="shared" si="17"/>
        <v/>
      </c>
      <c r="D92" s="100">
        <f t="shared" si="11"/>
        <v>9999</v>
      </c>
      <c r="E92" s="100">
        <v>88</v>
      </c>
      <c r="F92" s="100" t="str">
        <f t="shared" si="12"/>
        <v/>
      </c>
      <c r="G92" s="100" t="str">
        <f t="shared" si="13"/>
        <v/>
      </c>
      <c r="I92" s="95" t="str">
        <f t="shared" si="14"/>
        <v/>
      </c>
      <c r="J92" s="95" t="str">
        <f t="shared" si="15"/>
        <v/>
      </c>
      <c r="K92" s="97" t="str">
        <f t="shared" si="16"/>
        <v/>
      </c>
    </row>
    <row r="93" spans="1:11">
      <c r="A93" s="90" t="str">
        <f>IFERROR(MID($B$1,LEN(_xlfn.CONCAT($A$3:A92,REPT("!",COUNTA($A$3:A92)+1))),FIND(",",$B$1,LEN(_xlfn.CONCAT($A$3:A92,REPT("!",COUNTA($A$3:A92)+1))))-LEN(_xlfn.CONCAT($A$3:A92,REPT("!",COUNTA($A$3:A92)+1)))),"")</f>
        <v/>
      </c>
      <c r="B93" s="89" t="str">
        <f>IF(A93="","",VLOOKUP("*"&amp;A93&amp;"*",Actual!$G$2:$J$18,4,FALSE))</f>
        <v/>
      </c>
      <c r="C93" s="102" t="str">
        <f t="shared" si="17"/>
        <v/>
      </c>
      <c r="D93" s="100">
        <f t="shared" si="11"/>
        <v>9999</v>
      </c>
      <c r="E93" s="100">
        <v>89</v>
      </c>
      <c r="F93" s="100" t="str">
        <f t="shared" si="12"/>
        <v/>
      </c>
      <c r="G93" s="100" t="str">
        <f t="shared" si="13"/>
        <v/>
      </c>
      <c r="I93" s="95" t="str">
        <f t="shared" si="14"/>
        <v/>
      </c>
      <c r="J93" s="95" t="str">
        <f t="shared" si="15"/>
        <v/>
      </c>
      <c r="K93" s="97" t="str">
        <f t="shared" si="16"/>
        <v/>
      </c>
    </row>
    <row r="94" spans="1:11">
      <c r="A94" s="90" t="str">
        <f>IFERROR(MID($B$1,LEN(_xlfn.CONCAT($A$3:A93,REPT("!",COUNTA($A$3:A93)+1))),FIND(",",$B$1,LEN(_xlfn.CONCAT($A$3:A93,REPT("!",COUNTA($A$3:A93)+1))))-LEN(_xlfn.CONCAT($A$3:A93,REPT("!",COUNTA($A$3:A93)+1)))),"")</f>
        <v/>
      </c>
      <c r="B94" s="89" t="str">
        <f>IF(A94="","",VLOOKUP("*"&amp;A94&amp;"*",Actual!$G$2:$J$18,4,FALSE))</f>
        <v/>
      </c>
      <c r="C94" s="102" t="str">
        <f t="shared" si="17"/>
        <v/>
      </c>
      <c r="D94" s="100">
        <f t="shared" si="11"/>
        <v>9999</v>
      </c>
      <c r="E94" s="100">
        <v>90</v>
      </c>
      <c r="F94" s="100" t="str">
        <f t="shared" si="12"/>
        <v/>
      </c>
      <c r="G94" s="100" t="str">
        <f t="shared" si="13"/>
        <v/>
      </c>
      <c r="I94" s="95" t="str">
        <f t="shared" si="14"/>
        <v/>
      </c>
      <c r="J94" s="95" t="str">
        <f t="shared" si="15"/>
        <v/>
      </c>
      <c r="K94" s="97" t="str">
        <f t="shared" si="16"/>
        <v/>
      </c>
    </row>
    <row r="95" spans="1:11">
      <c r="A95" s="90" t="str">
        <f>IFERROR(MID($B$1,LEN(_xlfn.CONCAT($A$3:A94,REPT("!",COUNTA($A$3:A94)+1))),FIND(",",$B$1,LEN(_xlfn.CONCAT($A$3:A94,REPT("!",COUNTA($A$3:A94)+1))))-LEN(_xlfn.CONCAT($A$3:A94,REPT("!",COUNTA($A$3:A94)+1)))),"")</f>
        <v/>
      </c>
      <c r="B95" s="89" t="str">
        <f>IF(A95="","",VLOOKUP("*"&amp;A95&amp;"*",Actual!$G$2:$J$18,4,FALSE))</f>
        <v/>
      </c>
      <c r="C95" s="102" t="str">
        <f t="shared" si="17"/>
        <v/>
      </c>
      <c r="D95" s="100">
        <f t="shared" si="11"/>
        <v>9999</v>
      </c>
      <c r="E95" s="100">
        <v>91</v>
      </c>
      <c r="F95" s="100" t="str">
        <f t="shared" si="12"/>
        <v/>
      </c>
      <c r="G95" s="100" t="str">
        <f t="shared" si="13"/>
        <v/>
      </c>
      <c r="I95" s="95" t="str">
        <f t="shared" si="14"/>
        <v/>
      </c>
      <c r="J95" s="95" t="str">
        <f t="shared" si="15"/>
        <v/>
      </c>
      <c r="K95" s="97" t="str">
        <f t="shared" si="16"/>
        <v/>
      </c>
    </row>
    <row r="96" spans="1:11">
      <c r="A96" s="90" t="str">
        <f>IFERROR(MID($B$1,LEN(_xlfn.CONCAT($A$3:A95,REPT("!",COUNTA($A$3:A95)+1))),FIND(",",$B$1,LEN(_xlfn.CONCAT($A$3:A95,REPT("!",COUNTA($A$3:A95)+1))))-LEN(_xlfn.CONCAT($A$3:A95,REPT("!",COUNTA($A$3:A95)+1)))),"")</f>
        <v/>
      </c>
      <c r="B96" s="89" t="str">
        <f>IF(A96="","",VLOOKUP("*"&amp;A96&amp;"*",Actual!$G$2:$J$18,4,FALSE))</f>
        <v/>
      </c>
      <c r="C96" s="102" t="str">
        <f t="shared" si="17"/>
        <v/>
      </c>
      <c r="D96" s="100">
        <f t="shared" si="11"/>
        <v>9999</v>
      </c>
      <c r="E96" s="100">
        <v>92</v>
      </c>
      <c r="F96" s="100" t="str">
        <f t="shared" si="12"/>
        <v/>
      </c>
      <c r="G96" s="100" t="str">
        <f t="shared" si="13"/>
        <v/>
      </c>
      <c r="I96" s="95" t="str">
        <f t="shared" si="14"/>
        <v/>
      </c>
      <c r="J96" s="95" t="str">
        <f t="shared" si="15"/>
        <v/>
      </c>
      <c r="K96" s="97" t="str">
        <f t="shared" si="16"/>
        <v/>
      </c>
    </row>
    <row r="97" spans="1:11">
      <c r="A97" s="90" t="str">
        <f>IFERROR(MID($B$1,LEN(_xlfn.CONCAT($A$3:A96,REPT("!",COUNTA($A$3:A96)+1))),FIND(",",$B$1,LEN(_xlfn.CONCAT($A$3:A96,REPT("!",COUNTA($A$3:A96)+1))))-LEN(_xlfn.CONCAT($A$3:A96,REPT("!",COUNTA($A$3:A96)+1)))),"")</f>
        <v/>
      </c>
      <c r="B97" s="89" t="str">
        <f>IF(A97="","",VLOOKUP("*"&amp;A97&amp;"*",Actual!$G$2:$J$18,4,FALSE))</f>
        <v/>
      </c>
      <c r="C97" s="102" t="str">
        <f t="shared" si="17"/>
        <v/>
      </c>
      <c r="D97" s="100">
        <f t="shared" si="11"/>
        <v>9999</v>
      </c>
      <c r="E97" s="100">
        <v>93</v>
      </c>
      <c r="F97" s="100" t="str">
        <f t="shared" si="12"/>
        <v/>
      </c>
      <c r="G97" s="100" t="str">
        <f t="shared" si="13"/>
        <v/>
      </c>
      <c r="I97" s="95" t="str">
        <f t="shared" si="14"/>
        <v/>
      </c>
      <c r="J97" s="95" t="str">
        <f t="shared" si="15"/>
        <v/>
      </c>
      <c r="K97" s="97" t="str">
        <f t="shared" si="16"/>
        <v/>
      </c>
    </row>
    <row r="98" spans="1:11">
      <c r="A98" s="90" t="str">
        <f>IFERROR(MID($B$1,LEN(_xlfn.CONCAT($A$3:A97,REPT("!",COUNTA($A$3:A97)+1))),FIND(",",$B$1,LEN(_xlfn.CONCAT($A$3:A97,REPT("!",COUNTA($A$3:A97)+1))))-LEN(_xlfn.CONCAT($A$3:A97,REPT("!",COUNTA($A$3:A97)+1)))),"")</f>
        <v/>
      </c>
      <c r="B98" s="89" t="str">
        <f>IF(A98="","",VLOOKUP("*"&amp;A98&amp;"*",Actual!$G$2:$J$18,4,FALSE))</f>
        <v/>
      </c>
      <c r="C98" s="102" t="str">
        <f t="shared" si="17"/>
        <v/>
      </c>
      <c r="D98" s="100">
        <f t="shared" si="11"/>
        <v>9999</v>
      </c>
      <c r="E98" s="100">
        <v>94</v>
      </c>
      <c r="F98" s="100" t="str">
        <f t="shared" si="12"/>
        <v/>
      </c>
      <c r="G98" s="100" t="str">
        <f t="shared" si="13"/>
        <v/>
      </c>
      <c r="I98" s="95" t="str">
        <f t="shared" si="14"/>
        <v/>
      </c>
      <c r="J98" s="95" t="str">
        <f t="shared" si="15"/>
        <v/>
      </c>
      <c r="K98" s="97" t="str">
        <f t="shared" si="16"/>
        <v/>
      </c>
    </row>
    <row r="99" spans="1:11">
      <c r="A99" s="90" t="str">
        <f>IFERROR(MID($B$1,LEN(_xlfn.CONCAT($A$3:A98,REPT("!",COUNTA($A$3:A98)+1))),FIND(",",$B$1,LEN(_xlfn.CONCAT($A$3:A98,REPT("!",COUNTA($A$3:A98)+1))))-LEN(_xlfn.CONCAT($A$3:A98,REPT("!",COUNTA($A$3:A98)+1)))),"")</f>
        <v/>
      </c>
      <c r="B99" s="89" t="str">
        <f>IF(A99="","",VLOOKUP("*"&amp;A99&amp;"*",Actual!$G$2:$J$18,4,FALSE))</f>
        <v/>
      </c>
      <c r="C99" s="102" t="str">
        <f t="shared" si="17"/>
        <v/>
      </c>
      <c r="D99" s="100">
        <f t="shared" si="11"/>
        <v>9999</v>
      </c>
      <c r="E99" s="100">
        <v>95</v>
      </c>
      <c r="F99" s="100" t="str">
        <f t="shared" si="12"/>
        <v/>
      </c>
      <c r="G99" s="100" t="str">
        <f t="shared" si="13"/>
        <v/>
      </c>
      <c r="I99" s="95" t="str">
        <f t="shared" si="14"/>
        <v/>
      </c>
      <c r="J99" s="95" t="str">
        <f t="shared" si="15"/>
        <v/>
      </c>
      <c r="K99" s="97" t="str">
        <f t="shared" si="16"/>
        <v/>
      </c>
    </row>
    <row r="100" spans="1:11">
      <c r="A100" s="90" t="str">
        <f>IFERROR(MID($B$1,LEN(_xlfn.CONCAT($A$3:A99,REPT("!",COUNTA($A$3:A99)+1))),FIND(",",$B$1,LEN(_xlfn.CONCAT($A$3:A99,REPT("!",COUNTA($A$3:A99)+1))))-LEN(_xlfn.CONCAT($A$3:A99,REPT("!",COUNTA($A$3:A99)+1)))),"")</f>
        <v/>
      </c>
      <c r="B100" s="89" t="str">
        <f>IF(A100="","",VLOOKUP("*"&amp;A100&amp;"*",Actual!$G$2:$J$18,4,FALSE))</f>
        <v/>
      </c>
      <c r="C100" s="102" t="str">
        <f t="shared" si="17"/>
        <v/>
      </c>
      <c r="D100" s="100">
        <f t="shared" si="11"/>
        <v>9999</v>
      </c>
      <c r="E100" s="100">
        <v>96</v>
      </c>
      <c r="F100" s="100" t="str">
        <f t="shared" si="12"/>
        <v/>
      </c>
      <c r="G100" s="100" t="str">
        <f t="shared" si="13"/>
        <v/>
      </c>
      <c r="I100" s="95" t="str">
        <f t="shared" si="14"/>
        <v/>
      </c>
      <c r="J100" s="95" t="str">
        <f t="shared" si="15"/>
        <v/>
      </c>
      <c r="K100" s="97" t="str">
        <f t="shared" si="16"/>
        <v/>
      </c>
    </row>
    <row r="101" spans="1:11">
      <c r="A101" s="90" t="str">
        <f>IFERROR(MID($B$1,LEN(_xlfn.CONCAT($A$3:A100,REPT("!",COUNTA($A$3:A100)+1))),FIND(",",$B$1,LEN(_xlfn.CONCAT($A$3:A100,REPT("!",COUNTA($A$3:A100)+1))))-LEN(_xlfn.CONCAT($A$3:A100,REPT("!",COUNTA($A$3:A100)+1)))),"")</f>
        <v/>
      </c>
      <c r="B101" s="89" t="str">
        <f>IF(A101="","",VLOOKUP("*"&amp;A101&amp;"*",Actual!$G$2:$J$18,4,FALSE))</f>
        <v/>
      </c>
      <c r="C101" s="102" t="str">
        <f t="shared" si="17"/>
        <v/>
      </c>
      <c r="D101" s="100">
        <f t="shared" si="11"/>
        <v>9999</v>
      </c>
      <c r="E101" s="100">
        <v>97</v>
      </c>
      <c r="F101" s="100" t="str">
        <f t="shared" si="12"/>
        <v/>
      </c>
      <c r="G101" s="100" t="str">
        <f t="shared" si="13"/>
        <v/>
      </c>
      <c r="I101" s="95" t="str">
        <f t="shared" si="14"/>
        <v/>
      </c>
      <c r="J101" s="95" t="str">
        <f t="shared" si="15"/>
        <v/>
      </c>
      <c r="K101" s="97" t="str">
        <f t="shared" si="16"/>
        <v/>
      </c>
    </row>
    <row r="102" spans="1:11">
      <c r="A102" s="90" t="str">
        <f>IFERROR(MID($B$1,LEN(_xlfn.CONCAT($A$3:A101,REPT("!",COUNTA($A$3:A101)+1))),FIND(",",$B$1,LEN(_xlfn.CONCAT($A$3:A101,REPT("!",COUNTA($A$3:A101)+1))))-LEN(_xlfn.CONCAT($A$3:A101,REPT("!",COUNTA($A$3:A101)+1)))),"")</f>
        <v/>
      </c>
      <c r="B102" s="89" t="str">
        <f>IF(A102="","",VLOOKUP("*"&amp;A102&amp;"*",Actual!$G$2:$J$18,4,FALSE))</f>
        <v/>
      </c>
      <c r="C102" s="102" t="str">
        <f t="shared" si="17"/>
        <v/>
      </c>
      <c r="D102" s="100">
        <f t="shared" si="11"/>
        <v>9999</v>
      </c>
      <c r="E102" s="100">
        <v>98</v>
      </c>
      <c r="F102" s="100" t="str">
        <f t="shared" si="12"/>
        <v/>
      </c>
      <c r="G102" s="100" t="str">
        <f t="shared" si="13"/>
        <v/>
      </c>
      <c r="I102" s="95" t="str">
        <f t="shared" si="14"/>
        <v/>
      </c>
      <c r="J102" s="95" t="str">
        <f t="shared" si="15"/>
        <v/>
      </c>
      <c r="K102" s="97" t="str">
        <f t="shared" si="16"/>
        <v/>
      </c>
    </row>
    <row r="103" spans="1:11">
      <c r="A103" s="90" t="str">
        <f>IFERROR(MID($B$1,LEN(_xlfn.CONCAT($A$3:A102,REPT("!",COUNTA($A$3:A102)+1))),FIND(",",$B$1,LEN(_xlfn.CONCAT($A$3:A102,REPT("!",COUNTA($A$3:A102)+1))))-LEN(_xlfn.CONCAT($A$3:A102,REPT("!",COUNTA($A$3:A102)+1)))),"")</f>
        <v/>
      </c>
      <c r="B103" s="89" t="str">
        <f>IF(A103="","",VLOOKUP("*"&amp;A103&amp;"*",Actual!$G$2:$J$18,4,FALSE))</f>
        <v/>
      </c>
      <c r="C103" s="102" t="str">
        <f t="shared" si="17"/>
        <v/>
      </c>
      <c r="D103" s="100">
        <f t="shared" si="11"/>
        <v>9999</v>
      </c>
      <c r="E103" s="100">
        <v>99</v>
      </c>
      <c r="F103" s="100" t="str">
        <f t="shared" si="12"/>
        <v/>
      </c>
      <c r="G103" s="100" t="str">
        <f t="shared" si="13"/>
        <v/>
      </c>
      <c r="I103" s="95" t="str">
        <f t="shared" si="14"/>
        <v/>
      </c>
      <c r="J103" s="95" t="str">
        <f t="shared" si="15"/>
        <v/>
      </c>
      <c r="K103" s="97" t="str">
        <f t="shared" si="16"/>
        <v/>
      </c>
    </row>
    <row r="104" spans="1:11">
      <c r="A104" s="90" t="str">
        <f>IFERROR(MID($B$1,LEN(_xlfn.CONCAT($A$3:A103,REPT("!",COUNTA($A$3:A103)+1))),FIND(",",$B$1,LEN(_xlfn.CONCAT($A$3:A103,REPT("!",COUNTA($A$3:A103)+1))))-LEN(_xlfn.CONCAT($A$3:A103,REPT("!",COUNTA($A$3:A103)+1)))),"")</f>
        <v/>
      </c>
      <c r="B104" s="89" t="str">
        <f>IF(A104="","",VLOOKUP("*"&amp;A104&amp;"*",Actual!$G$2:$J$18,4,FALSE))</f>
        <v/>
      </c>
      <c r="C104" s="102" t="str">
        <f t="shared" si="17"/>
        <v/>
      </c>
      <c r="D104" s="100">
        <f t="shared" si="11"/>
        <v>9999</v>
      </c>
      <c r="E104" s="100">
        <v>100</v>
      </c>
      <c r="F104" s="100" t="str">
        <f t="shared" si="12"/>
        <v/>
      </c>
      <c r="G104" s="100" t="str">
        <f t="shared" si="13"/>
        <v/>
      </c>
      <c r="I104" s="95" t="str">
        <f t="shared" si="14"/>
        <v/>
      </c>
      <c r="J104" s="95" t="str">
        <f t="shared" si="15"/>
        <v/>
      </c>
      <c r="K104" s="97" t="str">
        <f t="shared" si="16"/>
        <v/>
      </c>
    </row>
    <row r="105" spans="1:11">
      <c r="A105" s="90" t="str">
        <f>IFERROR(MID($B$1,LEN(_xlfn.CONCAT($A$3:A104,REPT("!",COUNTA($A$3:A104)+1))),FIND(",",$B$1,LEN(_xlfn.CONCAT($A$3:A104,REPT("!",COUNTA($A$3:A104)+1))))-LEN(_xlfn.CONCAT($A$3:A104,REPT("!",COUNTA($A$3:A104)+1)))),"")</f>
        <v/>
      </c>
      <c r="B105" s="89" t="str">
        <f>IF(A105="","",VLOOKUP("*"&amp;A105&amp;"*",Actual!$G$2:$J$18,4,FALSE))</f>
        <v/>
      </c>
      <c r="C105" s="102" t="str">
        <f t="shared" si="17"/>
        <v/>
      </c>
      <c r="D105" s="100">
        <f t="shared" si="11"/>
        <v>9999</v>
      </c>
      <c r="E105" s="100">
        <v>101</v>
      </c>
      <c r="F105" s="100" t="str">
        <f t="shared" si="12"/>
        <v/>
      </c>
      <c r="G105" s="100" t="str">
        <f t="shared" si="13"/>
        <v/>
      </c>
      <c r="I105" s="95" t="str">
        <f t="shared" si="14"/>
        <v/>
      </c>
      <c r="J105" s="95" t="str">
        <f t="shared" si="15"/>
        <v/>
      </c>
      <c r="K105" s="97" t="str">
        <f t="shared" si="16"/>
        <v/>
      </c>
    </row>
    <row r="106" spans="1:11">
      <c r="A106" s="90" t="str">
        <f>IFERROR(MID($B$1,LEN(_xlfn.CONCAT($A$3:A105,REPT("!",COUNTA($A$3:A105)+1))),FIND(",",$B$1,LEN(_xlfn.CONCAT($A$3:A105,REPT("!",COUNTA($A$3:A105)+1))))-LEN(_xlfn.CONCAT($A$3:A105,REPT("!",COUNTA($A$3:A105)+1)))),"")</f>
        <v/>
      </c>
      <c r="B106" s="89" t="str">
        <f>IF(A106="","",VLOOKUP("*"&amp;A106&amp;"*",Actual!$G$2:$J$18,4,FALSE))</f>
        <v/>
      </c>
      <c r="C106" s="102" t="str">
        <f t="shared" si="17"/>
        <v/>
      </c>
      <c r="D106" s="100">
        <f t="shared" si="11"/>
        <v>9999</v>
      </c>
      <c r="E106" s="100">
        <v>102</v>
      </c>
      <c r="F106" s="100" t="str">
        <f t="shared" si="12"/>
        <v/>
      </c>
      <c r="G106" s="100" t="str">
        <f t="shared" si="13"/>
        <v/>
      </c>
      <c r="I106" s="95" t="str">
        <f t="shared" si="14"/>
        <v/>
      </c>
      <c r="J106" s="95" t="str">
        <f t="shared" si="15"/>
        <v/>
      </c>
      <c r="K106" s="97" t="str">
        <f t="shared" si="16"/>
        <v/>
      </c>
    </row>
    <row r="107" spans="1:11">
      <c r="A107" s="90" t="str">
        <f>IFERROR(MID($B$1,LEN(_xlfn.CONCAT($A$3:A106,REPT("!",COUNTA($A$3:A106)+1))),FIND(",",$B$1,LEN(_xlfn.CONCAT($A$3:A106,REPT("!",COUNTA($A$3:A106)+1))))-LEN(_xlfn.CONCAT($A$3:A106,REPT("!",COUNTA($A$3:A106)+1)))),"")</f>
        <v/>
      </c>
      <c r="B107" s="89" t="str">
        <f>IF(A107="","",VLOOKUP("*"&amp;A107&amp;"*",Actual!$G$2:$J$18,4,FALSE))</f>
        <v/>
      </c>
      <c r="C107" s="102" t="str">
        <f t="shared" si="17"/>
        <v/>
      </c>
      <c r="D107" s="100">
        <f t="shared" si="11"/>
        <v>9999</v>
      </c>
      <c r="E107" s="100">
        <v>103</v>
      </c>
      <c r="F107" s="100" t="str">
        <f t="shared" si="12"/>
        <v/>
      </c>
      <c r="G107" s="100" t="str">
        <f t="shared" si="13"/>
        <v/>
      </c>
      <c r="I107" s="95" t="str">
        <f t="shared" si="14"/>
        <v/>
      </c>
      <c r="J107" s="95" t="str">
        <f t="shared" si="15"/>
        <v/>
      </c>
      <c r="K107" s="97" t="str">
        <f t="shared" si="16"/>
        <v/>
      </c>
    </row>
    <row r="108" spans="1:11">
      <c r="A108" s="90" t="str">
        <f>IFERROR(MID($B$1,LEN(_xlfn.CONCAT($A$3:A107,REPT("!",COUNTA($A$3:A107)+1))),FIND(",",$B$1,LEN(_xlfn.CONCAT($A$3:A107,REPT("!",COUNTA($A$3:A107)+1))))-LEN(_xlfn.CONCAT($A$3:A107,REPT("!",COUNTA($A$3:A107)+1)))),"")</f>
        <v/>
      </c>
      <c r="B108" s="89" t="str">
        <f>IF(A108="","",VLOOKUP("*"&amp;A108&amp;"*",Actual!$G$2:$J$18,4,FALSE))</f>
        <v/>
      </c>
      <c r="C108" s="102" t="str">
        <f t="shared" si="17"/>
        <v/>
      </c>
      <c r="D108" s="100">
        <f t="shared" si="11"/>
        <v>9999</v>
      </c>
      <c r="E108" s="100">
        <v>104</v>
      </c>
      <c r="F108" s="100" t="str">
        <f t="shared" si="12"/>
        <v/>
      </c>
      <c r="G108" s="100" t="str">
        <f t="shared" si="13"/>
        <v/>
      </c>
      <c r="I108" s="95" t="str">
        <f t="shared" si="14"/>
        <v/>
      </c>
      <c r="J108" s="95" t="str">
        <f t="shared" si="15"/>
        <v/>
      </c>
      <c r="K108" s="97" t="str">
        <f t="shared" si="16"/>
        <v/>
      </c>
    </row>
    <row r="109" spans="1:11">
      <c r="A109" s="90" t="str">
        <f>IFERROR(MID($B$1,LEN(_xlfn.CONCAT($A$3:A108,REPT("!",COUNTA($A$3:A108)+1))),FIND(",",$B$1,LEN(_xlfn.CONCAT($A$3:A108,REPT("!",COUNTA($A$3:A108)+1))))-LEN(_xlfn.CONCAT($A$3:A108,REPT("!",COUNTA($A$3:A108)+1)))),"")</f>
        <v/>
      </c>
      <c r="B109" s="89" t="str">
        <f>IF(A109="","",VLOOKUP("*"&amp;A109&amp;"*",Actual!$G$2:$J$18,4,FALSE))</f>
        <v/>
      </c>
      <c r="C109" s="102" t="str">
        <f t="shared" si="17"/>
        <v/>
      </c>
      <c r="D109" s="100">
        <f t="shared" si="11"/>
        <v>9999</v>
      </c>
      <c r="E109" s="100">
        <v>105</v>
      </c>
      <c r="F109" s="100" t="str">
        <f t="shared" si="12"/>
        <v/>
      </c>
      <c r="G109" s="100" t="str">
        <f t="shared" si="13"/>
        <v/>
      </c>
      <c r="I109" s="95" t="str">
        <f t="shared" si="14"/>
        <v/>
      </c>
      <c r="J109" s="95" t="str">
        <f t="shared" si="15"/>
        <v/>
      </c>
      <c r="K109" s="97" t="str">
        <f t="shared" si="16"/>
        <v/>
      </c>
    </row>
    <row r="110" spans="1:11">
      <c r="A110" s="90" t="str">
        <f>IFERROR(MID($B$1,LEN(_xlfn.CONCAT($A$3:A109,REPT("!",COUNTA($A$3:A109)+1))),FIND(",",$B$1,LEN(_xlfn.CONCAT($A$3:A109,REPT("!",COUNTA($A$3:A109)+1))))-LEN(_xlfn.CONCAT($A$3:A109,REPT("!",COUNTA($A$3:A109)+1)))),"")</f>
        <v/>
      </c>
      <c r="B110" s="89" t="str">
        <f>IF(A110="","",VLOOKUP("*"&amp;A110&amp;"*",Actual!$G$2:$J$18,4,FALSE))</f>
        <v/>
      </c>
      <c r="C110" s="102" t="str">
        <f t="shared" si="17"/>
        <v/>
      </c>
      <c r="D110" s="100">
        <f t="shared" si="11"/>
        <v>9999</v>
      </c>
      <c r="E110" s="100">
        <v>106</v>
      </c>
      <c r="F110" s="100" t="str">
        <f t="shared" si="12"/>
        <v/>
      </c>
      <c r="G110" s="100" t="str">
        <f t="shared" si="13"/>
        <v/>
      </c>
      <c r="I110" s="95" t="str">
        <f t="shared" si="14"/>
        <v/>
      </c>
      <c r="J110" s="95" t="str">
        <f t="shared" si="15"/>
        <v/>
      </c>
      <c r="K110" s="97" t="str">
        <f t="shared" si="16"/>
        <v/>
      </c>
    </row>
    <row r="111" spans="1:11">
      <c r="A111" s="90" t="str">
        <f>IFERROR(MID($B$1,LEN(_xlfn.CONCAT($A$3:A110,REPT("!",COUNTA($A$3:A110)+1))),FIND(",",$B$1,LEN(_xlfn.CONCAT($A$3:A110,REPT("!",COUNTA($A$3:A110)+1))))-LEN(_xlfn.CONCAT($A$3:A110,REPT("!",COUNTA($A$3:A110)+1)))),"")</f>
        <v/>
      </c>
      <c r="B111" s="89" t="str">
        <f>IF(A111="","",VLOOKUP("*"&amp;A111&amp;"*",Actual!$G$2:$J$18,4,FALSE))</f>
        <v/>
      </c>
      <c r="C111" s="102" t="str">
        <f t="shared" si="17"/>
        <v/>
      </c>
      <c r="D111" s="100">
        <f t="shared" si="11"/>
        <v>9999</v>
      </c>
      <c r="E111" s="100">
        <v>107</v>
      </c>
      <c r="F111" s="100" t="str">
        <f t="shared" si="12"/>
        <v/>
      </c>
      <c r="G111" s="100" t="str">
        <f t="shared" si="13"/>
        <v/>
      </c>
      <c r="I111" s="95" t="str">
        <f t="shared" si="14"/>
        <v/>
      </c>
      <c r="J111" s="95" t="str">
        <f t="shared" si="15"/>
        <v/>
      </c>
      <c r="K111" s="97" t="str">
        <f t="shared" si="16"/>
        <v/>
      </c>
    </row>
    <row r="112" spans="1:11">
      <c r="A112" s="90" t="str">
        <f>IFERROR(MID($B$1,LEN(_xlfn.CONCAT($A$3:A111,REPT("!",COUNTA($A$3:A111)+1))),FIND(",",$B$1,LEN(_xlfn.CONCAT($A$3:A111,REPT("!",COUNTA($A$3:A111)+1))))-LEN(_xlfn.CONCAT($A$3:A111,REPT("!",COUNTA($A$3:A111)+1)))),"")</f>
        <v/>
      </c>
      <c r="B112" s="89" t="str">
        <f>IF(A112="","",VLOOKUP("*"&amp;A112&amp;"*",Actual!$G$2:$J$18,4,FALSE))</f>
        <v/>
      </c>
      <c r="C112" s="102" t="str">
        <f t="shared" si="17"/>
        <v/>
      </c>
      <c r="D112" s="100">
        <f t="shared" si="11"/>
        <v>9999</v>
      </c>
      <c r="E112" s="100">
        <v>108</v>
      </c>
      <c r="F112" s="100" t="str">
        <f t="shared" si="12"/>
        <v/>
      </c>
      <c r="G112" s="100" t="str">
        <f t="shared" si="13"/>
        <v/>
      </c>
      <c r="I112" s="95" t="str">
        <f t="shared" si="14"/>
        <v/>
      </c>
      <c r="J112" s="95" t="str">
        <f t="shared" si="15"/>
        <v/>
      </c>
      <c r="K112" s="97" t="str">
        <f t="shared" si="16"/>
        <v/>
      </c>
    </row>
    <row r="113" spans="1:11">
      <c r="A113" s="90" t="str">
        <f>IFERROR(MID($B$1,LEN(_xlfn.CONCAT($A$3:A112,REPT("!",COUNTA($A$3:A112)+1))),FIND(",",$B$1,LEN(_xlfn.CONCAT($A$3:A112,REPT("!",COUNTA($A$3:A112)+1))))-LEN(_xlfn.CONCAT($A$3:A112,REPT("!",COUNTA($A$3:A112)+1)))),"")</f>
        <v/>
      </c>
      <c r="B113" s="89" t="str">
        <f>IF(A113="","",VLOOKUP("*"&amp;A113&amp;"*",Actual!$G$2:$J$18,4,FALSE))</f>
        <v/>
      </c>
      <c r="C113" s="102" t="str">
        <f t="shared" si="17"/>
        <v/>
      </c>
      <c r="D113" s="100">
        <f t="shared" si="11"/>
        <v>9999</v>
      </c>
      <c r="E113" s="100">
        <v>109</v>
      </c>
      <c r="F113" s="100" t="str">
        <f t="shared" si="12"/>
        <v/>
      </c>
      <c r="G113" s="100" t="str">
        <f t="shared" si="13"/>
        <v/>
      </c>
      <c r="I113" s="95" t="str">
        <f t="shared" si="14"/>
        <v/>
      </c>
      <c r="J113" s="95" t="str">
        <f t="shared" si="15"/>
        <v/>
      </c>
      <c r="K113" s="97" t="str">
        <f t="shared" si="16"/>
        <v/>
      </c>
    </row>
    <row r="114" spans="1:11">
      <c r="A114" s="90" t="str">
        <f>IFERROR(MID($B$1,LEN(_xlfn.CONCAT($A$3:A113,REPT("!",COUNTA($A$3:A113)+1))),FIND(",",$B$1,LEN(_xlfn.CONCAT($A$3:A113,REPT("!",COUNTA($A$3:A113)+1))))-LEN(_xlfn.CONCAT($A$3:A113,REPT("!",COUNTA($A$3:A113)+1)))),"")</f>
        <v/>
      </c>
      <c r="B114" s="89" t="str">
        <f>IF(A114="","",VLOOKUP("*"&amp;A114&amp;"*",Actual!$G$2:$J$18,4,FALSE))</f>
        <v/>
      </c>
      <c r="C114" s="102" t="str">
        <f t="shared" si="17"/>
        <v/>
      </c>
      <c r="D114" s="100">
        <f t="shared" si="11"/>
        <v>9999</v>
      </c>
      <c r="E114" s="100">
        <v>110</v>
      </c>
      <c r="F114" s="100" t="str">
        <f t="shared" si="12"/>
        <v/>
      </c>
      <c r="G114" s="100" t="str">
        <f t="shared" si="13"/>
        <v/>
      </c>
      <c r="I114" s="95" t="str">
        <f t="shared" si="14"/>
        <v/>
      </c>
      <c r="J114" s="95" t="str">
        <f t="shared" si="15"/>
        <v/>
      </c>
      <c r="K114" s="97" t="str">
        <f t="shared" si="16"/>
        <v/>
      </c>
    </row>
    <row r="115" spans="1:11">
      <c r="A115" s="90" t="str">
        <f>IFERROR(MID($B$1,LEN(_xlfn.CONCAT($A$3:A114,REPT("!",COUNTA($A$3:A114)+1))),FIND(",",$B$1,LEN(_xlfn.CONCAT($A$3:A114,REPT("!",COUNTA($A$3:A114)+1))))-LEN(_xlfn.CONCAT($A$3:A114,REPT("!",COUNTA($A$3:A114)+1)))),"")</f>
        <v/>
      </c>
      <c r="B115" s="89" t="str">
        <f>IF(A115="","",VLOOKUP("*"&amp;A115&amp;"*",Actual!$G$2:$J$18,4,FALSE))</f>
        <v/>
      </c>
      <c r="C115" s="102" t="str">
        <f t="shared" si="17"/>
        <v/>
      </c>
      <c r="D115" s="100">
        <f t="shared" si="11"/>
        <v>9999</v>
      </c>
      <c r="E115" s="100">
        <v>111</v>
      </c>
      <c r="F115" s="100" t="str">
        <f t="shared" si="12"/>
        <v/>
      </c>
      <c r="G115" s="100" t="str">
        <f t="shared" si="13"/>
        <v/>
      </c>
      <c r="I115" s="95" t="str">
        <f t="shared" si="14"/>
        <v/>
      </c>
      <c r="J115" s="95" t="str">
        <f t="shared" si="15"/>
        <v/>
      </c>
      <c r="K115" s="97" t="str">
        <f t="shared" si="16"/>
        <v/>
      </c>
    </row>
    <row r="116" spans="1:11">
      <c r="A116" s="90" t="str">
        <f>IFERROR(MID($B$1,LEN(_xlfn.CONCAT($A$3:A115,REPT("!",COUNTA($A$3:A115)+1))),FIND(",",$B$1,LEN(_xlfn.CONCAT($A$3:A115,REPT("!",COUNTA($A$3:A115)+1))))-LEN(_xlfn.CONCAT($A$3:A115,REPT("!",COUNTA($A$3:A115)+1)))),"")</f>
        <v/>
      </c>
      <c r="B116" s="89" t="str">
        <f>IF(A116="","",VLOOKUP("*"&amp;A116&amp;"*",Actual!$G$2:$J$18,4,FALSE))</f>
        <v/>
      </c>
      <c r="C116" s="102" t="str">
        <f t="shared" si="17"/>
        <v/>
      </c>
      <c r="D116" s="100">
        <f t="shared" si="11"/>
        <v>9999</v>
      </c>
      <c r="E116" s="100">
        <v>112</v>
      </c>
      <c r="F116" s="100" t="str">
        <f t="shared" si="12"/>
        <v/>
      </c>
      <c r="G116" s="100" t="str">
        <f t="shared" si="13"/>
        <v/>
      </c>
      <c r="I116" s="95" t="str">
        <f t="shared" si="14"/>
        <v/>
      </c>
      <c r="J116" s="95" t="str">
        <f t="shared" si="15"/>
        <v/>
      </c>
      <c r="K116" s="97" t="str">
        <f t="shared" si="16"/>
        <v/>
      </c>
    </row>
    <row r="117" spans="1:11">
      <c r="A117" s="90" t="str">
        <f>IFERROR(MID($B$1,LEN(_xlfn.CONCAT($A$3:A116,REPT("!",COUNTA($A$3:A116)+1))),FIND(",",$B$1,LEN(_xlfn.CONCAT($A$3:A116,REPT("!",COUNTA($A$3:A116)+1))))-LEN(_xlfn.CONCAT($A$3:A116,REPT("!",COUNTA($A$3:A116)+1)))),"")</f>
        <v/>
      </c>
      <c r="B117" s="89" t="str">
        <f>IF(A117="","",VLOOKUP("*"&amp;A117&amp;"*",Actual!$G$2:$J$18,4,FALSE))</f>
        <v/>
      </c>
      <c r="C117" s="102" t="str">
        <f t="shared" si="17"/>
        <v/>
      </c>
      <c r="D117" s="100">
        <f t="shared" si="11"/>
        <v>9999</v>
      </c>
      <c r="E117" s="100">
        <v>113</v>
      </c>
      <c r="F117" s="100" t="str">
        <f t="shared" si="12"/>
        <v/>
      </c>
      <c r="G117" s="100" t="str">
        <f t="shared" si="13"/>
        <v/>
      </c>
      <c r="I117" s="95" t="str">
        <f t="shared" si="14"/>
        <v/>
      </c>
      <c r="J117" s="95" t="str">
        <f t="shared" si="15"/>
        <v/>
      </c>
      <c r="K117" s="97" t="str">
        <f t="shared" si="16"/>
        <v/>
      </c>
    </row>
    <row r="118" spans="1:11">
      <c r="A118" s="90" t="str">
        <f>IFERROR(MID($B$1,LEN(_xlfn.CONCAT($A$3:A117,REPT("!",COUNTA($A$3:A117)+1))),FIND(",",$B$1,LEN(_xlfn.CONCAT($A$3:A117,REPT("!",COUNTA($A$3:A117)+1))))-LEN(_xlfn.CONCAT($A$3:A117,REPT("!",COUNTA($A$3:A117)+1)))),"")</f>
        <v/>
      </c>
      <c r="B118" s="89" t="str">
        <f>IF(A118="","",VLOOKUP("*"&amp;A118&amp;"*",Actual!$G$2:$J$18,4,FALSE))</f>
        <v/>
      </c>
      <c r="C118" s="102" t="str">
        <f t="shared" si="17"/>
        <v/>
      </c>
      <c r="D118" s="100">
        <f t="shared" si="11"/>
        <v>9999</v>
      </c>
      <c r="E118" s="100">
        <v>114</v>
      </c>
      <c r="F118" s="100" t="str">
        <f t="shared" si="12"/>
        <v/>
      </c>
      <c r="G118" s="100" t="str">
        <f t="shared" si="13"/>
        <v/>
      </c>
      <c r="I118" s="95" t="str">
        <f t="shared" si="14"/>
        <v/>
      </c>
      <c r="J118" s="95" t="str">
        <f t="shared" si="15"/>
        <v/>
      </c>
      <c r="K118" s="97" t="str">
        <f t="shared" si="16"/>
        <v/>
      </c>
    </row>
    <row r="119" spans="1:11">
      <c r="A119" s="90" t="str">
        <f>IFERROR(MID($B$1,LEN(_xlfn.CONCAT($A$3:A118,REPT("!",COUNTA($A$3:A118)+1))),FIND(",",$B$1,LEN(_xlfn.CONCAT($A$3:A118,REPT("!",COUNTA($A$3:A118)+1))))-LEN(_xlfn.CONCAT($A$3:A118,REPT("!",COUNTA($A$3:A118)+1)))),"")</f>
        <v/>
      </c>
      <c r="B119" s="89" t="str">
        <f>IF(A119="","",VLOOKUP("*"&amp;A119&amp;"*",Actual!$G$2:$J$18,4,FALSE))</f>
        <v/>
      </c>
      <c r="C119" s="102" t="str">
        <f t="shared" si="17"/>
        <v/>
      </c>
      <c r="D119" s="100">
        <f t="shared" si="11"/>
        <v>9999</v>
      </c>
      <c r="E119" s="100">
        <v>115</v>
      </c>
      <c r="F119" s="100" t="str">
        <f t="shared" si="12"/>
        <v/>
      </c>
      <c r="G119" s="100" t="str">
        <f t="shared" si="13"/>
        <v/>
      </c>
      <c r="I119" s="95" t="str">
        <f t="shared" si="14"/>
        <v/>
      </c>
      <c r="J119" s="95" t="str">
        <f t="shared" si="15"/>
        <v/>
      </c>
      <c r="K119" s="97" t="str">
        <f t="shared" si="16"/>
        <v/>
      </c>
    </row>
    <row r="120" spans="1:11">
      <c r="A120" s="90" t="str">
        <f>IFERROR(MID($B$1,LEN(_xlfn.CONCAT($A$3:A119,REPT("!",COUNTA($A$3:A119)+1))),FIND(",",$B$1,LEN(_xlfn.CONCAT($A$3:A119,REPT("!",COUNTA($A$3:A119)+1))))-LEN(_xlfn.CONCAT($A$3:A119,REPT("!",COUNTA($A$3:A119)+1)))),"")</f>
        <v/>
      </c>
      <c r="B120" s="89" t="str">
        <f>IF(A120="","",VLOOKUP("*"&amp;A120&amp;"*",Actual!$G$2:$J$18,4,FALSE))</f>
        <v/>
      </c>
      <c r="C120" s="102" t="str">
        <f t="shared" si="17"/>
        <v/>
      </c>
      <c r="D120" s="100">
        <f t="shared" si="11"/>
        <v>9999</v>
      </c>
      <c r="E120" s="100">
        <v>116</v>
      </c>
      <c r="F120" s="100" t="str">
        <f t="shared" si="12"/>
        <v/>
      </c>
      <c r="G120" s="100" t="str">
        <f t="shared" si="13"/>
        <v/>
      </c>
      <c r="I120" s="95" t="str">
        <f t="shared" si="14"/>
        <v/>
      </c>
      <c r="J120" s="95" t="str">
        <f t="shared" si="15"/>
        <v/>
      </c>
      <c r="K120" s="97" t="str">
        <f t="shared" si="16"/>
        <v/>
      </c>
    </row>
    <row r="121" spans="1:11">
      <c r="A121" s="90" t="str">
        <f>IFERROR(MID($B$1,LEN(_xlfn.CONCAT($A$3:A120,REPT("!",COUNTA($A$3:A120)+1))),FIND(",",$B$1,LEN(_xlfn.CONCAT($A$3:A120,REPT("!",COUNTA($A$3:A120)+1))))-LEN(_xlfn.CONCAT($A$3:A120,REPT("!",COUNTA($A$3:A120)+1)))),"")</f>
        <v/>
      </c>
      <c r="B121" s="89" t="str">
        <f>IF(A121="","",VLOOKUP("*"&amp;A121&amp;"*",Actual!$G$2:$J$18,4,FALSE))</f>
        <v/>
      </c>
      <c r="C121" s="102" t="str">
        <f t="shared" si="17"/>
        <v/>
      </c>
      <c r="D121" s="100">
        <f t="shared" si="11"/>
        <v>9999</v>
      </c>
      <c r="E121" s="100">
        <v>117</v>
      </c>
      <c r="F121" s="100" t="str">
        <f t="shared" si="12"/>
        <v/>
      </c>
      <c r="G121" s="100" t="str">
        <f t="shared" si="13"/>
        <v/>
      </c>
      <c r="I121" s="95" t="str">
        <f t="shared" si="14"/>
        <v/>
      </c>
      <c r="J121" s="95" t="str">
        <f t="shared" si="15"/>
        <v/>
      </c>
      <c r="K121" s="97" t="str">
        <f t="shared" si="16"/>
        <v/>
      </c>
    </row>
    <row r="122" spans="1:11">
      <c r="A122" s="90" t="str">
        <f>IFERROR(MID($B$1,LEN(_xlfn.CONCAT($A$3:A121,REPT("!",COUNTA($A$3:A121)+1))),FIND(",",$B$1,LEN(_xlfn.CONCAT($A$3:A121,REPT("!",COUNTA($A$3:A121)+1))))-LEN(_xlfn.CONCAT($A$3:A121,REPT("!",COUNTA($A$3:A121)+1)))),"")</f>
        <v/>
      </c>
      <c r="B122" s="89" t="str">
        <f>IF(A122="","",VLOOKUP("*"&amp;A122&amp;"*",Actual!$G$2:$J$18,4,FALSE))</f>
        <v/>
      </c>
      <c r="C122" s="102" t="str">
        <f t="shared" si="17"/>
        <v/>
      </c>
      <c r="D122" s="100">
        <f t="shared" si="11"/>
        <v>9999</v>
      </c>
      <c r="E122" s="100">
        <v>118</v>
      </c>
      <c r="F122" s="100" t="str">
        <f t="shared" si="12"/>
        <v/>
      </c>
      <c r="G122" s="100" t="str">
        <f t="shared" si="13"/>
        <v/>
      </c>
      <c r="I122" s="95" t="str">
        <f t="shared" si="14"/>
        <v/>
      </c>
      <c r="J122" s="95" t="str">
        <f t="shared" si="15"/>
        <v/>
      </c>
      <c r="K122" s="97" t="str">
        <f t="shared" si="16"/>
        <v/>
      </c>
    </row>
    <row r="123" spans="1:11">
      <c r="A123" s="90" t="str">
        <f>IFERROR(MID($B$1,LEN(_xlfn.CONCAT($A$3:A122,REPT("!",COUNTA($A$3:A122)+1))),FIND(",",$B$1,LEN(_xlfn.CONCAT($A$3:A122,REPT("!",COUNTA($A$3:A122)+1))))-LEN(_xlfn.CONCAT($A$3:A122,REPT("!",COUNTA($A$3:A122)+1)))),"")</f>
        <v/>
      </c>
      <c r="B123" s="89" t="str">
        <f>IF(A123="","",VLOOKUP("*"&amp;A123&amp;"*",Actual!$G$2:$J$18,4,FALSE))</f>
        <v/>
      </c>
      <c r="C123" s="102" t="str">
        <f t="shared" si="17"/>
        <v/>
      </c>
      <c r="D123" s="100">
        <f t="shared" si="11"/>
        <v>9999</v>
      </c>
      <c r="E123" s="100">
        <v>119</v>
      </c>
      <c r="F123" s="100" t="str">
        <f t="shared" si="12"/>
        <v/>
      </c>
      <c r="G123" s="100" t="str">
        <f t="shared" si="13"/>
        <v/>
      </c>
      <c r="I123" s="95" t="str">
        <f t="shared" si="14"/>
        <v/>
      </c>
      <c r="J123" s="95" t="str">
        <f t="shared" si="15"/>
        <v/>
      </c>
      <c r="K123" s="97" t="str">
        <f t="shared" si="16"/>
        <v/>
      </c>
    </row>
    <row r="124" spans="1:11">
      <c r="A124" s="90" t="str">
        <f>IFERROR(MID($B$1,LEN(_xlfn.CONCAT($A$3:A123,REPT("!",COUNTA($A$3:A123)+1))),FIND(",",$B$1,LEN(_xlfn.CONCAT($A$3:A123,REPT("!",COUNTA($A$3:A123)+1))))-LEN(_xlfn.CONCAT($A$3:A123,REPT("!",COUNTA($A$3:A123)+1)))),"")</f>
        <v/>
      </c>
      <c r="B124" s="89" t="str">
        <f>IF(A124="","",VLOOKUP("*"&amp;A124&amp;"*",Actual!$G$2:$J$18,4,FALSE))</f>
        <v/>
      </c>
      <c r="C124" s="102" t="str">
        <f t="shared" si="17"/>
        <v/>
      </c>
      <c r="D124" s="100">
        <f t="shared" si="11"/>
        <v>9999</v>
      </c>
      <c r="E124" s="100">
        <v>120</v>
      </c>
      <c r="F124" s="100" t="str">
        <f t="shared" si="12"/>
        <v/>
      </c>
      <c r="G124" s="100" t="str">
        <f t="shared" si="13"/>
        <v/>
      </c>
      <c r="I124" s="95" t="str">
        <f t="shared" si="14"/>
        <v/>
      </c>
      <c r="J124" s="95" t="str">
        <f t="shared" si="15"/>
        <v/>
      </c>
      <c r="K124" s="97" t="str">
        <f t="shared" si="16"/>
        <v/>
      </c>
    </row>
    <row r="125" spans="1:11">
      <c r="A125" s="90" t="str">
        <f>IFERROR(MID($B$1,LEN(_xlfn.CONCAT($A$3:A124,REPT("!",COUNTA($A$3:A124)+1))),FIND(",",$B$1,LEN(_xlfn.CONCAT($A$3:A124,REPT("!",COUNTA($A$3:A124)+1))))-LEN(_xlfn.CONCAT($A$3:A124,REPT("!",COUNTA($A$3:A124)+1)))),"")</f>
        <v/>
      </c>
      <c r="B125" s="89" t="str">
        <f>IF(A125="","",VLOOKUP("*"&amp;A125&amp;"*",Actual!$G$2:$J$18,4,FALSE))</f>
        <v/>
      </c>
      <c r="C125" s="102" t="str">
        <f t="shared" si="17"/>
        <v/>
      </c>
      <c r="D125" s="100">
        <f t="shared" si="11"/>
        <v>9999</v>
      </c>
      <c r="E125" s="100">
        <v>121</v>
      </c>
      <c r="F125" s="100" t="str">
        <f t="shared" si="12"/>
        <v/>
      </c>
      <c r="G125" s="100" t="str">
        <f t="shared" si="13"/>
        <v/>
      </c>
      <c r="I125" s="95" t="str">
        <f t="shared" si="14"/>
        <v/>
      </c>
      <c r="J125" s="95" t="str">
        <f t="shared" si="15"/>
        <v/>
      </c>
      <c r="K125" s="97" t="str">
        <f t="shared" si="16"/>
        <v/>
      </c>
    </row>
    <row r="126" spans="1:11">
      <c r="A126" s="90" t="str">
        <f>IFERROR(MID($B$1,LEN(_xlfn.CONCAT($A$3:A125,REPT("!",COUNTA($A$3:A125)+1))),FIND(",",$B$1,LEN(_xlfn.CONCAT($A$3:A125,REPT("!",COUNTA($A$3:A125)+1))))-LEN(_xlfn.CONCAT($A$3:A125,REPT("!",COUNTA($A$3:A125)+1)))),"")</f>
        <v/>
      </c>
      <c r="B126" s="89" t="str">
        <f>IF(A126="","",VLOOKUP("*"&amp;A126&amp;"*",Actual!$G$2:$J$18,4,FALSE))</f>
        <v/>
      </c>
      <c r="C126" s="102" t="str">
        <f t="shared" si="17"/>
        <v/>
      </c>
      <c r="D126" s="100">
        <f t="shared" si="11"/>
        <v>9999</v>
      </c>
      <c r="E126" s="100">
        <v>122</v>
      </c>
      <c r="F126" s="100" t="str">
        <f t="shared" si="12"/>
        <v/>
      </c>
      <c r="G126" s="100" t="str">
        <f t="shared" si="13"/>
        <v/>
      </c>
      <c r="I126" s="95" t="str">
        <f t="shared" si="14"/>
        <v/>
      </c>
      <c r="J126" s="95" t="str">
        <f t="shared" si="15"/>
        <v/>
      </c>
      <c r="K126" s="97" t="str">
        <f t="shared" si="16"/>
        <v/>
      </c>
    </row>
    <row r="127" spans="1:11">
      <c r="A127" s="90" t="str">
        <f>IFERROR(MID($B$1,LEN(_xlfn.CONCAT($A$3:A126,REPT("!",COUNTA($A$3:A126)+1))),FIND(",",$B$1,LEN(_xlfn.CONCAT($A$3:A126,REPT("!",COUNTA($A$3:A126)+1))))-LEN(_xlfn.CONCAT($A$3:A126,REPT("!",COUNTA($A$3:A126)+1)))),"")</f>
        <v/>
      </c>
      <c r="B127" s="89" t="str">
        <f>IF(A127="","",VLOOKUP("*"&amp;A127&amp;"*",Actual!$G$2:$J$18,4,FALSE))</f>
        <v/>
      </c>
      <c r="C127" s="102" t="str">
        <f t="shared" si="17"/>
        <v/>
      </c>
      <c r="D127" s="100">
        <f t="shared" si="11"/>
        <v>9999</v>
      </c>
      <c r="E127" s="100">
        <v>123</v>
      </c>
      <c r="F127" s="100" t="str">
        <f t="shared" si="12"/>
        <v/>
      </c>
      <c r="G127" s="100" t="str">
        <f t="shared" si="13"/>
        <v/>
      </c>
      <c r="I127" s="95" t="str">
        <f t="shared" si="14"/>
        <v/>
      </c>
      <c r="J127" s="95" t="str">
        <f t="shared" si="15"/>
        <v/>
      </c>
      <c r="K127" s="97" t="str">
        <f t="shared" si="16"/>
        <v/>
      </c>
    </row>
    <row r="128" spans="1:11">
      <c r="A128" s="90" t="str">
        <f>IFERROR(MID($B$1,LEN(_xlfn.CONCAT($A$3:A127,REPT("!",COUNTA($A$3:A127)+1))),FIND(",",$B$1,LEN(_xlfn.CONCAT($A$3:A127,REPT("!",COUNTA($A$3:A127)+1))))-LEN(_xlfn.CONCAT($A$3:A127,REPT("!",COUNTA($A$3:A127)+1)))),"")</f>
        <v/>
      </c>
      <c r="B128" s="89" t="str">
        <f>IF(A128="","",VLOOKUP("*"&amp;A128&amp;"*",Actual!$G$2:$J$18,4,FALSE))</f>
        <v/>
      </c>
      <c r="C128" s="102" t="str">
        <f t="shared" si="17"/>
        <v/>
      </c>
      <c r="D128" s="100">
        <f t="shared" si="11"/>
        <v>9999</v>
      </c>
      <c r="E128" s="100">
        <v>124</v>
      </c>
      <c r="F128" s="100" t="str">
        <f t="shared" si="12"/>
        <v/>
      </c>
      <c r="G128" s="100" t="str">
        <f t="shared" si="13"/>
        <v/>
      </c>
      <c r="I128" s="95" t="str">
        <f t="shared" si="14"/>
        <v/>
      </c>
      <c r="J128" s="95" t="str">
        <f t="shared" si="15"/>
        <v/>
      </c>
      <c r="K128" s="97" t="str">
        <f t="shared" si="16"/>
        <v/>
      </c>
    </row>
    <row r="129" spans="1:11">
      <c r="A129" s="90" t="str">
        <f>IFERROR(MID($B$1,LEN(_xlfn.CONCAT($A$3:A128,REPT("!",COUNTA($A$3:A128)+1))),FIND(",",$B$1,LEN(_xlfn.CONCAT($A$3:A128,REPT("!",COUNTA($A$3:A128)+1))))-LEN(_xlfn.CONCAT($A$3:A128,REPT("!",COUNTA($A$3:A128)+1)))),"")</f>
        <v/>
      </c>
      <c r="B129" s="89" t="str">
        <f>IF(A129="","",VLOOKUP("*"&amp;A129&amp;"*",Actual!$G$2:$J$18,4,FALSE))</f>
        <v/>
      </c>
      <c r="C129" s="102" t="str">
        <f t="shared" si="17"/>
        <v/>
      </c>
      <c r="D129" s="100">
        <f t="shared" si="11"/>
        <v>9999</v>
      </c>
      <c r="E129" s="100">
        <v>125</v>
      </c>
      <c r="F129" s="100" t="str">
        <f t="shared" si="12"/>
        <v/>
      </c>
      <c r="G129" s="100" t="str">
        <f t="shared" si="13"/>
        <v/>
      </c>
      <c r="I129" s="95" t="str">
        <f t="shared" si="14"/>
        <v/>
      </c>
      <c r="J129" s="95" t="str">
        <f t="shared" si="15"/>
        <v/>
      </c>
      <c r="K129" s="97" t="str">
        <f t="shared" si="16"/>
        <v/>
      </c>
    </row>
    <row r="130" spans="1:11">
      <c r="A130" s="90" t="str">
        <f>IFERROR(MID($B$1,LEN(_xlfn.CONCAT($A$3:A129,REPT("!",COUNTA($A$3:A129)+1))),FIND(",",$B$1,LEN(_xlfn.CONCAT($A$3:A129,REPT("!",COUNTA($A$3:A129)+1))))-LEN(_xlfn.CONCAT($A$3:A129,REPT("!",COUNTA($A$3:A129)+1)))),"")</f>
        <v/>
      </c>
      <c r="B130" s="89" t="str">
        <f>IF(A130="","",VLOOKUP("*"&amp;A130&amp;"*",Actual!$G$2:$J$18,4,FALSE))</f>
        <v/>
      </c>
      <c r="C130" s="102" t="str">
        <f t="shared" si="17"/>
        <v/>
      </c>
      <c r="D130" s="100">
        <f t="shared" si="11"/>
        <v>9999</v>
      </c>
      <c r="E130" s="100">
        <v>126</v>
      </c>
      <c r="F130" s="100" t="str">
        <f t="shared" si="12"/>
        <v/>
      </c>
      <c r="G130" s="100" t="str">
        <f t="shared" si="13"/>
        <v/>
      </c>
      <c r="I130" s="95" t="str">
        <f t="shared" si="14"/>
        <v/>
      </c>
      <c r="J130" s="95" t="str">
        <f t="shared" si="15"/>
        <v/>
      </c>
      <c r="K130" s="97" t="str">
        <f t="shared" si="16"/>
        <v/>
      </c>
    </row>
    <row r="131" spans="1:11">
      <c r="A131" s="90" t="str">
        <f>IFERROR(MID($B$1,LEN(_xlfn.CONCAT($A$3:A130,REPT("!",COUNTA($A$3:A130)+1))),FIND(",",$B$1,LEN(_xlfn.CONCAT($A$3:A130,REPT("!",COUNTA($A$3:A130)+1))))-LEN(_xlfn.CONCAT($A$3:A130,REPT("!",COUNTA($A$3:A130)+1)))),"")</f>
        <v/>
      </c>
      <c r="B131" s="89" t="str">
        <f>IF(A131="","",VLOOKUP("*"&amp;A131&amp;"*",Actual!$G$2:$J$18,4,FALSE))</f>
        <v/>
      </c>
      <c r="C131" s="102" t="str">
        <f t="shared" si="17"/>
        <v/>
      </c>
      <c r="D131" s="100">
        <f t="shared" si="11"/>
        <v>9999</v>
      </c>
      <c r="E131" s="100">
        <v>127</v>
      </c>
      <c r="F131" s="100" t="str">
        <f t="shared" si="12"/>
        <v/>
      </c>
      <c r="G131" s="100" t="str">
        <f t="shared" si="13"/>
        <v/>
      </c>
      <c r="I131" s="95" t="str">
        <f t="shared" si="14"/>
        <v/>
      </c>
      <c r="J131" s="95" t="str">
        <f t="shared" si="15"/>
        <v/>
      </c>
      <c r="K131" s="97" t="str">
        <f t="shared" si="16"/>
        <v/>
      </c>
    </row>
    <row r="132" spans="1:11">
      <c r="A132" s="90" t="str">
        <f>IFERROR(MID($B$1,LEN(_xlfn.CONCAT($A$3:A131,REPT("!",COUNTA($A$3:A131)+1))),FIND(",",$B$1,LEN(_xlfn.CONCAT($A$3:A131,REPT("!",COUNTA($A$3:A131)+1))))-LEN(_xlfn.CONCAT($A$3:A131,REPT("!",COUNTA($A$3:A131)+1)))),"")</f>
        <v/>
      </c>
      <c r="B132" s="89" t="str">
        <f>IF(A132="","",VLOOKUP("*"&amp;A132&amp;"*",Actual!$G$2:$J$18,4,FALSE))</f>
        <v/>
      </c>
      <c r="C132" s="102" t="str">
        <f t="shared" si="17"/>
        <v/>
      </c>
      <c r="D132" s="100">
        <f t="shared" si="11"/>
        <v>9999</v>
      </c>
      <c r="E132" s="100">
        <v>128</v>
      </c>
      <c r="F132" s="100" t="str">
        <f t="shared" si="12"/>
        <v/>
      </c>
      <c r="G132" s="100" t="str">
        <f t="shared" si="13"/>
        <v/>
      </c>
      <c r="I132" s="95" t="str">
        <f t="shared" si="14"/>
        <v/>
      </c>
      <c r="J132" s="95" t="str">
        <f t="shared" si="15"/>
        <v/>
      </c>
      <c r="K132" s="97" t="str">
        <f t="shared" si="16"/>
        <v/>
      </c>
    </row>
    <row r="133" spans="1:11">
      <c r="A133" s="90" t="str">
        <f>IFERROR(MID($B$1,LEN(_xlfn.CONCAT($A$3:A132,REPT("!",COUNTA($A$3:A132)+1))),FIND(",",$B$1,LEN(_xlfn.CONCAT($A$3:A132,REPT("!",COUNTA($A$3:A132)+1))))-LEN(_xlfn.CONCAT($A$3:A132,REPT("!",COUNTA($A$3:A132)+1)))),"")</f>
        <v/>
      </c>
      <c r="B133" s="89" t="str">
        <f>IF(A133="","",VLOOKUP("*"&amp;A133&amp;"*",Actual!$G$2:$J$18,4,FALSE))</f>
        <v/>
      </c>
      <c r="C133" s="102" t="str">
        <f t="shared" si="17"/>
        <v/>
      </c>
      <c r="D133" s="100">
        <f t="shared" ref="D133:D196" si="18">IFERROR(IF(_xlfn.NUMBERVALUE(A133)=0,9999,_xlfn.NUMBERVALUE(A133)),"")</f>
        <v>9999</v>
      </c>
      <c r="E133" s="100">
        <v>129</v>
      </c>
      <c r="F133" s="100" t="str">
        <f t="shared" si="12"/>
        <v/>
      </c>
      <c r="G133" s="100" t="str">
        <f t="shared" si="13"/>
        <v/>
      </c>
      <c r="I133" s="95" t="str">
        <f t="shared" si="14"/>
        <v/>
      </c>
      <c r="J133" s="95" t="str">
        <f t="shared" si="15"/>
        <v/>
      </c>
      <c r="K133" s="97" t="str">
        <f t="shared" si="16"/>
        <v/>
      </c>
    </row>
    <row r="134" spans="1:11">
      <c r="A134" s="90" t="str">
        <f>IFERROR(MID($B$1,LEN(_xlfn.CONCAT($A$3:A133,REPT("!",COUNTA($A$3:A133)+1))),FIND(",",$B$1,LEN(_xlfn.CONCAT($A$3:A133,REPT("!",COUNTA($A$3:A133)+1))))-LEN(_xlfn.CONCAT($A$3:A133,REPT("!",COUNTA($A$3:A133)+1)))),"")</f>
        <v/>
      </c>
      <c r="B134" s="89" t="str">
        <f>IF(A134="","",VLOOKUP("*"&amp;A134&amp;"*",Actual!$G$2:$J$18,4,FALSE))</f>
        <v/>
      </c>
      <c r="C134" s="102" t="str">
        <f t="shared" si="17"/>
        <v/>
      </c>
      <c r="D134" s="100">
        <f t="shared" si="18"/>
        <v>9999</v>
      </c>
      <c r="E134" s="100">
        <v>130</v>
      </c>
      <c r="F134" s="100" t="str">
        <f t="shared" ref="F134:F197" si="19">B134</f>
        <v/>
      </c>
      <c r="G134" s="100" t="str">
        <f t="shared" ref="G134:G197" si="20">C134</f>
        <v/>
      </c>
      <c r="I134" s="95" t="str">
        <f t="shared" si="14"/>
        <v/>
      </c>
      <c r="J134" s="95" t="str">
        <f t="shared" si="15"/>
        <v/>
      </c>
      <c r="K134" s="97" t="str">
        <f t="shared" si="16"/>
        <v/>
      </c>
    </row>
    <row r="135" spans="1:11">
      <c r="A135" s="90" t="str">
        <f>IFERROR(MID($B$1,LEN(_xlfn.CONCAT($A$3:A134,REPT("!",COUNTA($A$3:A134)+1))),FIND(",",$B$1,LEN(_xlfn.CONCAT($A$3:A134,REPT("!",COUNTA($A$3:A134)+1))))-LEN(_xlfn.CONCAT($A$3:A134,REPT("!",COUNTA($A$3:A134)+1)))),"")</f>
        <v/>
      </c>
      <c r="B135" s="89" t="str">
        <f>IF(A135="","",VLOOKUP("*"&amp;A135&amp;"*",Actual!$G$2:$J$18,4,FALSE))</f>
        <v/>
      </c>
      <c r="C135" s="102" t="str">
        <f t="shared" si="17"/>
        <v/>
      </c>
      <c r="D135" s="100">
        <f t="shared" si="18"/>
        <v>9999</v>
      </c>
      <c r="E135" s="100">
        <v>131</v>
      </c>
      <c r="F135" s="100" t="str">
        <f t="shared" si="19"/>
        <v/>
      </c>
      <c r="G135" s="100" t="str">
        <f t="shared" si="20"/>
        <v/>
      </c>
      <c r="I135" s="95" t="str">
        <f t="shared" si="14"/>
        <v/>
      </c>
      <c r="J135" s="95" t="str">
        <f t="shared" si="15"/>
        <v/>
      </c>
      <c r="K135" s="97" t="str">
        <f t="shared" si="16"/>
        <v/>
      </c>
    </row>
    <row r="136" spans="1:11">
      <c r="A136" s="90" t="str">
        <f>IFERROR(MID($B$1,LEN(_xlfn.CONCAT($A$3:A135,REPT("!",COUNTA($A$3:A135)+1))),FIND(",",$B$1,LEN(_xlfn.CONCAT($A$3:A135,REPT("!",COUNTA($A$3:A135)+1))))-LEN(_xlfn.CONCAT($A$3:A135,REPT("!",COUNTA($A$3:A135)+1)))),"")</f>
        <v/>
      </c>
      <c r="B136" s="89" t="str">
        <f>IF(A136="","",VLOOKUP("*"&amp;A136&amp;"*",Actual!$G$2:$J$18,4,FALSE))</f>
        <v/>
      </c>
      <c r="C136" s="102" t="str">
        <f t="shared" si="17"/>
        <v/>
      </c>
      <c r="D136" s="100">
        <f t="shared" si="18"/>
        <v>9999</v>
      </c>
      <c r="E136" s="100">
        <v>132</v>
      </c>
      <c r="F136" s="100" t="str">
        <f t="shared" si="19"/>
        <v/>
      </c>
      <c r="G136" s="100" t="str">
        <f t="shared" si="20"/>
        <v/>
      </c>
      <c r="I136" s="95" t="str">
        <f t="shared" si="14"/>
        <v/>
      </c>
      <c r="J136" s="95" t="str">
        <f t="shared" si="15"/>
        <v/>
      </c>
      <c r="K136" s="97" t="str">
        <f t="shared" si="16"/>
        <v/>
      </c>
    </row>
    <row r="137" spans="1:11">
      <c r="A137" s="90" t="str">
        <f>IFERROR(MID($B$1,LEN(_xlfn.CONCAT($A$3:A136,REPT("!",COUNTA($A$3:A136)+1))),FIND(",",$B$1,LEN(_xlfn.CONCAT($A$3:A136,REPT("!",COUNTA($A$3:A136)+1))))-LEN(_xlfn.CONCAT($A$3:A136,REPT("!",COUNTA($A$3:A136)+1)))),"")</f>
        <v/>
      </c>
      <c r="B137" s="89" t="str">
        <f>IF(A137="","",VLOOKUP("*"&amp;A137&amp;"*",Actual!$G$2:$J$18,4,FALSE))</f>
        <v/>
      </c>
      <c r="C137" s="102" t="str">
        <f t="shared" si="17"/>
        <v/>
      </c>
      <c r="D137" s="100">
        <f t="shared" si="18"/>
        <v>9999</v>
      </c>
      <c r="E137" s="100">
        <v>133</v>
      </c>
      <c r="F137" s="100" t="str">
        <f t="shared" si="19"/>
        <v/>
      </c>
      <c r="G137" s="100" t="str">
        <f t="shared" si="20"/>
        <v/>
      </c>
      <c r="I137" s="95" t="str">
        <f t="shared" si="14"/>
        <v/>
      </c>
      <c r="J137" s="95" t="str">
        <f t="shared" si="15"/>
        <v/>
      </c>
      <c r="K137" s="97" t="str">
        <f t="shared" si="16"/>
        <v/>
      </c>
    </row>
    <row r="138" spans="1:11">
      <c r="A138" s="90" t="str">
        <f>IFERROR(MID($B$1,LEN(_xlfn.CONCAT($A$3:A137,REPT("!",COUNTA($A$3:A137)+1))),FIND(",",$B$1,LEN(_xlfn.CONCAT($A$3:A137,REPT("!",COUNTA($A$3:A137)+1))))-LEN(_xlfn.CONCAT($A$3:A137,REPT("!",COUNTA($A$3:A137)+1)))),"")</f>
        <v/>
      </c>
      <c r="B138" s="89" t="str">
        <f>IF(A138="","",VLOOKUP("*"&amp;A138&amp;"*",Actual!$G$2:$J$18,4,FALSE))</f>
        <v/>
      </c>
      <c r="C138" s="102" t="str">
        <f t="shared" si="17"/>
        <v/>
      </c>
      <c r="D138" s="100">
        <f t="shared" si="18"/>
        <v>9999</v>
      </c>
      <c r="E138" s="100">
        <v>134</v>
      </c>
      <c r="F138" s="100" t="str">
        <f t="shared" si="19"/>
        <v/>
      </c>
      <c r="G138" s="100" t="str">
        <f t="shared" si="20"/>
        <v/>
      </c>
      <c r="I138" s="95" t="str">
        <f t="shared" si="14"/>
        <v/>
      </c>
      <c r="J138" s="95" t="str">
        <f t="shared" si="15"/>
        <v/>
      </c>
      <c r="K138" s="97" t="str">
        <f t="shared" si="16"/>
        <v/>
      </c>
    </row>
    <row r="139" spans="1:11">
      <c r="A139" s="90" t="str">
        <f>IFERROR(MID($B$1,LEN(_xlfn.CONCAT($A$3:A138,REPT("!",COUNTA($A$3:A138)+1))),FIND(",",$B$1,LEN(_xlfn.CONCAT($A$3:A138,REPT("!",COUNTA($A$3:A138)+1))))-LEN(_xlfn.CONCAT($A$3:A138,REPT("!",COUNTA($A$3:A138)+1)))),"")</f>
        <v/>
      </c>
      <c r="B139" s="89" t="str">
        <f>IF(A139="","",VLOOKUP("*"&amp;A139&amp;"*",Actual!$G$2:$J$18,4,FALSE))</f>
        <v/>
      </c>
      <c r="C139" s="102" t="str">
        <f t="shared" si="17"/>
        <v/>
      </c>
      <c r="D139" s="100">
        <f t="shared" si="18"/>
        <v>9999</v>
      </c>
      <c r="E139" s="100">
        <v>135</v>
      </c>
      <c r="F139" s="100" t="str">
        <f t="shared" si="19"/>
        <v/>
      </c>
      <c r="G139" s="100" t="str">
        <f t="shared" si="20"/>
        <v/>
      </c>
      <c r="I139" s="95" t="str">
        <f t="shared" si="14"/>
        <v/>
      </c>
      <c r="J139" s="95" t="str">
        <f t="shared" si="15"/>
        <v/>
      </c>
      <c r="K139" s="97" t="str">
        <f t="shared" si="16"/>
        <v/>
      </c>
    </row>
    <row r="140" spans="1:11">
      <c r="A140" s="90" t="str">
        <f>IFERROR(MID($B$1,LEN(_xlfn.CONCAT($A$3:A139,REPT("!",COUNTA($A$3:A139)+1))),FIND(",",$B$1,LEN(_xlfn.CONCAT($A$3:A139,REPT("!",COUNTA($A$3:A139)+1))))-LEN(_xlfn.CONCAT($A$3:A139,REPT("!",COUNTA($A$3:A139)+1)))),"")</f>
        <v/>
      </c>
      <c r="B140" s="89" t="str">
        <f>IF(A140="","",VLOOKUP("*"&amp;A140&amp;"*",Actual!$G$2:$J$18,4,FALSE))</f>
        <v/>
      </c>
      <c r="C140" s="102" t="str">
        <f t="shared" si="17"/>
        <v/>
      </c>
      <c r="D140" s="100">
        <f t="shared" si="18"/>
        <v>9999</v>
      </c>
      <c r="E140" s="100">
        <v>136</v>
      </c>
      <c r="F140" s="100" t="str">
        <f t="shared" si="19"/>
        <v/>
      </c>
      <c r="G140" s="100" t="str">
        <f t="shared" si="20"/>
        <v/>
      </c>
      <c r="I140" s="95" t="str">
        <f t="shared" si="14"/>
        <v/>
      </c>
      <c r="J140" s="95" t="str">
        <f t="shared" si="15"/>
        <v/>
      </c>
      <c r="K140" s="97" t="str">
        <f t="shared" si="16"/>
        <v/>
      </c>
    </row>
    <row r="141" spans="1:11">
      <c r="A141" s="90" t="str">
        <f>IFERROR(MID($B$1,LEN(_xlfn.CONCAT($A$3:A140,REPT("!",COUNTA($A$3:A140)+1))),FIND(",",$B$1,LEN(_xlfn.CONCAT($A$3:A140,REPT("!",COUNTA($A$3:A140)+1))))-LEN(_xlfn.CONCAT($A$3:A140,REPT("!",COUNTA($A$3:A140)+1)))),"")</f>
        <v/>
      </c>
      <c r="B141" s="89" t="str">
        <f>IF(A141="","",VLOOKUP("*"&amp;A141&amp;"*",Actual!$G$2:$J$18,4,FALSE))</f>
        <v/>
      </c>
      <c r="C141" s="102" t="str">
        <f t="shared" si="17"/>
        <v/>
      </c>
      <c r="D141" s="100">
        <f t="shared" si="18"/>
        <v>9999</v>
      </c>
      <c r="E141" s="100">
        <v>137</v>
      </c>
      <c r="F141" s="100" t="str">
        <f t="shared" si="19"/>
        <v/>
      </c>
      <c r="G141" s="100" t="str">
        <f t="shared" si="20"/>
        <v/>
      </c>
      <c r="I141" s="95" t="str">
        <f t="shared" si="14"/>
        <v/>
      </c>
      <c r="J141" s="95" t="str">
        <f t="shared" si="15"/>
        <v/>
      </c>
      <c r="K141" s="97" t="str">
        <f t="shared" si="16"/>
        <v/>
      </c>
    </row>
    <row r="142" spans="1:11">
      <c r="A142" s="90" t="str">
        <f>IFERROR(MID($B$1,LEN(_xlfn.CONCAT($A$3:A141,REPT("!",COUNTA($A$3:A141)+1))),FIND(",",$B$1,LEN(_xlfn.CONCAT($A$3:A141,REPT("!",COUNTA($A$3:A141)+1))))-LEN(_xlfn.CONCAT($A$3:A141,REPT("!",COUNTA($A$3:A141)+1)))),"")</f>
        <v/>
      </c>
      <c r="B142" s="89" t="str">
        <f>IF(A142="","",VLOOKUP("*"&amp;A142&amp;"*",Actual!$G$2:$J$18,4,FALSE))</f>
        <v/>
      </c>
      <c r="C142" s="102" t="str">
        <f t="shared" si="17"/>
        <v/>
      </c>
      <c r="D142" s="100">
        <f t="shared" si="18"/>
        <v>9999</v>
      </c>
      <c r="E142" s="100">
        <v>138</v>
      </c>
      <c r="F142" s="100" t="str">
        <f t="shared" si="19"/>
        <v/>
      </c>
      <c r="G142" s="100" t="str">
        <f t="shared" si="20"/>
        <v/>
      </c>
      <c r="I142" s="95" t="str">
        <f t="shared" si="14"/>
        <v/>
      </c>
      <c r="J142" s="95" t="str">
        <f t="shared" si="15"/>
        <v/>
      </c>
      <c r="K142" s="97" t="str">
        <f t="shared" si="16"/>
        <v/>
      </c>
    </row>
    <row r="143" spans="1:11">
      <c r="A143" s="90" t="str">
        <f>IFERROR(MID($B$1,LEN(_xlfn.CONCAT($A$3:A142,REPT("!",COUNTA($A$3:A142)+1))),FIND(",",$B$1,LEN(_xlfn.CONCAT($A$3:A142,REPT("!",COUNTA($A$3:A142)+1))))-LEN(_xlfn.CONCAT($A$3:A142,REPT("!",COUNTA($A$3:A142)+1)))),"")</f>
        <v/>
      </c>
      <c r="B143" s="89" t="str">
        <f>IF(A143="","",VLOOKUP("*"&amp;A143&amp;"*",Actual!$G$2:$J$18,4,FALSE))</f>
        <v/>
      </c>
      <c r="C143" s="102" t="str">
        <f t="shared" si="17"/>
        <v/>
      </c>
      <c r="D143" s="100">
        <f t="shared" si="18"/>
        <v>9999</v>
      </c>
      <c r="E143" s="100">
        <v>139</v>
      </c>
      <c r="F143" s="100" t="str">
        <f t="shared" si="19"/>
        <v/>
      </c>
      <c r="G143" s="100" t="str">
        <f t="shared" si="20"/>
        <v/>
      </c>
      <c r="I143" s="95" t="str">
        <f t="shared" si="14"/>
        <v/>
      </c>
      <c r="J143" s="95" t="str">
        <f t="shared" si="15"/>
        <v/>
      </c>
      <c r="K143" s="97" t="str">
        <f t="shared" si="16"/>
        <v/>
      </c>
    </row>
    <row r="144" spans="1:11">
      <c r="A144" s="90" t="str">
        <f>IFERROR(MID($B$1,LEN(_xlfn.CONCAT($A$3:A143,REPT("!",COUNTA($A$3:A143)+1))),FIND(",",$B$1,LEN(_xlfn.CONCAT($A$3:A143,REPT("!",COUNTA($A$3:A143)+1))))-LEN(_xlfn.CONCAT($A$3:A143,REPT("!",COUNTA($A$3:A143)+1)))),"")</f>
        <v/>
      </c>
      <c r="B144" s="89" t="str">
        <f>IF(A144="","",VLOOKUP("*"&amp;A144&amp;"*",Actual!$G$2:$J$18,4,FALSE))</f>
        <v/>
      </c>
      <c r="C144" s="102" t="str">
        <f t="shared" si="17"/>
        <v/>
      </c>
      <c r="D144" s="100">
        <f t="shared" si="18"/>
        <v>9999</v>
      </c>
      <c r="E144" s="100">
        <v>140</v>
      </c>
      <c r="F144" s="100" t="str">
        <f t="shared" si="19"/>
        <v/>
      </c>
      <c r="G144" s="100" t="str">
        <f t="shared" si="20"/>
        <v/>
      </c>
      <c r="I144" s="95" t="str">
        <f t="shared" si="14"/>
        <v/>
      </c>
      <c r="J144" s="95" t="str">
        <f t="shared" si="15"/>
        <v/>
      </c>
      <c r="K144" s="97" t="str">
        <f t="shared" si="16"/>
        <v/>
      </c>
    </row>
    <row r="145" spans="1:11">
      <c r="A145" s="90" t="str">
        <f>IFERROR(MID($B$1,LEN(_xlfn.CONCAT($A$3:A144,REPT("!",COUNTA($A$3:A144)+1))),FIND(",",$B$1,LEN(_xlfn.CONCAT($A$3:A144,REPT("!",COUNTA($A$3:A144)+1))))-LEN(_xlfn.CONCAT($A$3:A144,REPT("!",COUNTA($A$3:A144)+1)))),"")</f>
        <v/>
      </c>
      <c r="B145" s="89" t="str">
        <f>IF(A145="","",VLOOKUP("*"&amp;A145&amp;"*",Actual!$G$2:$J$18,4,FALSE))</f>
        <v/>
      </c>
      <c r="C145" s="102" t="str">
        <f t="shared" si="17"/>
        <v/>
      </c>
      <c r="D145" s="100">
        <f t="shared" si="18"/>
        <v>9999</v>
      </c>
      <c r="E145" s="100">
        <v>141</v>
      </c>
      <c r="F145" s="100" t="str">
        <f t="shared" si="19"/>
        <v/>
      </c>
      <c r="G145" s="100" t="str">
        <f t="shared" si="20"/>
        <v/>
      </c>
      <c r="I145" s="95" t="str">
        <f t="shared" si="14"/>
        <v/>
      </c>
      <c r="J145" s="95" t="str">
        <f t="shared" si="15"/>
        <v/>
      </c>
      <c r="K145" s="97" t="str">
        <f t="shared" si="16"/>
        <v/>
      </c>
    </row>
    <row r="146" spans="1:11">
      <c r="A146" s="90" t="str">
        <f>IFERROR(MID($B$1,LEN(_xlfn.CONCAT($A$3:A145,REPT("!",COUNTA($A$3:A145)+1))),FIND(",",$B$1,LEN(_xlfn.CONCAT($A$3:A145,REPT("!",COUNTA($A$3:A145)+1))))-LEN(_xlfn.CONCAT($A$3:A145,REPT("!",COUNTA($A$3:A145)+1)))),"")</f>
        <v/>
      </c>
      <c r="B146" s="89" t="str">
        <f>IF(A146="","",VLOOKUP("*"&amp;A146&amp;"*",Actual!$G$2:$J$18,4,FALSE))</f>
        <v/>
      </c>
      <c r="C146" s="102" t="str">
        <f t="shared" si="17"/>
        <v/>
      </c>
      <c r="D146" s="100">
        <f t="shared" si="18"/>
        <v>9999</v>
      </c>
      <c r="E146" s="100">
        <v>142</v>
      </c>
      <c r="F146" s="100" t="str">
        <f t="shared" si="19"/>
        <v/>
      </c>
      <c r="G146" s="100" t="str">
        <f t="shared" si="20"/>
        <v/>
      </c>
      <c r="I146" s="95" t="str">
        <f t="shared" si="14"/>
        <v/>
      </c>
      <c r="J146" s="95" t="str">
        <f t="shared" si="15"/>
        <v/>
      </c>
      <c r="K146" s="97" t="str">
        <f t="shared" si="16"/>
        <v/>
      </c>
    </row>
    <row r="147" spans="1:11">
      <c r="A147" s="90" t="str">
        <f>IFERROR(MID($B$1,LEN(_xlfn.CONCAT($A$3:A146,REPT("!",COUNTA($A$3:A146)+1))),FIND(",",$B$1,LEN(_xlfn.CONCAT($A$3:A146,REPT("!",COUNTA($A$3:A146)+1))))-LEN(_xlfn.CONCAT($A$3:A146,REPT("!",COUNTA($A$3:A146)+1)))),"")</f>
        <v/>
      </c>
      <c r="B147" s="89" t="str">
        <f>IF(A147="","",VLOOKUP("*"&amp;A147&amp;"*",Actual!$G$2:$J$18,4,FALSE))</f>
        <v/>
      </c>
      <c r="C147" s="102" t="str">
        <f t="shared" si="17"/>
        <v/>
      </c>
      <c r="D147" s="100">
        <f t="shared" si="18"/>
        <v>9999</v>
      </c>
      <c r="E147" s="100">
        <v>143</v>
      </c>
      <c r="F147" s="100" t="str">
        <f t="shared" si="19"/>
        <v/>
      </c>
      <c r="G147" s="100" t="str">
        <f t="shared" si="20"/>
        <v/>
      </c>
      <c r="I147" s="95" t="str">
        <f t="shared" si="14"/>
        <v/>
      </c>
      <c r="J147" s="95" t="str">
        <f t="shared" si="15"/>
        <v/>
      </c>
      <c r="K147" s="97" t="str">
        <f t="shared" si="16"/>
        <v/>
      </c>
    </row>
    <row r="148" spans="1:11">
      <c r="A148" s="90" t="str">
        <f>IFERROR(MID($B$1,LEN(_xlfn.CONCAT($A$3:A147,REPT("!",COUNTA($A$3:A147)+1))),FIND(",",$B$1,LEN(_xlfn.CONCAT($A$3:A147,REPT("!",COUNTA($A$3:A147)+1))))-LEN(_xlfn.CONCAT($A$3:A147,REPT("!",COUNTA($A$3:A147)+1)))),"")</f>
        <v/>
      </c>
      <c r="B148" s="89" t="str">
        <f>IF(A148="","",VLOOKUP("*"&amp;A148&amp;"*",Actual!$G$2:$J$18,4,FALSE))</f>
        <v/>
      </c>
      <c r="C148" s="102" t="str">
        <f t="shared" si="17"/>
        <v/>
      </c>
      <c r="D148" s="100">
        <f t="shared" si="18"/>
        <v>9999</v>
      </c>
      <c r="E148" s="100">
        <v>144</v>
      </c>
      <c r="F148" s="100" t="str">
        <f t="shared" si="19"/>
        <v/>
      </c>
      <c r="G148" s="100" t="str">
        <f t="shared" si="20"/>
        <v/>
      </c>
      <c r="I148" s="95" t="str">
        <f t="shared" si="14"/>
        <v/>
      </c>
      <c r="J148" s="95" t="str">
        <f t="shared" si="15"/>
        <v/>
      </c>
      <c r="K148" s="97" t="str">
        <f t="shared" si="16"/>
        <v/>
      </c>
    </row>
    <row r="149" spans="1:11">
      <c r="A149" s="90" t="str">
        <f>IFERROR(MID($B$1,LEN(_xlfn.CONCAT($A$3:A148,REPT("!",COUNTA($A$3:A148)+1))),FIND(",",$B$1,LEN(_xlfn.CONCAT($A$3:A148,REPT("!",COUNTA($A$3:A148)+1))))-LEN(_xlfn.CONCAT($A$3:A148,REPT("!",COUNTA($A$3:A148)+1)))),"")</f>
        <v/>
      </c>
      <c r="B149" s="89" t="str">
        <f>IF(A149="","",VLOOKUP("*"&amp;A149&amp;"*",Actual!$G$2:$J$18,4,FALSE))</f>
        <v/>
      </c>
      <c r="C149" s="102" t="str">
        <f t="shared" si="17"/>
        <v/>
      </c>
      <c r="D149" s="100">
        <f t="shared" si="18"/>
        <v>9999</v>
      </c>
      <c r="E149" s="100">
        <v>145</v>
      </c>
      <c r="F149" s="100" t="str">
        <f t="shared" si="19"/>
        <v/>
      </c>
      <c r="G149" s="100" t="str">
        <f t="shared" si="20"/>
        <v/>
      </c>
      <c r="I149" s="95" t="str">
        <f t="shared" si="14"/>
        <v/>
      </c>
      <c r="J149" s="95" t="str">
        <f t="shared" si="15"/>
        <v/>
      </c>
      <c r="K149" s="97" t="str">
        <f t="shared" si="16"/>
        <v/>
      </c>
    </row>
    <row r="150" spans="1:11">
      <c r="A150" s="90" t="str">
        <f>IFERROR(MID($B$1,LEN(_xlfn.CONCAT($A$3:A149,REPT("!",COUNTA($A$3:A149)+1))),FIND(",",$B$1,LEN(_xlfn.CONCAT($A$3:A149,REPT("!",COUNTA($A$3:A149)+1))))-LEN(_xlfn.CONCAT($A$3:A149,REPT("!",COUNTA($A$3:A149)+1)))),"")</f>
        <v/>
      </c>
      <c r="B150" s="89" t="str">
        <f>IF(A150="","",VLOOKUP("*"&amp;A150&amp;"*",Actual!$G$2:$J$18,4,FALSE))</f>
        <v/>
      </c>
      <c r="C150" s="102" t="str">
        <f t="shared" si="17"/>
        <v/>
      </c>
      <c r="D150" s="100">
        <f t="shared" si="18"/>
        <v>9999</v>
      </c>
      <c r="E150" s="100">
        <v>146</v>
      </c>
      <c r="F150" s="100" t="str">
        <f t="shared" si="19"/>
        <v/>
      </c>
      <c r="G150" s="100" t="str">
        <f t="shared" si="20"/>
        <v/>
      </c>
      <c r="I150" s="95" t="str">
        <f t="shared" ref="I150:I213" si="21">IF(SMALL($D$3:$D$302,E150)&gt;9000,"",SMALL($D$3:$D$302,E150))</f>
        <v/>
      </c>
      <c r="J150" s="95" t="str">
        <f t="shared" ref="J150:J213" si="22">IFERROR(VLOOKUP(I150,$D$3:$G$302,3,FALSE),"")</f>
        <v/>
      </c>
      <c r="K150" s="97" t="str">
        <f t="shared" ref="K150:K213" si="23">IFERROR(VLOOKUP(I150,$D$3:$G$302,4,FALSE),"")</f>
        <v/>
      </c>
    </row>
    <row r="151" spans="1:11">
      <c r="A151" s="90" t="str">
        <f>IFERROR(MID($B$1,LEN(_xlfn.CONCAT($A$3:A150,REPT("!",COUNTA($A$3:A150)+1))),FIND(",",$B$1,LEN(_xlfn.CONCAT($A$3:A150,REPT("!",COUNTA($A$3:A150)+1))))-LEN(_xlfn.CONCAT($A$3:A150,REPT("!",COUNTA($A$3:A150)+1)))),"")</f>
        <v/>
      </c>
      <c r="B151" s="89" t="str">
        <f>IF(A151="","",VLOOKUP("*"&amp;A151&amp;"*",Actual!$G$2:$J$18,4,FALSE))</f>
        <v/>
      </c>
      <c r="C151" s="102" t="str">
        <f t="shared" si="17"/>
        <v/>
      </c>
      <c r="D151" s="100">
        <f t="shared" si="18"/>
        <v>9999</v>
      </c>
      <c r="E151" s="100">
        <v>147</v>
      </c>
      <c r="F151" s="100" t="str">
        <f t="shared" si="19"/>
        <v/>
      </c>
      <c r="G151" s="100" t="str">
        <f t="shared" si="20"/>
        <v/>
      </c>
      <c r="I151" s="95" t="str">
        <f t="shared" si="21"/>
        <v/>
      </c>
      <c r="J151" s="95" t="str">
        <f t="shared" si="22"/>
        <v/>
      </c>
      <c r="K151" s="97" t="str">
        <f t="shared" si="23"/>
        <v/>
      </c>
    </row>
    <row r="152" spans="1:11">
      <c r="A152" s="90" t="str">
        <f>IFERROR(MID($B$1,LEN(_xlfn.CONCAT($A$3:A151,REPT("!",COUNTA($A$3:A151)+1))),FIND(",",$B$1,LEN(_xlfn.CONCAT($A$3:A151,REPT("!",COUNTA($A$3:A151)+1))))-LEN(_xlfn.CONCAT($A$3:A151,REPT("!",COUNTA($A$3:A151)+1)))),"")</f>
        <v/>
      </c>
      <c r="B152" s="89" t="str">
        <f>IF(A152="","",VLOOKUP("*"&amp;A152&amp;"*",Actual!$G$2:$J$18,4,FALSE))</f>
        <v/>
      </c>
      <c r="C152" s="102" t="str">
        <f t="shared" si="17"/>
        <v/>
      </c>
      <c r="D152" s="100">
        <f t="shared" si="18"/>
        <v>9999</v>
      </c>
      <c r="E152" s="100">
        <v>148</v>
      </c>
      <c r="F152" s="100" t="str">
        <f t="shared" si="19"/>
        <v/>
      </c>
      <c r="G152" s="100" t="str">
        <f t="shared" si="20"/>
        <v/>
      </c>
      <c r="I152" s="95" t="str">
        <f t="shared" si="21"/>
        <v/>
      </c>
      <c r="J152" s="95" t="str">
        <f t="shared" si="22"/>
        <v/>
      </c>
      <c r="K152" s="97" t="str">
        <f t="shared" si="23"/>
        <v/>
      </c>
    </row>
    <row r="153" spans="1:11">
      <c r="A153" s="90" t="str">
        <f>IFERROR(MID($B$1,LEN(_xlfn.CONCAT($A$3:A152,REPT("!",COUNTA($A$3:A152)+1))),FIND(",",$B$1,LEN(_xlfn.CONCAT($A$3:A152,REPT("!",COUNTA($A$3:A152)+1))))-LEN(_xlfn.CONCAT($A$3:A152,REPT("!",COUNTA($A$3:A152)+1)))),"")</f>
        <v/>
      </c>
      <c r="B153" s="89" t="str">
        <f>IF(A153="","",VLOOKUP("*"&amp;A153&amp;"*",Actual!$G$2:$J$18,4,FALSE))</f>
        <v/>
      </c>
      <c r="C153" s="102" t="str">
        <f t="shared" si="17"/>
        <v/>
      </c>
      <c r="D153" s="100">
        <f t="shared" si="18"/>
        <v>9999</v>
      </c>
      <c r="E153" s="100">
        <v>149</v>
      </c>
      <c r="F153" s="100" t="str">
        <f t="shared" si="19"/>
        <v/>
      </c>
      <c r="G153" s="100" t="str">
        <f t="shared" si="20"/>
        <v/>
      </c>
      <c r="I153" s="95" t="str">
        <f t="shared" si="21"/>
        <v/>
      </c>
      <c r="J153" s="95" t="str">
        <f t="shared" si="22"/>
        <v/>
      </c>
      <c r="K153" s="97" t="str">
        <f t="shared" si="23"/>
        <v/>
      </c>
    </row>
    <row r="154" spans="1:11">
      <c r="A154" s="90" t="str">
        <f>IFERROR(MID($B$1,LEN(_xlfn.CONCAT($A$3:A153,REPT("!",COUNTA($A$3:A153)+1))),FIND(",",$B$1,LEN(_xlfn.CONCAT($A$3:A153,REPT("!",COUNTA($A$3:A153)+1))))-LEN(_xlfn.CONCAT($A$3:A153,REPT("!",COUNTA($A$3:A153)+1)))),"")</f>
        <v/>
      </c>
      <c r="B154" s="89" t="str">
        <f>IF(A154="","",VLOOKUP("*"&amp;A154&amp;"*",Actual!$G$2:$J$18,4,FALSE))</f>
        <v/>
      </c>
      <c r="C154" s="102" t="str">
        <f t="shared" si="17"/>
        <v/>
      </c>
      <c r="D154" s="100">
        <f t="shared" si="18"/>
        <v>9999</v>
      </c>
      <c r="E154" s="100">
        <v>150</v>
      </c>
      <c r="F154" s="100" t="str">
        <f t="shared" si="19"/>
        <v/>
      </c>
      <c r="G154" s="100" t="str">
        <f t="shared" si="20"/>
        <v/>
      </c>
      <c r="I154" s="95" t="str">
        <f t="shared" si="21"/>
        <v/>
      </c>
      <c r="J154" s="95" t="str">
        <f t="shared" si="22"/>
        <v/>
      </c>
      <c r="K154" s="97" t="str">
        <f t="shared" si="23"/>
        <v/>
      </c>
    </row>
    <row r="155" spans="1:11">
      <c r="A155" s="90" t="str">
        <f>IFERROR(MID($B$1,LEN(_xlfn.CONCAT($A$3:A154,REPT("!",COUNTA($A$3:A154)+1))),FIND(",",$B$1,LEN(_xlfn.CONCAT($A$3:A154,REPT("!",COUNTA($A$3:A154)+1))))-LEN(_xlfn.CONCAT($A$3:A154,REPT("!",COUNTA($A$3:A154)+1)))),"")</f>
        <v/>
      </c>
      <c r="B155" s="89" t="str">
        <f>IF(A155="","",VLOOKUP("*"&amp;A155&amp;"*",Actual!$G$2:$J$18,4,FALSE))</f>
        <v/>
      </c>
      <c r="C155" s="102" t="str">
        <f t="shared" ref="C155:C218" si="24">IF(A155="","",IF(COUNTIF($A:$A,A155)&gt;1,_xlfn.CONCAT("VLAN ORGY: ",COUNTIF($A:$A,A155)),""))</f>
        <v/>
      </c>
      <c r="D155" s="100">
        <f t="shared" si="18"/>
        <v>9999</v>
      </c>
      <c r="E155" s="100">
        <v>151</v>
      </c>
      <c r="F155" s="100" t="str">
        <f t="shared" si="19"/>
        <v/>
      </c>
      <c r="G155" s="100" t="str">
        <f t="shared" si="20"/>
        <v/>
      </c>
      <c r="I155" s="95" t="str">
        <f t="shared" si="21"/>
        <v/>
      </c>
      <c r="J155" s="95" t="str">
        <f t="shared" si="22"/>
        <v/>
      </c>
      <c r="K155" s="97" t="str">
        <f t="shared" si="23"/>
        <v/>
      </c>
    </row>
    <row r="156" spans="1:11">
      <c r="A156" s="90" t="str">
        <f>IFERROR(MID($B$1,LEN(_xlfn.CONCAT($A$3:A155,REPT("!",COUNTA($A$3:A155)+1))),FIND(",",$B$1,LEN(_xlfn.CONCAT($A$3:A155,REPT("!",COUNTA($A$3:A155)+1))))-LEN(_xlfn.CONCAT($A$3:A155,REPT("!",COUNTA($A$3:A155)+1)))),"")</f>
        <v/>
      </c>
      <c r="B156" s="89" t="str">
        <f>IF(A156="","",VLOOKUP("*"&amp;A156&amp;"*",Actual!$G$2:$J$18,4,FALSE))</f>
        <v/>
      </c>
      <c r="C156" s="102" t="str">
        <f t="shared" si="24"/>
        <v/>
      </c>
      <c r="D156" s="100">
        <f t="shared" si="18"/>
        <v>9999</v>
      </c>
      <c r="E156" s="100">
        <v>152</v>
      </c>
      <c r="F156" s="100" t="str">
        <f t="shared" si="19"/>
        <v/>
      </c>
      <c r="G156" s="100" t="str">
        <f t="shared" si="20"/>
        <v/>
      </c>
      <c r="I156" s="95" t="str">
        <f t="shared" si="21"/>
        <v/>
      </c>
      <c r="J156" s="95" t="str">
        <f t="shared" si="22"/>
        <v/>
      </c>
      <c r="K156" s="97" t="str">
        <f t="shared" si="23"/>
        <v/>
      </c>
    </row>
    <row r="157" spans="1:11">
      <c r="A157" s="90" t="str">
        <f>IFERROR(MID($B$1,LEN(_xlfn.CONCAT($A$3:A156,REPT("!",COUNTA($A$3:A156)+1))),FIND(",",$B$1,LEN(_xlfn.CONCAT($A$3:A156,REPT("!",COUNTA($A$3:A156)+1))))-LEN(_xlfn.CONCAT($A$3:A156,REPT("!",COUNTA($A$3:A156)+1)))),"")</f>
        <v/>
      </c>
      <c r="B157" s="89" t="str">
        <f>IF(A157="","",VLOOKUP("*"&amp;A157&amp;"*",Actual!$G$2:$J$18,4,FALSE))</f>
        <v/>
      </c>
      <c r="C157" s="102" t="str">
        <f t="shared" si="24"/>
        <v/>
      </c>
      <c r="D157" s="100">
        <f t="shared" si="18"/>
        <v>9999</v>
      </c>
      <c r="E157" s="100">
        <v>153</v>
      </c>
      <c r="F157" s="100" t="str">
        <f t="shared" si="19"/>
        <v/>
      </c>
      <c r="G157" s="100" t="str">
        <f t="shared" si="20"/>
        <v/>
      </c>
      <c r="I157" s="95" t="str">
        <f t="shared" si="21"/>
        <v/>
      </c>
      <c r="J157" s="95" t="str">
        <f t="shared" si="22"/>
        <v/>
      </c>
      <c r="K157" s="97" t="str">
        <f t="shared" si="23"/>
        <v/>
      </c>
    </row>
    <row r="158" spans="1:11">
      <c r="A158" s="90" t="str">
        <f>IFERROR(MID($B$1,LEN(_xlfn.CONCAT($A$3:A157,REPT("!",COUNTA($A$3:A157)+1))),FIND(",",$B$1,LEN(_xlfn.CONCAT($A$3:A157,REPT("!",COUNTA($A$3:A157)+1))))-LEN(_xlfn.CONCAT($A$3:A157,REPT("!",COUNTA($A$3:A157)+1)))),"")</f>
        <v/>
      </c>
      <c r="B158" s="89" t="str">
        <f>IF(A158="","",VLOOKUP("*"&amp;A158&amp;"*",Actual!$G$2:$J$18,4,FALSE))</f>
        <v/>
      </c>
      <c r="C158" s="102" t="str">
        <f t="shared" si="24"/>
        <v/>
      </c>
      <c r="D158" s="100">
        <f t="shared" si="18"/>
        <v>9999</v>
      </c>
      <c r="E158" s="100">
        <v>154</v>
      </c>
      <c r="F158" s="100" t="str">
        <f t="shared" si="19"/>
        <v/>
      </c>
      <c r="G158" s="100" t="str">
        <f t="shared" si="20"/>
        <v/>
      </c>
      <c r="I158" s="95" t="str">
        <f t="shared" si="21"/>
        <v/>
      </c>
      <c r="J158" s="95" t="str">
        <f t="shared" si="22"/>
        <v/>
      </c>
      <c r="K158" s="97" t="str">
        <f t="shared" si="23"/>
        <v/>
      </c>
    </row>
    <row r="159" spans="1:11">
      <c r="A159" s="90" t="str">
        <f>IFERROR(MID($B$1,LEN(_xlfn.CONCAT($A$3:A158,REPT("!",COUNTA($A$3:A158)+1))),FIND(",",$B$1,LEN(_xlfn.CONCAT($A$3:A158,REPT("!",COUNTA($A$3:A158)+1))))-LEN(_xlfn.CONCAT($A$3:A158,REPT("!",COUNTA($A$3:A158)+1)))),"")</f>
        <v/>
      </c>
      <c r="B159" s="89" t="str">
        <f>IF(A159="","",VLOOKUP("*"&amp;A159&amp;"*",Actual!$G$2:$J$18,4,FALSE))</f>
        <v/>
      </c>
      <c r="C159" s="102" t="str">
        <f t="shared" si="24"/>
        <v/>
      </c>
      <c r="D159" s="100">
        <f t="shared" si="18"/>
        <v>9999</v>
      </c>
      <c r="E159" s="100">
        <v>155</v>
      </c>
      <c r="F159" s="100" t="str">
        <f t="shared" si="19"/>
        <v/>
      </c>
      <c r="G159" s="100" t="str">
        <f t="shared" si="20"/>
        <v/>
      </c>
      <c r="I159" s="95" t="str">
        <f t="shared" si="21"/>
        <v/>
      </c>
      <c r="J159" s="95" t="str">
        <f t="shared" si="22"/>
        <v/>
      </c>
      <c r="K159" s="97" t="str">
        <f t="shared" si="23"/>
        <v/>
      </c>
    </row>
    <row r="160" spans="1:11">
      <c r="A160" s="90" t="str">
        <f>IFERROR(MID($B$1,LEN(_xlfn.CONCAT($A$3:A159,REPT("!",COUNTA($A$3:A159)+1))),FIND(",",$B$1,LEN(_xlfn.CONCAT($A$3:A159,REPT("!",COUNTA($A$3:A159)+1))))-LEN(_xlfn.CONCAT($A$3:A159,REPT("!",COUNTA($A$3:A159)+1)))),"")</f>
        <v/>
      </c>
      <c r="B160" s="89" t="str">
        <f>IF(A160="","",VLOOKUP("*"&amp;A160&amp;"*",Actual!$G$2:$J$18,4,FALSE))</f>
        <v/>
      </c>
      <c r="C160" s="102" t="str">
        <f t="shared" si="24"/>
        <v/>
      </c>
      <c r="D160" s="100">
        <f t="shared" si="18"/>
        <v>9999</v>
      </c>
      <c r="E160" s="100">
        <v>156</v>
      </c>
      <c r="F160" s="100" t="str">
        <f t="shared" si="19"/>
        <v/>
      </c>
      <c r="G160" s="100" t="str">
        <f t="shared" si="20"/>
        <v/>
      </c>
      <c r="I160" s="95" t="str">
        <f t="shared" si="21"/>
        <v/>
      </c>
      <c r="J160" s="95" t="str">
        <f t="shared" si="22"/>
        <v/>
      </c>
      <c r="K160" s="97" t="str">
        <f t="shared" si="23"/>
        <v/>
      </c>
    </row>
    <row r="161" spans="1:11">
      <c r="A161" s="90" t="str">
        <f>IFERROR(MID($B$1,LEN(_xlfn.CONCAT($A$3:A160,REPT("!",COUNTA($A$3:A160)+1))),FIND(",",$B$1,LEN(_xlfn.CONCAT($A$3:A160,REPT("!",COUNTA($A$3:A160)+1))))-LEN(_xlfn.CONCAT($A$3:A160,REPT("!",COUNTA($A$3:A160)+1)))),"")</f>
        <v/>
      </c>
      <c r="B161" s="89" t="str">
        <f>IF(A161="","",VLOOKUP("*"&amp;A161&amp;"*",Actual!$G$2:$J$18,4,FALSE))</f>
        <v/>
      </c>
      <c r="C161" s="102" t="str">
        <f t="shared" si="24"/>
        <v/>
      </c>
      <c r="D161" s="100">
        <f t="shared" si="18"/>
        <v>9999</v>
      </c>
      <c r="E161" s="100">
        <v>157</v>
      </c>
      <c r="F161" s="100" t="str">
        <f t="shared" si="19"/>
        <v/>
      </c>
      <c r="G161" s="100" t="str">
        <f t="shared" si="20"/>
        <v/>
      </c>
      <c r="I161" s="95" t="str">
        <f t="shared" si="21"/>
        <v/>
      </c>
      <c r="J161" s="95" t="str">
        <f t="shared" si="22"/>
        <v/>
      </c>
      <c r="K161" s="97" t="str">
        <f t="shared" si="23"/>
        <v/>
      </c>
    </row>
    <row r="162" spans="1:11">
      <c r="A162" s="90" t="str">
        <f>IFERROR(MID($B$1,LEN(_xlfn.CONCAT($A$3:A161,REPT("!",COUNTA($A$3:A161)+1))),FIND(",",$B$1,LEN(_xlfn.CONCAT($A$3:A161,REPT("!",COUNTA($A$3:A161)+1))))-LEN(_xlfn.CONCAT($A$3:A161,REPT("!",COUNTA($A$3:A161)+1)))),"")</f>
        <v/>
      </c>
      <c r="B162" s="89" t="str">
        <f>IF(A162="","",VLOOKUP("*"&amp;A162&amp;"*",Actual!$G$2:$J$18,4,FALSE))</f>
        <v/>
      </c>
      <c r="C162" s="102" t="str">
        <f t="shared" si="24"/>
        <v/>
      </c>
      <c r="D162" s="100">
        <f t="shared" si="18"/>
        <v>9999</v>
      </c>
      <c r="E162" s="100">
        <v>158</v>
      </c>
      <c r="F162" s="100" t="str">
        <f t="shared" si="19"/>
        <v/>
      </c>
      <c r="G162" s="100" t="str">
        <f t="shared" si="20"/>
        <v/>
      </c>
      <c r="I162" s="95" t="str">
        <f t="shared" si="21"/>
        <v/>
      </c>
      <c r="J162" s="95" t="str">
        <f t="shared" si="22"/>
        <v/>
      </c>
      <c r="K162" s="97" t="str">
        <f t="shared" si="23"/>
        <v/>
      </c>
    </row>
    <row r="163" spans="1:11">
      <c r="A163" s="90" t="str">
        <f>IFERROR(MID($B$1,LEN(_xlfn.CONCAT($A$3:A162,REPT("!",COUNTA($A$3:A162)+1))),FIND(",",$B$1,LEN(_xlfn.CONCAT($A$3:A162,REPT("!",COUNTA($A$3:A162)+1))))-LEN(_xlfn.CONCAT($A$3:A162,REPT("!",COUNTA($A$3:A162)+1)))),"")</f>
        <v/>
      </c>
      <c r="B163" s="89" t="str">
        <f>IF(A163="","",VLOOKUP("*"&amp;A163&amp;"*",Actual!$G$2:$J$18,4,FALSE))</f>
        <v/>
      </c>
      <c r="C163" s="102" t="str">
        <f t="shared" si="24"/>
        <v/>
      </c>
      <c r="D163" s="100">
        <f t="shared" si="18"/>
        <v>9999</v>
      </c>
      <c r="E163" s="100">
        <v>159</v>
      </c>
      <c r="F163" s="100" t="str">
        <f t="shared" si="19"/>
        <v/>
      </c>
      <c r="G163" s="100" t="str">
        <f t="shared" si="20"/>
        <v/>
      </c>
      <c r="I163" s="95" t="str">
        <f t="shared" si="21"/>
        <v/>
      </c>
      <c r="J163" s="95" t="str">
        <f t="shared" si="22"/>
        <v/>
      </c>
      <c r="K163" s="97" t="str">
        <f t="shared" si="23"/>
        <v/>
      </c>
    </row>
    <row r="164" spans="1:11">
      <c r="A164" s="90" t="str">
        <f>IFERROR(MID($B$1,LEN(_xlfn.CONCAT($A$3:A163,REPT("!",COUNTA($A$3:A163)+1))),FIND(",",$B$1,LEN(_xlfn.CONCAT($A$3:A163,REPT("!",COUNTA($A$3:A163)+1))))-LEN(_xlfn.CONCAT($A$3:A163,REPT("!",COUNTA($A$3:A163)+1)))),"")</f>
        <v/>
      </c>
      <c r="B164" s="89" t="str">
        <f>IF(A164="","",VLOOKUP("*"&amp;A164&amp;"*",Actual!$G$2:$J$18,4,FALSE))</f>
        <v/>
      </c>
      <c r="C164" s="102" t="str">
        <f t="shared" si="24"/>
        <v/>
      </c>
      <c r="D164" s="100">
        <f t="shared" si="18"/>
        <v>9999</v>
      </c>
      <c r="E164" s="100">
        <v>160</v>
      </c>
      <c r="F164" s="100" t="str">
        <f t="shared" si="19"/>
        <v/>
      </c>
      <c r="G164" s="100" t="str">
        <f t="shared" si="20"/>
        <v/>
      </c>
      <c r="I164" s="95" t="str">
        <f t="shared" si="21"/>
        <v/>
      </c>
      <c r="J164" s="95" t="str">
        <f t="shared" si="22"/>
        <v/>
      </c>
      <c r="K164" s="97" t="str">
        <f t="shared" si="23"/>
        <v/>
      </c>
    </row>
    <row r="165" spans="1:11">
      <c r="A165" s="90" t="str">
        <f>IFERROR(MID($B$1,LEN(_xlfn.CONCAT($A$3:A164,REPT("!",COUNTA($A$3:A164)+1))),FIND(",",$B$1,LEN(_xlfn.CONCAT($A$3:A164,REPT("!",COUNTA($A$3:A164)+1))))-LEN(_xlfn.CONCAT($A$3:A164,REPT("!",COUNTA($A$3:A164)+1)))),"")</f>
        <v/>
      </c>
      <c r="B165" s="89" t="str">
        <f>IF(A165="","",VLOOKUP("*"&amp;A165&amp;"*",Actual!$G$2:$J$18,4,FALSE))</f>
        <v/>
      </c>
      <c r="C165" s="102" t="str">
        <f t="shared" si="24"/>
        <v/>
      </c>
      <c r="D165" s="100">
        <f t="shared" si="18"/>
        <v>9999</v>
      </c>
      <c r="E165" s="100">
        <v>161</v>
      </c>
      <c r="F165" s="100" t="str">
        <f t="shared" si="19"/>
        <v/>
      </c>
      <c r="G165" s="100" t="str">
        <f t="shared" si="20"/>
        <v/>
      </c>
      <c r="I165" s="95" t="str">
        <f t="shared" si="21"/>
        <v/>
      </c>
      <c r="J165" s="95" t="str">
        <f t="shared" si="22"/>
        <v/>
      </c>
      <c r="K165" s="97" t="str">
        <f t="shared" si="23"/>
        <v/>
      </c>
    </row>
    <row r="166" spans="1:11">
      <c r="A166" s="90" t="str">
        <f>IFERROR(MID($B$1,LEN(_xlfn.CONCAT($A$3:A165,REPT("!",COUNTA($A$3:A165)+1))),FIND(",",$B$1,LEN(_xlfn.CONCAT($A$3:A165,REPT("!",COUNTA($A$3:A165)+1))))-LEN(_xlfn.CONCAT($A$3:A165,REPT("!",COUNTA($A$3:A165)+1)))),"")</f>
        <v/>
      </c>
      <c r="B166" s="89" t="str">
        <f>IF(A166="","",VLOOKUP("*"&amp;A166&amp;"*",Actual!$G$2:$J$18,4,FALSE))</f>
        <v/>
      </c>
      <c r="C166" s="102" t="str">
        <f t="shared" si="24"/>
        <v/>
      </c>
      <c r="D166" s="100">
        <f t="shared" si="18"/>
        <v>9999</v>
      </c>
      <c r="E166" s="100">
        <v>162</v>
      </c>
      <c r="F166" s="100" t="str">
        <f t="shared" si="19"/>
        <v/>
      </c>
      <c r="G166" s="100" t="str">
        <f t="shared" si="20"/>
        <v/>
      </c>
      <c r="I166" s="95" t="str">
        <f t="shared" si="21"/>
        <v/>
      </c>
      <c r="J166" s="95" t="str">
        <f t="shared" si="22"/>
        <v/>
      </c>
      <c r="K166" s="97" t="str">
        <f t="shared" si="23"/>
        <v/>
      </c>
    </row>
    <row r="167" spans="1:11">
      <c r="A167" s="90" t="str">
        <f>IFERROR(MID($B$1,LEN(_xlfn.CONCAT($A$3:A166,REPT("!",COUNTA($A$3:A166)+1))),FIND(",",$B$1,LEN(_xlfn.CONCAT($A$3:A166,REPT("!",COUNTA($A$3:A166)+1))))-LEN(_xlfn.CONCAT($A$3:A166,REPT("!",COUNTA($A$3:A166)+1)))),"")</f>
        <v/>
      </c>
      <c r="B167" s="89" t="str">
        <f>IF(A167="","",VLOOKUP("*"&amp;A167&amp;"*",Actual!$G$2:$J$18,4,FALSE))</f>
        <v/>
      </c>
      <c r="C167" s="102" t="str">
        <f t="shared" si="24"/>
        <v/>
      </c>
      <c r="D167" s="100">
        <f t="shared" si="18"/>
        <v>9999</v>
      </c>
      <c r="E167" s="100">
        <v>163</v>
      </c>
      <c r="F167" s="100" t="str">
        <f t="shared" si="19"/>
        <v/>
      </c>
      <c r="G167" s="100" t="str">
        <f t="shared" si="20"/>
        <v/>
      </c>
      <c r="I167" s="95" t="str">
        <f t="shared" si="21"/>
        <v/>
      </c>
      <c r="J167" s="95" t="str">
        <f t="shared" si="22"/>
        <v/>
      </c>
      <c r="K167" s="97" t="str">
        <f t="shared" si="23"/>
        <v/>
      </c>
    </row>
    <row r="168" spans="1:11">
      <c r="A168" s="90" t="str">
        <f>IFERROR(MID($B$1,LEN(_xlfn.CONCAT($A$3:A167,REPT("!",COUNTA($A$3:A167)+1))),FIND(",",$B$1,LEN(_xlfn.CONCAT($A$3:A167,REPT("!",COUNTA($A$3:A167)+1))))-LEN(_xlfn.CONCAT($A$3:A167,REPT("!",COUNTA($A$3:A167)+1)))),"")</f>
        <v/>
      </c>
      <c r="B168" s="89" t="str">
        <f>IF(A168="","",VLOOKUP("*"&amp;A168&amp;"*",Actual!$G$2:$J$18,4,FALSE))</f>
        <v/>
      </c>
      <c r="C168" s="102" t="str">
        <f t="shared" si="24"/>
        <v/>
      </c>
      <c r="D168" s="100">
        <f t="shared" si="18"/>
        <v>9999</v>
      </c>
      <c r="E168" s="100">
        <v>164</v>
      </c>
      <c r="F168" s="100" t="str">
        <f t="shared" si="19"/>
        <v/>
      </c>
      <c r="G168" s="100" t="str">
        <f t="shared" si="20"/>
        <v/>
      </c>
      <c r="I168" s="95" t="str">
        <f t="shared" si="21"/>
        <v/>
      </c>
      <c r="J168" s="95" t="str">
        <f t="shared" si="22"/>
        <v/>
      </c>
      <c r="K168" s="97" t="str">
        <f t="shared" si="23"/>
        <v/>
      </c>
    </row>
    <row r="169" spans="1:11">
      <c r="A169" s="90" t="str">
        <f>IFERROR(MID($B$1,LEN(_xlfn.CONCAT($A$3:A168,REPT("!",COUNTA($A$3:A168)+1))),FIND(",",$B$1,LEN(_xlfn.CONCAT($A$3:A168,REPT("!",COUNTA($A$3:A168)+1))))-LEN(_xlfn.CONCAT($A$3:A168,REPT("!",COUNTA($A$3:A168)+1)))),"")</f>
        <v/>
      </c>
      <c r="B169" s="89" t="str">
        <f>IF(A169="","",VLOOKUP("*"&amp;A169&amp;"*",Actual!$G$2:$J$18,4,FALSE))</f>
        <v/>
      </c>
      <c r="C169" s="102" t="str">
        <f t="shared" si="24"/>
        <v/>
      </c>
      <c r="D169" s="100">
        <f t="shared" si="18"/>
        <v>9999</v>
      </c>
      <c r="E169" s="100">
        <v>165</v>
      </c>
      <c r="F169" s="100" t="str">
        <f t="shared" si="19"/>
        <v/>
      </c>
      <c r="G169" s="100" t="str">
        <f t="shared" si="20"/>
        <v/>
      </c>
      <c r="I169" s="95" t="str">
        <f t="shared" si="21"/>
        <v/>
      </c>
      <c r="J169" s="95" t="str">
        <f t="shared" si="22"/>
        <v/>
      </c>
      <c r="K169" s="97" t="str">
        <f t="shared" si="23"/>
        <v/>
      </c>
    </row>
    <row r="170" spans="1:11">
      <c r="A170" s="90" t="str">
        <f>IFERROR(MID($B$1,LEN(_xlfn.CONCAT($A$3:A169,REPT("!",COUNTA($A$3:A169)+1))),FIND(",",$B$1,LEN(_xlfn.CONCAT($A$3:A169,REPT("!",COUNTA($A$3:A169)+1))))-LEN(_xlfn.CONCAT($A$3:A169,REPT("!",COUNTA($A$3:A169)+1)))),"")</f>
        <v/>
      </c>
      <c r="B170" s="89" t="str">
        <f>IF(A170="","",VLOOKUP("*"&amp;A170&amp;"*",Actual!$G$2:$J$18,4,FALSE))</f>
        <v/>
      </c>
      <c r="C170" s="102" t="str">
        <f t="shared" si="24"/>
        <v/>
      </c>
      <c r="D170" s="100">
        <f t="shared" si="18"/>
        <v>9999</v>
      </c>
      <c r="E170" s="100">
        <v>166</v>
      </c>
      <c r="F170" s="100" t="str">
        <f t="shared" si="19"/>
        <v/>
      </c>
      <c r="G170" s="100" t="str">
        <f t="shared" si="20"/>
        <v/>
      </c>
      <c r="I170" s="95" t="str">
        <f t="shared" si="21"/>
        <v/>
      </c>
      <c r="J170" s="95" t="str">
        <f t="shared" si="22"/>
        <v/>
      </c>
      <c r="K170" s="97" t="str">
        <f t="shared" si="23"/>
        <v/>
      </c>
    </row>
    <row r="171" spans="1:11">
      <c r="A171" s="90" t="str">
        <f>IFERROR(MID($B$1,LEN(_xlfn.CONCAT($A$3:A170,REPT("!",COUNTA($A$3:A170)+1))),FIND(",",$B$1,LEN(_xlfn.CONCAT($A$3:A170,REPT("!",COUNTA($A$3:A170)+1))))-LEN(_xlfn.CONCAT($A$3:A170,REPT("!",COUNTA($A$3:A170)+1)))),"")</f>
        <v/>
      </c>
      <c r="B171" s="89" t="str">
        <f>IF(A171="","",VLOOKUP("*"&amp;A171&amp;"*",Actual!$G$2:$J$18,4,FALSE))</f>
        <v/>
      </c>
      <c r="C171" s="102" t="str">
        <f t="shared" si="24"/>
        <v/>
      </c>
      <c r="D171" s="100">
        <f t="shared" si="18"/>
        <v>9999</v>
      </c>
      <c r="E171" s="100">
        <v>167</v>
      </c>
      <c r="F171" s="100" t="str">
        <f t="shared" si="19"/>
        <v/>
      </c>
      <c r="G171" s="100" t="str">
        <f t="shared" si="20"/>
        <v/>
      </c>
      <c r="I171" s="95" t="str">
        <f t="shared" si="21"/>
        <v/>
      </c>
      <c r="J171" s="95" t="str">
        <f t="shared" si="22"/>
        <v/>
      </c>
      <c r="K171" s="97" t="str">
        <f t="shared" si="23"/>
        <v/>
      </c>
    </row>
    <row r="172" spans="1:11">
      <c r="A172" s="90" t="str">
        <f>IFERROR(MID($B$1,LEN(_xlfn.CONCAT($A$3:A171,REPT("!",COUNTA($A$3:A171)+1))),FIND(",",$B$1,LEN(_xlfn.CONCAT($A$3:A171,REPT("!",COUNTA($A$3:A171)+1))))-LEN(_xlfn.CONCAT($A$3:A171,REPT("!",COUNTA($A$3:A171)+1)))),"")</f>
        <v/>
      </c>
      <c r="B172" s="89" t="str">
        <f>IF(A172="","",VLOOKUP("*"&amp;A172&amp;"*",Actual!$G$2:$J$18,4,FALSE))</f>
        <v/>
      </c>
      <c r="C172" s="102" t="str">
        <f t="shared" si="24"/>
        <v/>
      </c>
      <c r="D172" s="100">
        <f t="shared" si="18"/>
        <v>9999</v>
      </c>
      <c r="E172" s="100">
        <v>168</v>
      </c>
      <c r="F172" s="100" t="str">
        <f t="shared" si="19"/>
        <v/>
      </c>
      <c r="G172" s="100" t="str">
        <f t="shared" si="20"/>
        <v/>
      </c>
      <c r="I172" s="95" t="str">
        <f t="shared" si="21"/>
        <v/>
      </c>
      <c r="J172" s="95" t="str">
        <f t="shared" si="22"/>
        <v/>
      </c>
      <c r="K172" s="97" t="str">
        <f t="shared" si="23"/>
        <v/>
      </c>
    </row>
    <row r="173" spans="1:11">
      <c r="A173" s="90" t="str">
        <f>IFERROR(MID($B$1,LEN(_xlfn.CONCAT($A$3:A172,REPT("!",COUNTA($A$3:A172)+1))),FIND(",",$B$1,LEN(_xlfn.CONCAT($A$3:A172,REPT("!",COUNTA($A$3:A172)+1))))-LEN(_xlfn.CONCAT($A$3:A172,REPT("!",COUNTA($A$3:A172)+1)))),"")</f>
        <v/>
      </c>
      <c r="B173" s="89" t="str">
        <f>IF(A173="","",VLOOKUP("*"&amp;A173&amp;"*",Actual!$G$2:$J$18,4,FALSE))</f>
        <v/>
      </c>
      <c r="C173" s="102" t="str">
        <f t="shared" si="24"/>
        <v/>
      </c>
      <c r="D173" s="100">
        <f t="shared" si="18"/>
        <v>9999</v>
      </c>
      <c r="E173" s="100">
        <v>169</v>
      </c>
      <c r="F173" s="100" t="str">
        <f t="shared" si="19"/>
        <v/>
      </c>
      <c r="G173" s="100" t="str">
        <f t="shared" si="20"/>
        <v/>
      </c>
      <c r="I173" s="95" t="str">
        <f t="shared" si="21"/>
        <v/>
      </c>
      <c r="J173" s="95" t="str">
        <f t="shared" si="22"/>
        <v/>
      </c>
      <c r="K173" s="97" t="str">
        <f t="shared" si="23"/>
        <v/>
      </c>
    </row>
    <row r="174" spans="1:11">
      <c r="A174" s="90" t="str">
        <f>IFERROR(MID($B$1,LEN(_xlfn.CONCAT($A$3:A173,REPT("!",COUNTA($A$3:A173)+1))),FIND(",",$B$1,LEN(_xlfn.CONCAT($A$3:A173,REPT("!",COUNTA($A$3:A173)+1))))-LEN(_xlfn.CONCAT($A$3:A173,REPT("!",COUNTA($A$3:A173)+1)))),"")</f>
        <v/>
      </c>
      <c r="B174" s="89" t="str">
        <f>IF(A174="","",VLOOKUP("*"&amp;A174&amp;"*",Actual!$G$2:$J$18,4,FALSE))</f>
        <v/>
      </c>
      <c r="C174" s="102" t="str">
        <f t="shared" si="24"/>
        <v/>
      </c>
      <c r="D174" s="100">
        <f t="shared" si="18"/>
        <v>9999</v>
      </c>
      <c r="E174" s="100">
        <v>170</v>
      </c>
      <c r="F174" s="100" t="str">
        <f t="shared" si="19"/>
        <v/>
      </c>
      <c r="G174" s="100" t="str">
        <f t="shared" si="20"/>
        <v/>
      </c>
      <c r="I174" s="95" t="str">
        <f t="shared" si="21"/>
        <v/>
      </c>
      <c r="J174" s="95" t="str">
        <f t="shared" si="22"/>
        <v/>
      </c>
      <c r="K174" s="97" t="str">
        <f t="shared" si="23"/>
        <v/>
      </c>
    </row>
    <row r="175" spans="1:11">
      <c r="A175" s="90" t="str">
        <f>IFERROR(MID($B$1,LEN(_xlfn.CONCAT($A$3:A174,REPT("!",COUNTA($A$3:A174)+1))),FIND(",",$B$1,LEN(_xlfn.CONCAT($A$3:A174,REPT("!",COUNTA($A$3:A174)+1))))-LEN(_xlfn.CONCAT($A$3:A174,REPT("!",COUNTA($A$3:A174)+1)))),"")</f>
        <v/>
      </c>
      <c r="B175" s="89" t="str">
        <f>IF(A175="","",VLOOKUP("*"&amp;A175&amp;"*",Actual!$G$2:$J$18,4,FALSE))</f>
        <v/>
      </c>
      <c r="C175" s="102" t="str">
        <f t="shared" si="24"/>
        <v/>
      </c>
      <c r="D175" s="100">
        <f t="shared" si="18"/>
        <v>9999</v>
      </c>
      <c r="E175" s="100">
        <v>171</v>
      </c>
      <c r="F175" s="100" t="str">
        <f t="shared" si="19"/>
        <v/>
      </c>
      <c r="G175" s="100" t="str">
        <f t="shared" si="20"/>
        <v/>
      </c>
      <c r="I175" s="95" t="str">
        <f t="shared" si="21"/>
        <v/>
      </c>
      <c r="J175" s="95" t="str">
        <f t="shared" si="22"/>
        <v/>
      </c>
      <c r="K175" s="97" t="str">
        <f t="shared" si="23"/>
        <v/>
      </c>
    </row>
    <row r="176" spans="1:11">
      <c r="A176" s="90" t="str">
        <f>IFERROR(MID($B$1,LEN(_xlfn.CONCAT($A$3:A175,REPT("!",COUNTA($A$3:A175)+1))),FIND(",",$B$1,LEN(_xlfn.CONCAT($A$3:A175,REPT("!",COUNTA($A$3:A175)+1))))-LEN(_xlfn.CONCAT($A$3:A175,REPT("!",COUNTA($A$3:A175)+1)))),"")</f>
        <v/>
      </c>
      <c r="B176" s="89" t="str">
        <f>IF(A176="","",VLOOKUP("*"&amp;A176&amp;"*",Actual!$G$2:$J$18,4,FALSE))</f>
        <v/>
      </c>
      <c r="C176" s="102" t="str">
        <f t="shared" si="24"/>
        <v/>
      </c>
      <c r="D176" s="100">
        <f t="shared" si="18"/>
        <v>9999</v>
      </c>
      <c r="E176" s="100">
        <v>172</v>
      </c>
      <c r="F176" s="100" t="str">
        <f t="shared" si="19"/>
        <v/>
      </c>
      <c r="G176" s="100" t="str">
        <f t="shared" si="20"/>
        <v/>
      </c>
      <c r="I176" s="95" t="str">
        <f t="shared" si="21"/>
        <v/>
      </c>
      <c r="J176" s="95" t="str">
        <f t="shared" si="22"/>
        <v/>
      </c>
      <c r="K176" s="97" t="str">
        <f t="shared" si="23"/>
        <v/>
      </c>
    </row>
    <row r="177" spans="1:11">
      <c r="A177" s="90" t="str">
        <f>IFERROR(MID($B$1,LEN(_xlfn.CONCAT($A$3:A176,REPT("!",COUNTA($A$3:A176)+1))),FIND(",",$B$1,LEN(_xlfn.CONCAT($A$3:A176,REPT("!",COUNTA($A$3:A176)+1))))-LEN(_xlfn.CONCAT($A$3:A176,REPT("!",COUNTA($A$3:A176)+1)))),"")</f>
        <v/>
      </c>
      <c r="B177" s="89" t="str">
        <f>IF(A177="","",VLOOKUP("*"&amp;A177&amp;"*",Actual!$G$2:$J$18,4,FALSE))</f>
        <v/>
      </c>
      <c r="C177" s="102" t="str">
        <f t="shared" si="24"/>
        <v/>
      </c>
      <c r="D177" s="100">
        <f t="shared" si="18"/>
        <v>9999</v>
      </c>
      <c r="E177" s="100">
        <v>173</v>
      </c>
      <c r="F177" s="100" t="str">
        <f t="shared" si="19"/>
        <v/>
      </c>
      <c r="G177" s="100" t="str">
        <f t="shared" si="20"/>
        <v/>
      </c>
      <c r="I177" s="95" t="str">
        <f t="shared" si="21"/>
        <v/>
      </c>
      <c r="J177" s="95" t="str">
        <f t="shared" si="22"/>
        <v/>
      </c>
      <c r="K177" s="97" t="str">
        <f t="shared" si="23"/>
        <v/>
      </c>
    </row>
    <row r="178" spans="1:11">
      <c r="A178" s="90" t="str">
        <f>IFERROR(MID($B$1,LEN(_xlfn.CONCAT($A$3:A177,REPT("!",COUNTA($A$3:A177)+1))),FIND(",",$B$1,LEN(_xlfn.CONCAT($A$3:A177,REPT("!",COUNTA($A$3:A177)+1))))-LEN(_xlfn.CONCAT($A$3:A177,REPT("!",COUNTA($A$3:A177)+1)))),"")</f>
        <v/>
      </c>
      <c r="B178" s="89" t="str">
        <f>IF(A178="","",VLOOKUP("*"&amp;A178&amp;"*",Actual!$G$2:$J$18,4,FALSE))</f>
        <v/>
      </c>
      <c r="C178" s="102" t="str">
        <f t="shared" si="24"/>
        <v/>
      </c>
      <c r="D178" s="100">
        <f t="shared" si="18"/>
        <v>9999</v>
      </c>
      <c r="E178" s="100">
        <v>174</v>
      </c>
      <c r="F178" s="100" t="str">
        <f t="shared" si="19"/>
        <v/>
      </c>
      <c r="G178" s="100" t="str">
        <f t="shared" si="20"/>
        <v/>
      </c>
      <c r="I178" s="95" t="str">
        <f t="shared" si="21"/>
        <v/>
      </c>
      <c r="J178" s="95" t="str">
        <f t="shared" si="22"/>
        <v/>
      </c>
      <c r="K178" s="97" t="str">
        <f t="shared" si="23"/>
        <v/>
      </c>
    </row>
    <row r="179" spans="1:11">
      <c r="A179" s="90" t="str">
        <f>IFERROR(MID($B$1,LEN(_xlfn.CONCAT($A$3:A178,REPT("!",COUNTA($A$3:A178)+1))),FIND(",",$B$1,LEN(_xlfn.CONCAT($A$3:A178,REPT("!",COUNTA($A$3:A178)+1))))-LEN(_xlfn.CONCAT($A$3:A178,REPT("!",COUNTA($A$3:A178)+1)))),"")</f>
        <v/>
      </c>
      <c r="B179" s="89" t="str">
        <f>IF(A179="","",VLOOKUP("*"&amp;A179&amp;"*",Actual!$G$2:$J$18,4,FALSE))</f>
        <v/>
      </c>
      <c r="C179" s="102" t="str">
        <f t="shared" si="24"/>
        <v/>
      </c>
      <c r="D179" s="100">
        <f t="shared" si="18"/>
        <v>9999</v>
      </c>
      <c r="E179" s="100">
        <v>175</v>
      </c>
      <c r="F179" s="100" t="str">
        <f t="shared" si="19"/>
        <v/>
      </c>
      <c r="G179" s="100" t="str">
        <f t="shared" si="20"/>
        <v/>
      </c>
      <c r="I179" s="95" t="str">
        <f t="shared" si="21"/>
        <v/>
      </c>
      <c r="J179" s="95" t="str">
        <f t="shared" si="22"/>
        <v/>
      </c>
      <c r="K179" s="97" t="str">
        <f t="shared" si="23"/>
        <v/>
      </c>
    </row>
    <row r="180" spans="1:11">
      <c r="A180" s="90" t="str">
        <f>IFERROR(MID($B$1,LEN(_xlfn.CONCAT($A$3:A179,REPT("!",COUNTA($A$3:A179)+1))),FIND(",",$B$1,LEN(_xlfn.CONCAT($A$3:A179,REPT("!",COUNTA($A$3:A179)+1))))-LEN(_xlfn.CONCAT($A$3:A179,REPT("!",COUNTA($A$3:A179)+1)))),"")</f>
        <v/>
      </c>
      <c r="B180" s="89" t="str">
        <f>IF(A180="","",VLOOKUP("*"&amp;A180&amp;"*",Actual!$G$2:$J$18,4,FALSE))</f>
        <v/>
      </c>
      <c r="C180" s="102" t="str">
        <f t="shared" si="24"/>
        <v/>
      </c>
      <c r="D180" s="100">
        <f t="shared" si="18"/>
        <v>9999</v>
      </c>
      <c r="E180" s="100">
        <v>176</v>
      </c>
      <c r="F180" s="100" t="str">
        <f t="shared" si="19"/>
        <v/>
      </c>
      <c r="G180" s="100" t="str">
        <f t="shared" si="20"/>
        <v/>
      </c>
      <c r="I180" s="95" t="str">
        <f t="shared" si="21"/>
        <v/>
      </c>
      <c r="J180" s="95" t="str">
        <f t="shared" si="22"/>
        <v/>
      </c>
      <c r="K180" s="97" t="str">
        <f t="shared" si="23"/>
        <v/>
      </c>
    </row>
    <row r="181" spans="1:11">
      <c r="A181" s="90" t="str">
        <f>IFERROR(MID($B$1,LEN(_xlfn.CONCAT($A$3:A180,REPT("!",COUNTA($A$3:A180)+1))),FIND(",",$B$1,LEN(_xlfn.CONCAT($A$3:A180,REPT("!",COUNTA($A$3:A180)+1))))-LEN(_xlfn.CONCAT($A$3:A180,REPT("!",COUNTA($A$3:A180)+1)))),"")</f>
        <v/>
      </c>
      <c r="B181" s="89" t="str">
        <f>IF(A181="","",VLOOKUP("*"&amp;A181&amp;"*",Actual!$G$2:$J$18,4,FALSE))</f>
        <v/>
      </c>
      <c r="C181" s="102" t="str">
        <f t="shared" si="24"/>
        <v/>
      </c>
      <c r="D181" s="100">
        <f t="shared" si="18"/>
        <v>9999</v>
      </c>
      <c r="E181" s="100">
        <v>177</v>
      </c>
      <c r="F181" s="100" t="str">
        <f t="shared" si="19"/>
        <v/>
      </c>
      <c r="G181" s="100" t="str">
        <f t="shared" si="20"/>
        <v/>
      </c>
      <c r="I181" s="95" t="str">
        <f t="shared" si="21"/>
        <v/>
      </c>
      <c r="J181" s="95" t="str">
        <f t="shared" si="22"/>
        <v/>
      </c>
      <c r="K181" s="97" t="str">
        <f t="shared" si="23"/>
        <v/>
      </c>
    </row>
    <row r="182" spans="1:11">
      <c r="A182" s="90" t="str">
        <f>IFERROR(MID($B$1,LEN(_xlfn.CONCAT($A$3:A181,REPT("!",COUNTA($A$3:A181)+1))),FIND(",",$B$1,LEN(_xlfn.CONCAT($A$3:A181,REPT("!",COUNTA($A$3:A181)+1))))-LEN(_xlfn.CONCAT($A$3:A181,REPT("!",COUNTA($A$3:A181)+1)))),"")</f>
        <v/>
      </c>
      <c r="B182" s="89" t="str">
        <f>IF(A182="","",VLOOKUP("*"&amp;A182&amp;"*",Actual!$G$2:$J$18,4,FALSE))</f>
        <v/>
      </c>
      <c r="C182" s="102" t="str">
        <f t="shared" si="24"/>
        <v/>
      </c>
      <c r="D182" s="100">
        <f t="shared" si="18"/>
        <v>9999</v>
      </c>
      <c r="E182" s="100">
        <v>178</v>
      </c>
      <c r="F182" s="100" t="str">
        <f t="shared" si="19"/>
        <v/>
      </c>
      <c r="G182" s="100" t="str">
        <f t="shared" si="20"/>
        <v/>
      </c>
      <c r="I182" s="95" t="str">
        <f t="shared" si="21"/>
        <v/>
      </c>
      <c r="J182" s="95" t="str">
        <f t="shared" si="22"/>
        <v/>
      </c>
      <c r="K182" s="97" t="str">
        <f t="shared" si="23"/>
        <v/>
      </c>
    </row>
    <row r="183" spans="1:11">
      <c r="A183" s="90" t="str">
        <f>IFERROR(MID($B$1,LEN(_xlfn.CONCAT($A$3:A182,REPT("!",COUNTA($A$3:A182)+1))),FIND(",",$B$1,LEN(_xlfn.CONCAT($A$3:A182,REPT("!",COUNTA($A$3:A182)+1))))-LEN(_xlfn.CONCAT($A$3:A182,REPT("!",COUNTA($A$3:A182)+1)))),"")</f>
        <v/>
      </c>
      <c r="B183" s="89" t="str">
        <f>IF(A183="","",VLOOKUP("*"&amp;A183&amp;"*",Actual!$G$2:$J$18,4,FALSE))</f>
        <v/>
      </c>
      <c r="C183" s="102" t="str">
        <f t="shared" si="24"/>
        <v/>
      </c>
      <c r="D183" s="100">
        <f t="shared" si="18"/>
        <v>9999</v>
      </c>
      <c r="E183" s="100">
        <v>179</v>
      </c>
      <c r="F183" s="100" t="str">
        <f t="shared" si="19"/>
        <v/>
      </c>
      <c r="G183" s="100" t="str">
        <f t="shared" si="20"/>
        <v/>
      </c>
      <c r="I183" s="95" t="str">
        <f t="shared" si="21"/>
        <v/>
      </c>
      <c r="J183" s="95" t="str">
        <f t="shared" si="22"/>
        <v/>
      </c>
      <c r="K183" s="97" t="str">
        <f t="shared" si="23"/>
        <v/>
      </c>
    </row>
    <row r="184" spans="1:11">
      <c r="A184" s="90" t="str">
        <f>IFERROR(MID($B$1,LEN(_xlfn.CONCAT($A$3:A183,REPT("!",COUNTA($A$3:A183)+1))),FIND(",",$B$1,LEN(_xlfn.CONCAT($A$3:A183,REPT("!",COUNTA($A$3:A183)+1))))-LEN(_xlfn.CONCAT($A$3:A183,REPT("!",COUNTA($A$3:A183)+1)))),"")</f>
        <v/>
      </c>
      <c r="B184" s="89" t="str">
        <f>IF(A184="","",VLOOKUP("*"&amp;A184&amp;"*",Actual!$G$2:$J$18,4,FALSE))</f>
        <v/>
      </c>
      <c r="C184" s="102" t="str">
        <f t="shared" si="24"/>
        <v/>
      </c>
      <c r="D184" s="100">
        <f t="shared" si="18"/>
        <v>9999</v>
      </c>
      <c r="E184" s="100">
        <v>180</v>
      </c>
      <c r="F184" s="100" t="str">
        <f t="shared" si="19"/>
        <v/>
      </c>
      <c r="G184" s="100" t="str">
        <f t="shared" si="20"/>
        <v/>
      </c>
      <c r="I184" s="95" t="str">
        <f t="shared" si="21"/>
        <v/>
      </c>
      <c r="J184" s="95" t="str">
        <f t="shared" si="22"/>
        <v/>
      </c>
      <c r="K184" s="97" t="str">
        <f t="shared" si="23"/>
        <v/>
      </c>
    </row>
    <row r="185" spans="1:11">
      <c r="A185" s="90" t="str">
        <f>IFERROR(MID($B$1,LEN(_xlfn.CONCAT($A$3:A184,REPT("!",COUNTA($A$3:A184)+1))),FIND(",",$B$1,LEN(_xlfn.CONCAT($A$3:A184,REPT("!",COUNTA($A$3:A184)+1))))-LEN(_xlfn.CONCAT($A$3:A184,REPT("!",COUNTA($A$3:A184)+1)))),"")</f>
        <v/>
      </c>
      <c r="B185" s="89" t="str">
        <f>IF(A185="","",VLOOKUP("*"&amp;A185&amp;"*",Actual!$G$2:$J$18,4,FALSE))</f>
        <v/>
      </c>
      <c r="C185" s="102" t="str">
        <f t="shared" si="24"/>
        <v/>
      </c>
      <c r="D185" s="100">
        <f t="shared" si="18"/>
        <v>9999</v>
      </c>
      <c r="E185" s="100">
        <v>181</v>
      </c>
      <c r="F185" s="100" t="str">
        <f t="shared" si="19"/>
        <v/>
      </c>
      <c r="G185" s="100" t="str">
        <f t="shared" si="20"/>
        <v/>
      </c>
      <c r="I185" s="95" t="str">
        <f t="shared" si="21"/>
        <v/>
      </c>
      <c r="J185" s="95" t="str">
        <f t="shared" si="22"/>
        <v/>
      </c>
      <c r="K185" s="97" t="str">
        <f t="shared" si="23"/>
        <v/>
      </c>
    </row>
    <row r="186" spans="1:11">
      <c r="A186" s="90" t="str">
        <f>IFERROR(MID($B$1,LEN(_xlfn.CONCAT($A$3:A185,REPT("!",COUNTA($A$3:A185)+1))),FIND(",",$B$1,LEN(_xlfn.CONCAT($A$3:A185,REPT("!",COUNTA($A$3:A185)+1))))-LEN(_xlfn.CONCAT($A$3:A185,REPT("!",COUNTA($A$3:A185)+1)))),"")</f>
        <v/>
      </c>
      <c r="B186" s="89" t="str">
        <f>IF(A186="","",VLOOKUP("*"&amp;A186&amp;"*",Actual!$G$2:$J$18,4,FALSE))</f>
        <v/>
      </c>
      <c r="C186" s="102" t="str">
        <f t="shared" si="24"/>
        <v/>
      </c>
      <c r="D186" s="100">
        <f t="shared" si="18"/>
        <v>9999</v>
      </c>
      <c r="E186" s="100">
        <v>182</v>
      </c>
      <c r="F186" s="100" t="str">
        <f t="shared" si="19"/>
        <v/>
      </c>
      <c r="G186" s="100" t="str">
        <f t="shared" si="20"/>
        <v/>
      </c>
      <c r="I186" s="95" t="str">
        <f t="shared" si="21"/>
        <v/>
      </c>
      <c r="J186" s="95" t="str">
        <f t="shared" si="22"/>
        <v/>
      </c>
      <c r="K186" s="97" t="str">
        <f t="shared" si="23"/>
        <v/>
      </c>
    </row>
    <row r="187" spans="1:11">
      <c r="A187" s="90" t="str">
        <f>IFERROR(MID($B$1,LEN(_xlfn.CONCAT($A$3:A186,REPT("!",COUNTA($A$3:A186)+1))),FIND(",",$B$1,LEN(_xlfn.CONCAT($A$3:A186,REPT("!",COUNTA($A$3:A186)+1))))-LEN(_xlfn.CONCAT($A$3:A186,REPT("!",COUNTA($A$3:A186)+1)))),"")</f>
        <v/>
      </c>
      <c r="B187" s="89" t="str">
        <f>IF(A187="","",VLOOKUP("*"&amp;A187&amp;"*",Actual!$G$2:$J$18,4,FALSE))</f>
        <v/>
      </c>
      <c r="C187" s="102" t="str">
        <f t="shared" si="24"/>
        <v/>
      </c>
      <c r="D187" s="100">
        <f t="shared" si="18"/>
        <v>9999</v>
      </c>
      <c r="E187" s="100">
        <v>183</v>
      </c>
      <c r="F187" s="100" t="str">
        <f t="shared" si="19"/>
        <v/>
      </c>
      <c r="G187" s="100" t="str">
        <f t="shared" si="20"/>
        <v/>
      </c>
      <c r="I187" s="95" t="str">
        <f t="shared" si="21"/>
        <v/>
      </c>
      <c r="J187" s="95" t="str">
        <f t="shared" si="22"/>
        <v/>
      </c>
      <c r="K187" s="97" t="str">
        <f t="shared" si="23"/>
        <v/>
      </c>
    </row>
    <row r="188" spans="1:11">
      <c r="A188" s="90" t="str">
        <f>IFERROR(MID($B$1,LEN(_xlfn.CONCAT($A$3:A187,REPT("!",COUNTA($A$3:A187)+1))),FIND(",",$B$1,LEN(_xlfn.CONCAT($A$3:A187,REPT("!",COUNTA($A$3:A187)+1))))-LEN(_xlfn.CONCAT($A$3:A187,REPT("!",COUNTA($A$3:A187)+1)))),"")</f>
        <v/>
      </c>
      <c r="B188" s="89" t="str">
        <f>IF(A188="","",VLOOKUP("*"&amp;A188&amp;"*",Actual!$G$2:$J$18,4,FALSE))</f>
        <v/>
      </c>
      <c r="C188" s="102" t="str">
        <f t="shared" si="24"/>
        <v/>
      </c>
      <c r="D188" s="100">
        <f t="shared" si="18"/>
        <v>9999</v>
      </c>
      <c r="E188" s="100">
        <v>184</v>
      </c>
      <c r="F188" s="100" t="str">
        <f t="shared" si="19"/>
        <v/>
      </c>
      <c r="G188" s="100" t="str">
        <f t="shared" si="20"/>
        <v/>
      </c>
      <c r="I188" s="95" t="str">
        <f t="shared" si="21"/>
        <v/>
      </c>
      <c r="J188" s="95" t="str">
        <f t="shared" si="22"/>
        <v/>
      </c>
      <c r="K188" s="97" t="str">
        <f t="shared" si="23"/>
        <v/>
      </c>
    </row>
    <row r="189" spans="1:11">
      <c r="A189" s="90" t="str">
        <f>IFERROR(MID($B$1,LEN(_xlfn.CONCAT($A$3:A188,REPT("!",COUNTA($A$3:A188)+1))),FIND(",",$B$1,LEN(_xlfn.CONCAT($A$3:A188,REPT("!",COUNTA($A$3:A188)+1))))-LEN(_xlfn.CONCAT($A$3:A188,REPT("!",COUNTA($A$3:A188)+1)))),"")</f>
        <v/>
      </c>
      <c r="B189" s="89" t="str">
        <f>IF(A189="","",VLOOKUP("*"&amp;A189&amp;"*",Actual!$G$2:$J$18,4,FALSE))</f>
        <v/>
      </c>
      <c r="C189" s="102" t="str">
        <f t="shared" si="24"/>
        <v/>
      </c>
      <c r="D189" s="100">
        <f t="shared" si="18"/>
        <v>9999</v>
      </c>
      <c r="E189" s="100">
        <v>185</v>
      </c>
      <c r="F189" s="100" t="str">
        <f t="shared" si="19"/>
        <v/>
      </c>
      <c r="G189" s="100" t="str">
        <f t="shared" si="20"/>
        <v/>
      </c>
      <c r="I189" s="95" t="str">
        <f t="shared" si="21"/>
        <v/>
      </c>
      <c r="J189" s="95" t="str">
        <f t="shared" si="22"/>
        <v/>
      </c>
      <c r="K189" s="97" t="str">
        <f t="shared" si="23"/>
        <v/>
      </c>
    </row>
    <row r="190" spans="1:11">
      <c r="A190" s="90" t="str">
        <f>IFERROR(MID($B$1,LEN(_xlfn.CONCAT($A$3:A189,REPT("!",COUNTA($A$3:A189)+1))),FIND(",",$B$1,LEN(_xlfn.CONCAT($A$3:A189,REPT("!",COUNTA($A$3:A189)+1))))-LEN(_xlfn.CONCAT($A$3:A189,REPT("!",COUNTA($A$3:A189)+1)))),"")</f>
        <v/>
      </c>
      <c r="B190" s="89" t="str">
        <f>IF(A190="","",VLOOKUP("*"&amp;A190&amp;"*",Actual!$G$2:$J$18,4,FALSE))</f>
        <v/>
      </c>
      <c r="C190" s="102" t="str">
        <f t="shared" si="24"/>
        <v/>
      </c>
      <c r="D190" s="100">
        <f t="shared" si="18"/>
        <v>9999</v>
      </c>
      <c r="E190" s="100">
        <v>186</v>
      </c>
      <c r="F190" s="100" t="str">
        <f t="shared" si="19"/>
        <v/>
      </c>
      <c r="G190" s="100" t="str">
        <f t="shared" si="20"/>
        <v/>
      </c>
      <c r="I190" s="95" t="str">
        <f t="shared" si="21"/>
        <v/>
      </c>
      <c r="J190" s="95" t="str">
        <f t="shared" si="22"/>
        <v/>
      </c>
      <c r="K190" s="97" t="str">
        <f t="shared" si="23"/>
        <v/>
      </c>
    </row>
    <row r="191" spans="1:11">
      <c r="A191" s="90" t="str">
        <f>IFERROR(MID($B$1,LEN(_xlfn.CONCAT($A$3:A190,REPT("!",COUNTA($A$3:A190)+1))),FIND(",",$B$1,LEN(_xlfn.CONCAT($A$3:A190,REPT("!",COUNTA($A$3:A190)+1))))-LEN(_xlfn.CONCAT($A$3:A190,REPT("!",COUNTA($A$3:A190)+1)))),"")</f>
        <v/>
      </c>
      <c r="B191" s="89" t="str">
        <f>IF(A191="","",VLOOKUP("*"&amp;A191&amp;"*",Actual!$G$2:$J$18,4,FALSE))</f>
        <v/>
      </c>
      <c r="C191" s="102" t="str">
        <f t="shared" si="24"/>
        <v/>
      </c>
      <c r="D191" s="100">
        <f t="shared" si="18"/>
        <v>9999</v>
      </c>
      <c r="E191" s="100">
        <v>187</v>
      </c>
      <c r="F191" s="100" t="str">
        <f t="shared" si="19"/>
        <v/>
      </c>
      <c r="G191" s="100" t="str">
        <f t="shared" si="20"/>
        <v/>
      </c>
      <c r="I191" s="95" t="str">
        <f t="shared" si="21"/>
        <v/>
      </c>
      <c r="J191" s="95" t="str">
        <f t="shared" si="22"/>
        <v/>
      </c>
      <c r="K191" s="97" t="str">
        <f t="shared" si="23"/>
        <v/>
      </c>
    </row>
    <row r="192" spans="1:11">
      <c r="A192" s="90" t="str">
        <f>IFERROR(MID($B$1,LEN(_xlfn.CONCAT($A$3:A191,REPT("!",COUNTA($A$3:A191)+1))),FIND(",",$B$1,LEN(_xlfn.CONCAT($A$3:A191,REPT("!",COUNTA($A$3:A191)+1))))-LEN(_xlfn.CONCAT($A$3:A191,REPT("!",COUNTA($A$3:A191)+1)))),"")</f>
        <v/>
      </c>
      <c r="B192" s="89" t="str">
        <f>IF(A192="","",VLOOKUP("*"&amp;A192&amp;"*",Actual!$G$2:$J$18,4,FALSE))</f>
        <v/>
      </c>
      <c r="C192" s="102" t="str">
        <f t="shared" si="24"/>
        <v/>
      </c>
      <c r="D192" s="100">
        <f t="shared" si="18"/>
        <v>9999</v>
      </c>
      <c r="E192" s="100">
        <v>188</v>
      </c>
      <c r="F192" s="100" t="str">
        <f t="shared" si="19"/>
        <v/>
      </c>
      <c r="G192" s="100" t="str">
        <f t="shared" si="20"/>
        <v/>
      </c>
      <c r="I192" s="95" t="str">
        <f t="shared" si="21"/>
        <v/>
      </c>
      <c r="J192" s="95" t="str">
        <f t="shared" si="22"/>
        <v/>
      </c>
      <c r="K192" s="97" t="str">
        <f t="shared" si="23"/>
        <v/>
      </c>
    </row>
    <row r="193" spans="1:11">
      <c r="A193" s="90" t="str">
        <f>IFERROR(MID($B$1,LEN(_xlfn.CONCAT($A$3:A192,REPT("!",COUNTA($A$3:A192)+1))),FIND(",",$B$1,LEN(_xlfn.CONCAT($A$3:A192,REPT("!",COUNTA($A$3:A192)+1))))-LEN(_xlfn.CONCAT($A$3:A192,REPT("!",COUNTA($A$3:A192)+1)))),"")</f>
        <v/>
      </c>
      <c r="B193" s="89" t="str">
        <f>IF(A193="","",VLOOKUP("*"&amp;A193&amp;"*",Actual!$G$2:$J$18,4,FALSE))</f>
        <v/>
      </c>
      <c r="C193" s="102" t="str">
        <f t="shared" si="24"/>
        <v/>
      </c>
      <c r="D193" s="100">
        <f t="shared" si="18"/>
        <v>9999</v>
      </c>
      <c r="E193" s="100">
        <v>189</v>
      </c>
      <c r="F193" s="100" t="str">
        <f t="shared" si="19"/>
        <v/>
      </c>
      <c r="G193" s="100" t="str">
        <f t="shared" si="20"/>
        <v/>
      </c>
      <c r="I193" s="95" t="str">
        <f t="shared" si="21"/>
        <v/>
      </c>
      <c r="J193" s="95" t="str">
        <f t="shared" si="22"/>
        <v/>
      </c>
      <c r="K193" s="97" t="str">
        <f t="shared" si="23"/>
        <v/>
      </c>
    </row>
    <row r="194" spans="1:11">
      <c r="A194" s="90" t="str">
        <f>IFERROR(MID($B$1,LEN(_xlfn.CONCAT($A$3:A193,REPT("!",COUNTA($A$3:A193)+1))),FIND(",",$B$1,LEN(_xlfn.CONCAT($A$3:A193,REPT("!",COUNTA($A$3:A193)+1))))-LEN(_xlfn.CONCAT($A$3:A193,REPT("!",COUNTA($A$3:A193)+1)))),"")</f>
        <v/>
      </c>
      <c r="B194" s="89" t="str">
        <f>IF(A194="","",VLOOKUP("*"&amp;A194&amp;"*",Actual!$G$2:$J$18,4,FALSE))</f>
        <v/>
      </c>
      <c r="C194" s="102" t="str">
        <f t="shared" si="24"/>
        <v/>
      </c>
      <c r="D194" s="100">
        <f t="shared" si="18"/>
        <v>9999</v>
      </c>
      <c r="E194" s="100">
        <v>190</v>
      </c>
      <c r="F194" s="100" t="str">
        <f t="shared" si="19"/>
        <v/>
      </c>
      <c r="G194" s="100" t="str">
        <f t="shared" si="20"/>
        <v/>
      </c>
      <c r="I194" s="95" t="str">
        <f t="shared" si="21"/>
        <v/>
      </c>
      <c r="J194" s="95" t="str">
        <f t="shared" si="22"/>
        <v/>
      </c>
      <c r="K194" s="97" t="str">
        <f t="shared" si="23"/>
        <v/>
      </c>
    </row>
    <row r="195" spans="1:11">
      <c r="A195" s="90" t="str">
        <f>IFERROR(MID($B$1,LEN(_xlfn.CONCAT($A$3:A194,REPT("!",COUNTA($A$3:A194)+1))),FIND(",",$B$1,LEN(_xlfn.CONCAT($A$3:A194,REPT("!",COUNTA($A$3:A194)+1))))-LEN(_xlfn.CONCAT($A$3:A194,REPT("!",COUNTA($A$3:A194)+1)))),"")</f>
        <v/>
      </c>
      <c r="B195" s="89" t="str">
        <f>IF(A195="","",VLOOKUP("*"&amp;A195&amp;"*",Actual!$G$2:$J$18,4,FALSE))</f>
        <v/>
      </c>
      <c r="C195" s="102" t="str">
        <f t="shared" si="24"/>
        <v/>
      </c>
      <c r="D195" s="100">
        <f t="shared" si="18"/>
        <v>9999</v>
      </c>
      <c r="E195" s="100">
        <v>191</v>
      </c>
      <c r="F195" s="100" t="str">
        <f t="shared" si="19"/>
        <v/>
      </c>
      <c r="G195" s="100" t="str">
        <f t="shared" si="20"/>
        <v/>
      </c>
      <c r="I195" s="95" t="str">
        <f t="shared" si="21"/>
        <v/>
      </c>
      <c r="J195" s="95" t="str">
        <f t="shared" si="22"/>
        <v/>
      </c>
      <c r="K195" s="97" t="str">
        <f t="shared" si="23"/>
        <v/>
      </c>
    </row>
    <row r="196" spans="1:11">
      <c r="A196" s="90" t="str">
        <f>IFERROR(MID($B$1,LEN(_xlfn.CONCAT($A$3:A195,REPT("!",COUNTA($A$3:A195)+1))),FIND(",",$B$1,LEN(_xlfn.CONCAT($A$3:A195,REPT("!",COUNTA($A$3:A195)+1))))-LEN(_xlfn.CONCAT($A$3:A195,REPT("!",COUNTA($A$3:A195)+1)))),"")</f>
        <v/>
      </c>
      <c r="B196" s="89" t="str">
        <f>IF(A196="","",VLOOKUP("*"&amp;A196&amp;"*",Actual!$G$2:$J$18,4,FALSE))</f>
        <v/>
      </c>
      <c r="C196" s="102" t="str">
        <f t="shared" si="24"/>
        <v/>
      </c>
      <c r="D196" s="100">
        <f t="shared" si="18"/>
        <v>9999</v>
      </c>
      <c r="E196" s="100">
        <v>192</v>
      </c>
      <c r="F196" s="100" t="str">
        <f t="shared" si="19"/>
        <v/>
      </c>
      <c r="G196" s="100" t="str">
        <f t="shared" si="20"/>
        <v/>
      </c>
      <c r="I196" s="95" t="str">
        <f t="shared" si="21"/>
        <v/>
      </c>
      <c r="J196" s="95" t="str">
        <f t="shared" si="22"/>
        <v/>
      </c>
      <c r="K196" s="97" t="str">
        <f t="shared" si="23"/>
        <v/>
      </c>
    </row>
    <row r="197" spans="1:11">
      <c r="A197" s="90" t="str">
        <f>IFERROR(MID($B$1,LEN(_xlfn.CONCAT($A$3:A196,REPT("!",COUNTA($A$3:A196)+1))),FIND(",",$B$1,LEN(_xlfn.CONCAT($A$3:A196,REPT("!",COUNTA($A$3:A196)+1))))-LEN(_xlfn.CONCAT($A$3:A196,REPT("!",COUNTA($A$3:A196)+1)))),"")</f>
        <v/>
      </c>
      <c r="B197" s="89" t="str">
        <f>IF(A197="","",VLOOKUP("*"&amp;A197&amp;"*",Actual!$G$2:$J$18,4,FALSE))</f>
        <v/>
      </c>
      <c r="C197" s="102" t="str">
        <f t="shared" si="24"/>
        <v/>
      </c>
      <c r="D197" s="100">
        <f t="shared" ref="D197:D260" si="25">IFERROR(IF(_xlfn.NUMBERVALUE(A197)=0,9999,_xlfn.NUMBERVALUE(A197)),"")</f>
        <v>9999</v>
      </c>
      <c r="E197" s="100">
        <v>193</v>
      </c>
      <c r="F197" s="100" t="str">
        <f t="shared" si="19"/>
        <v/>
      </c>
      <c r="G197" s="100" t="str">
        <f t="shared" si="20"/>
        <v/>
      </c>
      <c r="I197" s="95" t="str">
        <f t="shared" si="21"/>
        <v/>
      </c>
      <c r="J197" s="95" t="str">
        <f t="shared" si="22"/>
        <v/>
      </c>
      <c r="K197" s="97" t="str">
        <f t="shared" si="23"/>
        <v/>
      </c>
    </row>
    <row r="198" spans="1:11">
      <c r="A198" s="90" t="str">
        <f>IFERROR(MID($B$1,LEN(_xlfn.CONCAT($A$3:A197,REPT("!",COUNTA($A$3:A197)+1))),FIND(",",$B$1,LEN(_xlfn.CONCAT($A$3:A197,REPT("!",COUNTA($A$3:A197)+1))))-LEN(_xlfn.CONCAT($A$3:A197,REPT("!",COUNTA($A$3:A197)+1)))),"")</f>
        <v/>
      </c>
      <c r="B198" s="89" t="str">
        <f>IF(A198="","",VLOOKUP("*"&amp;A198&amp;"*",Actual!$G$2:$J$18,4,FALSE))</f>
        <v/>
      </c>
      <c r="C198" s="102" t="str">
        <f t="shared" si="24"/>
        <v/>
      </c>
      <c r="D198" s="100">
        <f t="shared" si="25"/>
        <v>9999</v>
      </c>
      <c r="E198" s="100">
        <v>194</v>
      </c>
      <c r="F198" s="100" t="str">
        <f t="shared" ref="F198:F261" si="26">B198</f>
        <v/>
      </c>
      <c r="G198" s="100" t="str">
        <f t="shared" ref="G198:G261" si="27">C198</f>
        <v/>
      </c>
      <c r="I198" s="95" t="str">
        <f t="shared" si="21"/>
        <v/>
      </c>
      <c r="J198" s="95" t="str">
        <f t="shared" si="22"/>
        <v/>
      </c>
      <c r="K198" s="97" t="str">
        <f t="shared" si="23"/>
        <v/>
      </c>
    </row>
    <row r="199" spans="1:11">
      <c r="A199" s="90" t="str">
        <f>IFERROR(MID($B$1,LEN(_xlfn.CONCAT($A$3:A198,REPT("!",COUNTA($A$3:A198)+1))),FIND(",",$B$1,LEN(_xlfn.CONCAT($A$3:A198,REPT("!",COUNTA($A$3:A198)+1))))-LEN(_xlfn.CONCAT($A$3:A198,REPT("!",COUNTA($A$3:A198)+1)))),"")</f>
        <v/>
      </c>
      <c r="B199" s="89" t="str">
        <f>IF(A199="","",VLOOKUP("*"&amp;A199&amp;"*",Actual!$G$2:$J$18,4,FALSE))</f>
        <v/>
      </c>
      <c r="C199" s="102" t="str">
        <f t="shared" si="24"/>
        <v/>
      </c>
      <c r="D199" s="100">
        <f t="shared" si="25"/>
        <v>9999</v>
      </c>
      <c r="E199" s="100">
        <v>195</v>
      </c>
      <c r="F199" s="100" t="str">
        <f t="shared" si="26"/>
        <v/>
      </c>
      <c r="G199" s="100" t="str">
        <f t="shared" si="27"/>
        <v/>
      </c>
      <c r="I199" s="95" t="str">
        <f t="shared" si="21"/>
        <v/>
      </c>
      <c r="J199" s="95" t="str">
        <f t="shared" si="22"/>
        <v/>
      </c>
      <c r="K199" s="97" t="str">
        <f t="shared" si="23"/>
        <v/>
      </c>
    </row>
    <row r="200" spans="1:11">
      <c r="A200" s="90" t="str">
        <f>IFERROR(MID($B$1,LEN(_xlfn.CONCAT($A$3:A199,REPT("!",COUNTA($A$3:A199)+1))),FIND(",",$B$1,LEN(_xlfn.CONCAT($A$3:A199,REPT("!",COUNTA($A$3:A199)+1))))-LEN(_xlfn.CONCAT($A$3:A199,REPT("!",COUNTA($A$3:A199)+1)))),"")</f>
        <v/>
      </c>
      <c r="B200" s="89" t="str">
        <f>IF(A200="","",VLOOKUP("*"&amp;A200&amp;"*",Actual!$G$2:$J$18,4,FALSE))</f>
        <v/>
      </c>
      <c r="C200" s="102" t="str">
        <f t="shared" si="24"/>
        <v/>
      </c>
      <c r="D200" s="100">
        <f t="shared" si="25"/>
        <v>9999</v>
      </c>
      <c r="E200" s="100">
        <v>196</v>
      </c>
      <c r="F200" s="100" t="str">
        <f t="shared" si="26"/>
        <v/>
      </c>
      <c r="G200" s="100" t="str">
        <f t="shared" si="27"/>
        <v/>
      </c>
      <c r="I200" s="95" t="str">
        <f t="shared" si="21"/>
        <v/>
      </c>
      <c r="J200" s="95" t="str">
        <f t="shared" si="22"/>
        <v/>
      </c>
      <c r="K200" s="97" t="str">
        <f t="shared" si="23"/>
        <v/>
      </c>
    </row>
    <row r="201" spans="1:11">
      <c r="A201" s="90" t="str">
        <f>IFERROR(MID($B$1,LEN(_xlfn.CONCAT($A$3:A200,REPT("!",COUNTA($A$3:A200)+1))),FIND(",",$B$1,LEN(_xlfn.CONCAT($A$3:A200,REPT("!",COUNTA($A$3:A200)+1))))-LEN(_xlfn.CONCAT($A$3:A200,REPT("!",COUNTA($A$3:A200)+1)))),"")</f>
        <v/>
      </c>
      <c r="B201" s="89" t="str">
        <f>IF(A201="","",VLOOKUP("*"&amp;A201&amp;"*",Actual!$G$2:$J$18,4,FALSE))</f>
        <v/>
      </c>
      <c r="C201" s="102" t="str">
        <f t="shared" si="24"/>
        <v/>
      </c>
      <c r="D201" s="100">
        <f t="shared" si="25"/>
        <v>9999</v>
      </c>
      <c r="E201" s="100">
        <v>197</v>
      </c>
      <c r="F201" s="100" t="str">
        <f t="shared" si="26"/>
        <v/>
      </c>
      <c r="G201" s="100" t="str">
        <f t="shared" si="27"/>
        <v/>
      </c>
      <c r="I201" s="95" t="str">
        <f t="shared" si="21"/>
        <v/>
      </c>
      <c r="J201" s="95" t="str">
        <f t="shared" si="22"/>
        <v/>
      </c>
      <c r="K201" s="97" t="str">
        <f t="shared" si="23"/>
        <v/>
      </c>
    </row>
    <row r="202" spans="1:11">
      <c r="A202" s="90" t="str">
        <f>IFERROR(MID($B$1,LEN(_xlfn.CONCAT($A$3:A201,REPT("!",COUNTA($A$3:A201)+1))),FIND(",",$B$1,LEN(_xlfn.CONCAT($A$3:A201,REPT("!",COUNTA($A$3:A201)+1))))-LEN(_xlfn.CONCAT($A$3:A201,REPT("!",COUNTA($A$3:A201)+1)))),"")</f>
        <v/>
      </c>
      <c r="B202" s="89" t="str">
        <f>IF(A202="","",VLOOKUP("*"&amp;A202&amp;"*",Actual!$G$2:$J$18,4,FALSE))</f>
        <v/>
      </c>
      <c r="C202" s="102" t="str">
        <f t="shared" si="24"/>
        <v/>
      </c>
      <c r="D202" s="100">
        <f t="shared" si="25"/>
        <v>9999</v>
      </c>
      <c r="E202" s="100">
        <v>198</v>
      </c>
      <c r="F202" s="100" t="str">
        <f t="shared" si="26"/>
        <v/>
      </c>
      <c r="G202" s="100" t="str">
        <f t="shared" si="27"/>
        <v/>
      </c>
      <c r="I202" s="95" t="str">
        <f t="shared" si="21"/>
        <v/>
      </c>
      <c r="J202" s="95" t="str">
        <f t="shared" si="22"/>
        <v/>
      </c>
      <c r="K202" s="97" t="str">
        <f t="shared" si="23"/>
        <v/>
      </c>
    </row>
    <row r="203" spans="1:11">
      <c r="A203" s="91" t="s">
        <v>1422</v>
      </c>
      <c r="B203" s="96" t="s">
        <v>1423</v>
      </c>
      <c r="C203" s="102" t="str">
        <f t="shared" si="24"/>
        <v/>
      </c>
      <c r="D203" s="100">
        <f t="shared" si="25"/>
        <v>24</v>
      </c>
      <c r="E203" s="100">
        <v>199</v>
      </c>
      <c r="F203" s="100" t="str">
        <f t="shared" si="26"/>
        <v>used in VLAN support</v>
      </c>
      <c r="G203" s="100" t="str">
        <f t="shared" si="27"/>
        <v/>
      </c>
      <c r="I203" s="95" t="str">
        <f t="shared" si="21"/>
        <v/>
      </c>
      <c r="J203" s="95" t="str">
        <f t="shared" si="22"/>
        <v/>
      </c>
      <c r="K203" s="97" t="str">
        <f t="shared" si="23"/>
        <v/>
      </c>
    </row>
    <row r="204" spans="1:11">
      <c r="A204" s="91" t="s">
        <v>1424</v>
      </c>
      <c r="B204" s="96" t="s">
        <v>1423</v>
      </c>
      <c r="C204" s="102" t="str">
        <f t="shared" si="24"/>
        <v>VLAN ORGY: 2</v>
      </c>
      <c r="D204" s="100">
        <f t="shared" si="25"/>
        <v>100</v>
      </c>
      <c r="E204" s="100">
        <v>200</v>
      </c>
      <c r="F204" s="100" t="str">
        <f t="shared" si="26"/>
        <v>used in VLAN support</v>
      </c>
      <c r="G204" s="100" t="str">
        <f t="shared" si="27"/>
        <v>VLAN ORGY: 2</v>
      </c>
      <c r="I204" s="95" t="str">
        <f t="shared" si="21"/>
        <v/>
      </c>
      <c r="J204" s="95" t="str">
        <f t="shared" si="22"/>
        <v/>
      </c>
      <c r="K204" s="97" t="str">
        <f t="shared" si="23"/>
        <v/>
      </c>
    </row>
    <row r="205" spans="1:11">
      <c r="A205" s="91" t="s">
        <v>1425</v>
      </c>
      <c r="B205" s="96" t="s">
        <v>1426</v>
      </c>
      <c r="C205" s="102" t="str">
        <f t="shared" si="24"/>
        <v>VLAN ORGY: 2</v>
      </c>
      <c r="D205" s="100">
        <f t="shared" si="25"/>
        <v>150</v>
      </c>
      <c r="E205" s="100">
        <v>201</v>
      </c>
      <c r="F205" s="100" t="str">
        <f t="shared" si="26"/>
        <v>used in RIP</v>
      </c>
      <c r="G205" s="100" t="str">
        <f t="shared" si="27"/>
        <v>VLAN ORGY: 2</v>
      </c>
      <c r="I205" s="95" t="str">
        <f t="shared" si="21"/>
        <v/>
      </c>
      <c r="J205" s="95" t="str">
        <f t="shared" si="22"/>
        <v/>
      </c>
      <c r="K205" s="97" t="str">
        <f t="shared" si="23"/>
        <v/>
      </c>
    </row>
    <row r="206" spans="1:11">
      <c r="A206" s="91" t="s">
        <v>1427</v>
      </c>
      <c r="B206" s="96" t="s">
        <v>1423</v>
      </c>
      <c r="C206" s="102" t="str">
        <f t="shared" si="24"/>
        <v>VLAN ORGY: 2</v>
      </c>
      <c r="D206" s="100">
        <f t="shared" si="25"/>
        <v>200</v>
      </c>
      <c r="E206" s="100">
        <v>202</v>
      </c>
      <c r="F206" s="100" t="str">
        <f t="shared" si="26"/>
        <v>used in VLAN support</v>
      </c>
      <c r="G206" s="100" t="str">
        <f t="shared" si="27"/>
        <v>VLAN ORGY: 2</v>
      </c>
      <c r="I206" s="95" t="str">
        <f t="shared" si="21"/>
        <v/>
      </c>
      <c r="J206" s="95" t="str">
        <f t="shared" si="22"/>
        <v/>
      </c>
      <c r="K206" s="97" t="str">
        <f t="shared" si="23"/>
        <v/>
      </c>
    </row>
    <row r="207" spans="1:11">
      <c r="A207" s="91" t="s">
        <v>1428</v>
      </c>
      <c r="B207" s="96" t="s">
        <v>1429</v>
      </c>
      <c r="C207" s="102" t="str">
        <f t="shared" si="24"/>
        <v/>
      </c>
      <c r="D207" s="100">
        <f t="shared" si="25"/>
        <v>204</v>
      </c>
      <c r="E207" s="100">
        <v>203</v>
      </c>
      <c r="F207" s="100" t="str">
        <f t="shared" si="26"/>
        <v>used in BGP</v>
      </c>
      <c r="G207" s="100" t="str">
        <f t="shared" si="27"/>
        <v/>
      </c>
      <c r="I207" s="95" t="str">
        <f t="shared" si="21"/>
        <v/>
      </c>
      <c r="J207" s="95" t="str">
        <f t="shared" si="22"/>
        <v/>
      </c>
      <c r="K207" s="97" t="str">
        <f t="shared" si="23"/>
        <v/>
      </c>
    </row>
    <row r="208" spans="1:11">
      <c r="A208" s="91" t="s">
        <v>1430</v>
      </c>
      <c r="B208" s="96" t="s">
        <v>1429</v>
      </c>
      <c r="C208" s="102" t="str">
        <f t="shared" si="24"/>
        <v/>
      </c>
      <c r="D208" s="100">
        <f t="shared" si="25"/>
        <v>205</v>
      </c>
      <c r="E208" s="100">
        <v>204</v>
      </c>
      <c r="F208" s="100" t="str">
        <f t="shared" si="26"/>
        <v>used in BGP</v>
      </c>
      <c r="G208" s="100" t="str">
        <f t="shared" si="27"/>
        <v/>
      </c>
      <c r="I208" s="95" t="str">
        <f t="shared" si="21"/>
        <v/>
      </c>
      <c r="J208" s="95" t="str">
        <f t="shared" si="22"/>
        <v/>
      </c>
      <c r="K208" s="97" t="str">
        <f t="shared" si="23"/>
        <v/>
      </c>
    </row>
    <row r="209" spans="1:11">
      <c r="A209" s="91" t="s">
        <v>1431</v>
      </c>
      <c r="B209" s="96" t="s">
        <v>1426</v>
      </c>
      <c r="C209" s="102" t="str">
        <f t="shared" si="24"/>
        <v>VLAN ORGY: 2</v>
      </c>
      <c r="D209" s="100">
        <f t="shared" si="25"/>
        <v>234</v>
      </c>
      <c r="E209" s="100">
        <v>205</v>
      </c>
      <c r="F209" s="100" t="str">
        <f t="shared" si="26"/>
        <v>used in RIP</v>
      </c>
      <c r="G209" s="100" t="str">
        <f t="shared" si="27"/>
        <v>VLAN ORGY: 2</v>
      </c>
      <c r="I209" s="95" t="str">
        <f t="shared" si="21"/>
        <v/>
      </c>
      <c r="J209" s="95" t="str">
        <f t="shared" si="22"/>
        <v/>
      </c>
      <c r="K209" s="97" t="str">
        <f t="shared" si="23"/>
        <v/>
      </c>
    </row>
    <row r="210" spans="1:11">
      <c r="A210" s="91" t="s">
        <v>1432</v>
      </c>
      <c r="B210" s="96" t="s">
        <v>1433</v>
      </c>
      <c r="C210" s="102" t="str">
        <f t="shared" si="24"/>
        <v/>
      </c>
      <c r="D210" s="100">
        <f t="shared" si="25"/>
        <v>1024</v>
      </c>
      <c r="E210" s="100">
        <v>206</v>
      </c>
      <c r="F210" s="100" t="str">
        <f t="shared" si="26"/>
        <v>MEC LAN 5</v>
      </c>
      <c r="G210" s="100" t="str">
        <f t="shared" si="27"/>
        <v/>
      </c>
      <c r="I210" s="95" t="str">
        <f t="shared" si="21"/>
        <v/>
      </c>
      <c r="J210" s="95" t="str">
        <f t="shared" si="22"/>
        <v/>
      </c>
      <c r="K210" s="97" t="str">
        <f t="shared" si="23"/>
        <v/>
      </c>
    </row>
    <row r="211" spans="1:11">
      <c r="A211" s="91" t="s">
        <v>1434</v>
      </c>
      <c r="B211" s="96" t="s">
        <v>1435</v>
      </c>
      <c r="C211" s="102" t="str">
        <f t="shared" si="24"/>
        <v/>
      </c>
      <c r="D211" s="100">
        <f t="shared" si="25"/>
        <v>2024</v>
      </c>
      <c r="E211" s="100">
        <v>207</v>
      </c>
      <c r="F211" s="100" t="str">
        <f t="shared" si="26"/>
        <v>MecStrongSwan</v>
      </c>
      <c r="G211" s="100" t="str">
        <f t="shared" si="27"/>
        <v/>
      </c>
      <c r="I211" s="95" t="str">
        <f t="shared" si="21"/>
        <v/>
      </c>
      <c r="J211" s="95" t="str">
        <f t="shared" si="22"/>
        <v/>
      </c>
      <c r="K211" s="97" t="str">
        <f t="shared" si="23"/>
        <v/>
      </c>
    </row>
    <row r="212" spans="1:11">
      <c r="A212" s="91" t="s">
        <v>1436</v>
      </c>
      <c r="B212" s="96" t="s">
        <v>1426</v>
      </c>
      <c r="C212" s="102" t="str">
        <f t="shared" si="24"/>
        <v>VLAN ORGY: 2</v>
      </c>
      <c r="D212" s="100">
        <f t="shared" si="25"/>
        <v>125</v>
      </c>
      <c r="E212" s="100">
        <v>208</v>
      </c>
      <c r="F212" s="100" t="str">
        <f t="shared" si="26"/>
        <v>used in RIP</v>
      </c>
      <c r="G212" s="100" t="str">
        <f t="shared" si="27"/>
        <v>VLAN ORGY: 2</v>
      </c>
      <c r="I212" s="95" t="str">
        <f t="shared" si="21"/>
        <v/>
      </c>
      <c r="J212" s="95" t="str">
        <f t="shared" si="22"/>
        <v/>
      </c>
      <c r="K212" s="97" t="str">
        <f t="shared" si="23"/>
        <v/>
      </c>
    </row>
    <row r="213" spans="1:11">
      <c r="A213" s="91"/>
      <c r="C213" s="102" t="str">
        <f t="shared" si="24"/>
        <v/>
      </c>
      <c r="D213" s="100">
        <f t="shared" si="25"/>
        <v>9999</v>
      </c>
      <c r="E213" s="100">
        <v>209</v>
      </c>
      <c r="F213" s="100">
        <f t="shared" si="26"/>
        <v>0</v>
      </c>
      <c r="G213" s="100" t="str">
        <f t="shared" si="27"/>
        <v/>
      </c>
      <c r="I213" s="95" t="str">
        <f t="shared" si="21"/>
        <v/>
      </c>
      <c r="J213" s="95" t="str">
        <f t="shared" si="22"/>
        <v/>
      </c>
      <c r="K213" s="97" t="str">
        <f t="shared" si="23"/>
        <v/>
      </c>
    </row>
    <row r="214" spans="1:11">
      <c r="A214" s="91"/>
      <c r="C214" s="102" t="str">
        <f t="shared" si="24"/>
        <v/>
      </c>
      <c r="D214" s="100">
        <f t="shared" si="25"/>
        <v>9999</v>
      </c>
      <c r="E214" s="100">
        <v>210</v>
      </c>
      <c r="F214" s="100">
        <f t="shared" si="26"/>
        <v>0</v>
      </c>
      <c r="G214" s="100" t="str">
        <f t="shared" si="27"/>
        <v/>
      </c>
      <c r="I214" s="95" t="str">
        <f t="shared" ref="I214:I277" si="28">IF(SMALL($D$3:$D$302,E214)&gt;9000,"",SMALL($D$3:$D$302,E214))</f>
        <v/>
      </c>
      <c r="J214" s="95" t="str">
        <f t="shared" ref="J214:J277" si="29">IFERROR(VLOOKUP(I214,$D$3:$G$302,3,FALSE),"")</f>
        <v/>
      </c>
      <c r="K214" s="97" t="str">
        <f t="shared" ref="K214:K277" si="30">IFERROR(VLOOKUP(I214,$D$3:$G$302,4,FALSE),"")</f>
        <v/>
      </c>
    </row>
    <row r="215" spans="1:11">
      <c r="A215" s="91"/>
      <c r="C215" s="102" t="str">
        <f t="shared" si="24"/>
        <v/>
      </c>
      <c r="D215" s="100">
        <f t="shared" si="25"/>
        <v>9999</v>
      </c>
      <c r="E215" s="100">
        <v>211</v>
      </c>
      <c r="F215" s="100">
        <f t="shared" si="26"/>
        <v>0</v>
      </c>
      <c r="G215" s="100" t="str">
        <f t="shared" si="27"/>
        <v/>
      </c>
      <c r="I215" s="95" t="str">
        <f t="shared" si="28"/>
        <v/>
      </c>
      <c r="J215" s="95" t="str">
        <f t="shared" si="29"/>
        <v/>
      </c>
      <c r="K215" s="97" t="str">
        <f t="shared" si="30"/>
        <v/>
      </c>
    </row>
    <row r="216" spans="1:11">
      <c r="A216" s="91"/>
      <c r="C216" s="102" t="str">
        <f t="shared" si="24"/>
        <v/>
      </c>
      <c r="D216" s="100">
        <f t="shared" si="25"/>
        <v>9999</v>
      </c>
      <c r="E216" s="100">
        <v>212</v>
      </c>
      <c r="F216" s="100">
        <f t="shared" si="26"/>
        <v>0</v>
      </c>
      <c r="G216" s="100" t="str">
        <f t="shared" si="27"/>
        <v/>
      </c>
      <c r="I216" s="95" t="str">
        <f t="shared" si="28"/>
        <v/>
      </c>
      <c r="J216" s="95" t="str">
        <f t="shared" si="29"/>
        <v/>
      </c>
      <c r="K216" s="97" t="str">
        <f t="shared" si="30"/>
        <v/>
      </c>
    </row>
    <row r="217" spans="1:11">
      <c r="A217" s="91"/>
      <c r="C217" s="102" t="str">
        <f t="shared" si="24"/>
        <v/>
      </c>
      <c r="D217" s="100">
        <f t="shared" si="25"/>
        <v>9999</v>
      </c>
      <c r="E217" s="100">
        <v>213</v>
      </c>
      <c r="F217" s="100">
        <f t="shared" si="26"/>
        <v>0</v>
      </c>
      <c r="G217" s="100" t="str">
        <f t="shared" si="27"/>
        <v/>
      </c>
      <c r="I217" s="95" t="str">
        <f t="shared" si="28"/>
        <v/>
      </c>
      <c r="J217" s="95" t="str">
        <f t="shared" si="29"/>
        <v/>
      </c>
      <c r="K217" s="97" t="str">
        <f t="shared" si="30"/>
        <v/>
      </c>
    </row>
    <row r="218" spans="1:11">
      <c r="A218" s="91"/>
      <c r="C218" s="102" t="str">
        <f t="shared" si="24"/>
        <v/>
      </c>
      <c r="D218" s="100">
        <f t="shared" si="25"/>
        <v>9999</v>
      </c>
      <c r="E218" s="100">
        <v>214</v>
      </c>
      <c r="F218" s="100">
        <f t="shared" si="26"/>
        <v>0</v>
      </c>
      <c r="G218" s="100" t="str">
        <f t="shared" si="27"/>
        <v/>
      </c>
      <c r="I218" s="95" t="str">
        <f t="shared" si="28"/>
        <v/>
      </c>
      <c r="J218" s="95" t="str">
        <f t="shared" si="29"/>
        <v/>
      </c>
      <c r="K218" s="97" t="str">
        <f t="shared" si="30"/>
        <v/>
      </c>
    </row>
    <row r="219" spans="1:11">
      <c r="A219" s="91"/>
      <c r="C219" s="102" t="str">
        <f t="shared" ref="C219:C282" si="31">IF(A219="","",IF(COUNTIF($A:$A,A219)&gt;1,_xlfn.CONCAT("VLAN ORGY: ",COUNTIF($A:$A,A219)),""))</f>
        <v/>
      </c>
      <c r="D219" s="100">
        <f t="shared" si="25"/>
        <v>9999</v>
      </c>
      <c r="E219" s="100">
        <v>215</v>
      </c>
      <c r="F219" s="100">
        <f t="shared" si="26"/>
        <v>0</v>
      </c>
      <c r="G219" s="100" t="str">
        <f t="shared" si="27"/>
        <v/>
      </c>
      <c r="I219" s="95" t="str">
        <f t="shared" si="28"/>
        <v/>
      </c>
      <c r="J219" s="95" t="str">
        <f t="shared" si="29"/>
        <v/>
      </c>
      <c r="K219" s="97" t="str">
        <f t="shared" si="30"/>
        <v/>
      </c>
    </row>
    <row r="220" spans="1:11">
      <c r="A220" s="91"/>
      <c r="C220" s="102" t="str">
        <f t="shared" si="31"/>
        <v/>
      </c>
      <c r="D220" s="100">
        <f t="shared" si="25"/>
        <v>9999</v>
      </c>
      <c r="E220" s="100">
        <v>216</v>
      </c>
      <c r="F220" s="100">
        <f t="shared" si="26"/>
        <v>0</v>
      </c>
      <c r="G220" s="100" t="str">
        <f t="shared" si="27"/>
        <v/>
      </c>
      <c r="I220" s="95" t="str">
        <f t="shared" si="28"/>
        <v/>
      </c>
      <c r="J220" s="95" t="str">
        <f t="shared" si="29"/>
        <v/>
      </c>
      <c r="K220" s="97" t="str">
        <f t="shared" si="30"/>
        <v/>
      </c>
    </row>
    <row r="221" spans="1:11">
      <c r="A221" s="91"/>
      <c r="C221" s="102" t="str">
        <f t="shared" si="31"/>
        <v/>
      </c>
      <c r="D221" s="100">
        <f t="shared" si="25"/>
        <v>9999</v>
      </c>
      <c r="E221" s="100">
        <v>217</v>
      </c>
      <c r="F221" s="100">
        <f t="shared" si="26"/>
        <v>0</v>
      </c>
      <c r="G221" s="100" t="str">
        <f t="shared" si="27"/>
        <v/>
      </c>
      <c r="I221" s="95" t="str">
        <f t="shared" si="28"/>
        <v/>
      </c>
      <c r="J221" s="95" t="str">
        <f t="shared" si="29"/>
        <v/>
      </c>
      <c r="K221" s="97" t="str">
        <f t="shared" si="30"/>
        <v/>
      </c>
    </row>
    <row r="222" spans="1:11">
      <c r="A222" s="91"/>
      <c r="C222" s="102" t="str">
        <f t="shared" si="31"/>
        <v/>
      </c>
      <c r="D222" s="100">
        <f t="shared" si="25"/>
        <v>9999</v>
      </c>
      <c r="E222" s="100">
        <v>218</v>
      </c>
      <c r="F222" s="100">
        <f t="shared" si="26"/>
        <v>0</v>
      </c>
      <c r="G222" s="100" t="str">
        <f t="shared" si="27"/>
        <v/>
      </c>
      <c r="I222" s="95" t="str">
        <f t="shared" si="28"/>
        <v/>
      </c>
      <c r="J222" s="95" t="str">
        <f t="shared" si="29"/>
        <v/>
      </c>
      <c r="K222" s="97" t="str">
        <f t="shared" si="30"/>
        <v/>
      </c>
    </row>
    <row r="223" spans="1:11">
      <c r="A223" s="91"/>
      <c r="C223" s="102" t="str">
        <f t="shared" si="31"/>
        <v/>
      </c>
      <c r="D223" s="100">
        <f t="shared" si="25"/>
        <v>9999</v>
      </c>
      <c r="E223" s="100">
        <v>219</v>
      </c>
      <c r="F223" s="100">
        <f t="shared" si="26"/>
        <v>0</v>
      </c>
      <c r="G223" s="100" t="str">
        <f t="shared" si="27"/>
        <v/>
      </c>
      <c r="I223" s="95" t="str">
        <f t="shared" si="28"/>
        <v/>
      </c>
      <c r="J223" s="95" t="str">
        <f t="shared" si="29"/>
        <v/>
      </c>
      <c r="K223" s="97" t="str">
        <f t="shared" si="30"/>
        <v/>
      </c>
    </row>
    <row r="224" spans="1:11">
      <c r="A224" s="91"/>
      <c r="C224" s="102" t="str">
        <f t="shared" si="31"/>
        <v/>
      </c>
      <c r="D224" s="100">
        <f t="shared" si="25"/>
        <v>9999</v>
      </c>
      <c r="E224" s="100">
        <v>220</v>
      </c>
      <c r="F224" s="100">
        <f t="shared" si="26"/>
        <v>0</v>
      </c>
      <c r="G224" s="100" t="str">
        <f t="shared" si="27"/>
        <v/>
      </c>
      <c r="I224" s="95" t="str">
        <f t="shared" si="28"/>
        <v/>
      </c>
      <c r="J224" s="95" t="str">
        <f t="shared" si="29"/>
        <v/>
      </c>
      <c r="K224" s="97" t="str">
        <f t="shared" si="30"/>
        <v/>
      </c>
    </row>
    <row r="225" spans="1:11">
      <c r="A225" s="91"/>
      <c r="C225" s="102" t="str">
        <f t="shared" si="31"/>
        <v/>
      </c>
      <c r="D225" s="100">
        <f t="shared" si="25"/>
        <v>9999</v>
      </c>
      <c r="E225" s="100">
        <v>221</v>
      </c>
      <c r="F225" s="100">
        <f t="shared" si="26"/>
        <v>0</v>
      </c>
      <c r="G225" s="100" t="str">
        <f t="shared" si="27"/>
        <v/>
      </c>
      <c r="I225" s="95" t="str">
        <f t="shared" si="28"/>
        <v/>
      </c>
      <c r="J225" s="95" t="str">
        <f t="shared" si="29"/>
        <v/>
      </c>
      <c r="K225" s="97" t="str">
        <f t="shared" si="30"/>
        <v/>
      </c>
    </row>
    <row r="226" spans="1:11">
      <c r="A226" s="91"/>
      <c r="C226" s="102" t="str">
        <f t="shared" si="31"/>
        <v/>
      </c>
      <c r="D226" s="100">
        <f t="shared" si="25"/>
        <v>9999</v>
      </c>
      <c r="E226" s="100">
        <v>222</v>
      </c>
      <c r="F226" s="100">
        <f t="shared" si="26"/>
        <v>0</v>
      </c>
      <c r="G226" s="100" t="str">
        <f t="shared" si="27"/>
        <v/>
      </c>
      <c r="I226" s="95" t="str">
        <f t="shared" si="28"/>
        <v/>
      </c>
      <c r="J226" s="95" t="str">
        <f t="shared" si="29"/>
        <v/>
      </c>
      <c r="K226" s="97" t="str">
        <f t="shared" si="30"/>
        <v/>
      </c>
    </row>
    <row r="227" spans="1:11">
      <c r="A227" s="91"/>
      <c r="C227" s="102" t="str">
        <f t="shared" si="31"/>
        <v/>
      </c>
      <c r="D227" s="100">
        <f t="shared" si="25"/>
        <v>9999</v>
      </c>
      <c r="E227" s="100">
        <v>223</v>
      </c>
      <c r="F227" s="100">
        <f t="shared" si="26"/>
        <v>0</v>
      </c>
      <c r="G227" s="100" t="str">
        <f t="shared" si="27"/>
        <v/>
      </c>
      <c r="I227" s="95" t="str">
        <f t="shared" si="28"/>
        <v/>
      </c>
      <c r="J227" s="95" t="str">
        <f t="shared" si="29"/>
        <v/>
      </c>
      <c r="K227" s="97" t="str">
        <f t="shared" si="30"/>
        <v/>
      </c>
    </row>
    <row r="228" spans="1:11">
      <c r="A228" s="91"/>
      <c r="C228" s="102" t="str">
        <f t="shared" si="31"/>
        <v/>
      </c>
      <c r="D228" s="100">
        <f t="shared" si="25"/>
        <v>9999</v>
      </c>
      <c r="E228" s="100">
        <v>224</v>
      </c>
      <c r="F228" s="100">
        <f t="shared" si="26"/>
        <v>0</v>
      </c>
      <c r="G228" s="100" t="str">
        <f t="shared" si="27"/>
        <v/>
      </c>
      <c r="I228" s="95" t="str">
        <f t="shared" si="28"/>
        <v/>
      </c>
      <c r="J228" s="95" t="str">
        <f t="shared" si="29"/>
        <v/>
      </c>
      <c r="K228" s="97" t="str">
        <f t="shared" si="30"/>
        <v/>
      </c>
    </row>
    <row r="229" spans="1:11">
      <c r="A229" s="91"/>
      <c r="C229" s="102" t="str">
        <f t="shared" si="31"/>
        <v/>
      </c>
      <c r="D229" s="100">
        <f t="shared" si="25"/>
        <v>9999</v>
      </c>
      <c r="E229" s="100">
        <v>225</v>
      </c>
      <c r="F229" s="100">
        <f t="shared" si="26"/>
        <v>0</v>
      </c>
      <c r="G229" s="100" t="str">
        <f t="shared" si="27"/>
        <v/>
      </c>
      <c r="I229" s="95" t="str">
        <f t="shared" si="28"/>
        <v/>
      </c>
      <c r="J229" s="95" t="str">
        <f t="shared" si="29"/>
        <v/>
      </c>
      <c r="K229" s="97" t="str">
        <f t="shared" si="30"/>
        <v/>
      </c>
    </row>
    <row r="230" spans="1:11">
      <c r="A230" s="91"/>
      <c r="C230" s="102" t="str">
        <f t="shared" si="31"/>
        <v/>
      </c>
      <c r="D230" s="100">
        <f t="shared" si="25"/>
        <v>9999</v>
      </c>
      <c r="E230" s="100">
        <v>226</v>
      </c>
      <c r="F230" s="100">
        <f t="shared" si="26"/>
        <v>0</v>
      </c>
      <c r="G230" s="100" t="str">
        <f t="shared" si="27"/>
        <v/>
      </c>
      <c r="I230" s="95" t="str">
        <f t="shared" si="28"/>
        <v/>
      </c>
      <c r="J230" s="95" t="str">
        <f t="shared" si="29"/>
        <v/>
      </c>
      <c r="K230" s="97" t="str">
        <f t="shared" si="30"/>
        <v/>
      </c>
    </row>
    <row r="231" spans="1:11">
      <c r="A231" s="91"/>
      <c r="C231" s="102" t="str">
        <f t="shared" si="31"/>
        <v/>
      </c>
      <c r="D231" s="100">
        <f t="shared" si="25"/>
        <v>9999</v>
      </c>
      <c r="E231" s="100">
        <v>227</v>
      </c>
      <c r="F231" s="100">
        <f t="shared" si="26"/>
        <v>0</v>
      </c>
      <c r="G231" s="100" t="str">
        <f t="shared" si="27"/>
        <v/>
      </c>
      <c r="I231" s="95" t="str">
        <f t="shared" si="28"/>
        <v/>
      </c>
      <c r="J231" s="95" t="str">
        <f t="shared" si="29"/>
        <v/>
      </c>
      <c r="K231" s="97" t="str">
        <f t="shared" si="30"/>
        <v/>
      </c>
    </row>
    <row r="232" spans="1:11">
      <c r="A232" s="91"/>
      <c r="C232" s="102" t="str">
        <f t="shared" si="31"/>
        <v/>
      </c>
      <c r="D232" s="100">
        <f t="shared" si="25"/>
        <v>9999</v>
      </c>
      <c r="E232" s="100">
        <v>228</v>
      </c>
      <c r="F232" s="100">
        <f t="shared" si="26"/>
        <v>0</v>
      </c>
      <c r="G232" s="100" t="str">
        <f t="shared" si="27"/>
        <v/>
      </c>
      <c r="I232" s="95" t="str">
        <f t="shared" si="28"/>
        <v/>
      </c>
      <c r="J232" s="95" t="str">
        <f t="shared" si="29"/>
        <v/>
      </c>
      <c r="K232" s="97" t="str">
        <f t="shared" si="30"/>
        <v/>
      </c>
    </row>
    <row r="233" spans="1:11">
      <c r="A233" s="91"/>
      <c r="C233" s="102" t="str">
        <f t="shared" si="31"/>
        <v/>
      </c>
      <c r="D233" s="100">
        <f t="shared" si="25"/>
        <v>9999</v>
      </c>
      <c r="E233" s="100">
        <v>229</v>
      </c>
      <c r="F233" s="100">
        <f t="shared" si="26"/>
        <v>0</v>
      </c>
      <c r="G233" s="100" t="str">
        <f t="shared" si="27"/>
        <v/>
      </c>
      <c r="I233" s="95" t="str">
        <f t="shared" si="28"/>
        <v/>
      </c>
      <c r="J233" s="95" t="str">
        <f t="shared" si="29"/>
        <v/>
      </c>
      <c r="K233" s="97" t="str">
        <f t="shared" si="30"/>
        <v/>
      </c>
    </row>
    <row r="234" spans="1:11">
      <c r="A234" s="91"/>
      <c r="C234" s="102" t="str">
        <f t="shared" si="31"/>
        <v/>
      </c>
      <c r="D234" s="100">
        <f t="shared" si="25"/>
        <v>9999</v>
      </c>
      <c r="E234" s="100">
        <v>230</v>
      </c>
      <c r="F234" s="100">
        <f t="shared" si="26"/>
        <v>0</v>
      </c>
      <c r="G234" s="100" t="str">
        <f t="shared" si="27"/>
        <v/>
      </c>
      <c r="I234" s="95" t="str">
        <f t="shared" si="28"/>
        <v/>
      </c>
      <c r="J234" s="95" t="str">
        <f t="shared" si="29"/>
        <v/>
      </c>
      <c r="K234" s="97" t="str">
        <f t="shared" si="30"/>
        <v/>
      </c>
    </row>
    <row r="235" spans="1:11">
      <c r="A235" s="91"/>
      <c r="C235" s="102" t="str">
        <f t="shared" si="31"/>
        <v/>
      </c>
      <c r="D235" s="100">
        <f t="shared" si="25"/>
        <v>9999</v>
      </c>
      <c r="E235" s="100">
        <v>231</v>
      </c>
      <c r="F235" s="100">
        <f t="shared" si="26"/>
        <v>0</v>
      </c>
      <c r="G235" s="100" t="str">
        <f t="shared" si="27"/>
        <v/>
      </c>
      <c r="I235" s="95" t="str">
        <f t="shared" si="28"/>
        <v/>
      </c>
      <c r="J235" s="95" t="str">
        <f t="shared" si="29"/>
        <v/>
      </c>
      <c r="K235" s="97" t="str">
        <f t="shared" si="30"/>
        <v/>
      </c>
    </row>
    <row r="236" spans="1:11">
      <c r="A236" s="91"/>
      <c r="C236" s="102" t="str">
        <f t="shared" si="31"/>
        <v/>
      </c>
      <c r="D236" s="100">
        <f t="shared" si="25"/>
        <v>9999</v>
      </c>
      <c r="E236" s="100">
        <v>232</v>
      </c>
      <c r="F236" s="100">
        <f t="shared" si="26"/>
        <v>0</v>
      </c>
      <c r="G236" s="100" t="str">
        <f t="shared" si="27"/>
        <v/>
      </c>
      <c r="I236" s="95" t="str">
        <f t="shared" si="28"/>
        <v/>
      </c>
      <c r="J236" s="95" t="str">
        <f t="shared" si="29"/>
        <v/>
      </c>
      <c r="K236" s="97" t="str">
        <f t="shared" si="30"/>
        <v/>
      </c>
    </row>
    <row r="237" spans="1:11">
      <c r="A237" s="91"/>
      <c r="C237" s="102" t="str">
        <f t="shared" si="31"/>
        <v/>
      </c>
      <c r="D237" s="100">
        <f t="shared" si="25"/>
        <v>9999</v>
      </c>
      <c r="E237" s="100">
        <v>233</v>
      </c>
      <c r="F237" s="100">
        <f t="shared" si="26"/>
        <v>0</v>
      </c>
      <c r="G237" s="100" t="str">
        <f t="shared" si="27"/>
        <v/>
      </c>
      <c r="I237" s="95" t="str">
        <f t="shared" si="28"/>
        <v/>
      </c>
      <c r="J237" s="95" t="str">
        <f t="shared" si="29"/>
        <v/>
      </c>
      <c r="K237" s="97" t="str">
        <f t="shared" si="30"/>
        <v/>
      </c>
    </row>
    <row r="238" spans="1:11">
      <c r="A238" s="91"/>
      <c r="C238" s="102" t="str">
        <f t="shared" si="31"/>
        <v/>
      </c>
      <c r="D238" s="100">
        <f t="shared" si="25"/>
        <v>9999</v>
      </c>
      <c r="E238" s="100">
        <v>234</v>
      </c>
      <c r="F238" s="100">
        <f t="shared" si="26"/>
        <v>0</v>
      </c>
      <c r="G238" s="100" t="str">
        <f t="shared" si="27"/>
        <v/>
      </c>
      <c r="I238" s="95" t="str">
        <f t="shared" si="28"/>
        <v/>
      </c>
      <c r="J238" s="95" t="str">
        <f t="shared" si="29"/>
        <v/>
      </c>
      <c r="K238" s="97" t="str">
        <f t="shared" si="30"/>
        <v/>
      </c>
    </row>
    <row r="239" spans="1:11">
      <c r="A239" s="91"/>
      <c r="C239" s="102" t="str">
        <f t="shared" si="31"/>
        <v/>
      </c>
      <c r="D239" s="100">
        <f t="shared" si="25"/>
        <v>9999</v>
      </c>
      <c r="E239" s="100">
        <v>235</v>
      </c>
      <c r="F239" s="100">
        <f t="shared" si="26"/>
        <v>0</v>
      </c>
      <c r="G239" s="100" t="str">
        <f t="shared" si="27"/>
        <v/>
      </c>
      <c r="I239" s="95" t="str">
        <f t="shared" si="28"/>
        <v/>
      </c>
      <c r="J239" s="95" t="str">
        <f t="shared" si="29"/>
        <v/>
      </c>
      <c r="K239" s="97" t="str">
        <f t="shared" si="30"/>
        <v/>
      </c>
    </row>
    <row r="240" spans="1:11">
      <c r="A240" s="91"/>
      <c r="C240" s="102" t="str">
        <f t="shared" si="31"/>
        <v/>
      </c>
      <c r="D240" s="100">
        <f t="shared" si="25"/>
        <v>9999</v>
      </c>
      <c r="E240" s="100">
        <v>236</v>
      </c>
      <c r="F240" s="100">
        <f t="shared" si="26"/>
        <v>0</v>
      </c>
      <c r="G240" s="100" t="str">
        <f t="shared" si="27"/>
        <v/>
      </c>
      <c r="I240" s="95" t="str">
        <f t="shared" si="28"/>
        <v/>
      </c>
      <c r="J240" s="95" t="str">
        <f t="shared" si="29"/>
        <v/>
      </c>
      <c r="K240" s="97" t="str">
        <f t="shared" si="30"/>
        <v/>
      </c>
    </row>
    <row r="241" spans="1:11">
      <c r="A241" s="91"/>
      <c r="C241" s="102" t="str">
        <f t="shared" si="31"/>
        <v/>
      </c>
      <c r="D241" s="100">
        <f t="shared" si="25"/>
        <v>9999</v>
      </c>
      <c r="E241" s="100">
        <v>237</v>
      </c>
      <c r="F241" s="100">
        <f t="shared" si="26"/>
        <v>0</v>
      </c>
      <c r="G241" s="100" t="str">
        <f t="shared" si="27"/>
        <v/>
      </c>
      <c r="I241" s="95" t="str">
        <f t="shared" si="28"/>
        <v/>
      </c>
      <c r="J241" s="95" t="str">
        <f t="shared" si="29"/>
        <v/>
      </c>
      <c r="K241" s="97" t="str">
        <f t="shared" si="30"/>
        <v/>
      </c>
    </row>
    <row r="242" spans="1:11">
      <c r="A242" s="91"/>
      <c r="C242" s="102" t="str">
        <f t="shared" si="31"/>
        <v/>
      </c>
      <c r="D242" s="100">
        <f t="shared" si="25"/>
        <v>9999</v>
      </c>
      <c r="E242" s="100">
        <v>238</v>
      </c>
      <c r="F242" s="100">
        <f t="shared" si="26"/>
        <v>0</v>
      </c>
      <c r="G242" s="100" t="str">
        <f t="shared" si="27"/>
        <v/>
      </c>
      <c r="I242" s="95" t="str">
        <f t="shared" si="28"/>
        <v/>
      </c>
      <c r="J242" s="95" t="str">
        <f t="shared" si="29"/>
        <v/>
      </c>
      <c r="K242" s="97" t="str">
        <f t="shared" si="30"/>
        <v/>
      </c>
    </row>
    <row r="243" spans="1:11">
      <c r="A243" s="91"/>
      <c r="C243" s="102" t="str">
        <f t="shared" si="31"/>
        <v/>
      </c>
      <c r="D243" s="100">
        <f t="shared" si="25"/>
        <v>9999</v>
      </c>
      <c r="E243" s="100">
        <v>239</v>
      </c>
      <c r="F243" s="100">
        <f t="shared" si="26"/>
        <v>0</v>
      </c>
      <c r="G243" s="100" t="str">
        <f t="shared" si="27"/>
        <v/>
      </c>
      <c r="I243" s="95" t="str">
        <f t="shared" si="28"/>
        <v/>
      </c>
      <c r="J243" s="95" t="str">
        <f t="shared" si="29"/>
        <v/>
      </c>
      <c r="K243" s="97" t="str">
        <f t="shared" si="30"/>
        <v/>
      </c>
    </row>
    <row r="244" spans="1:11">
      <c r="A244" s="91"/>
      <c r="C244" s="102" t="str">
        <f t="shared" si="31"/>
        <v/>
      </c>
      <c r="D244" s="100">
        <f t="shared" si="25"/>
        <v>9999</v>
      </c>
      <c r="E244" s="100">
        <v>240</v>
      </c>
      <c r="F244" s="100">
        <f t="shared" si="26"/>
        <v>0</v>
      </c>
      <c r="G244" s="100" t="str">
        <f t="shared" si="27"/>
        <v/>
      </c>
      <c r="I244" s="95" t="str">
        <f t="shared" si="28"/>
        <v/>
      </c>
      <c r="J244" s="95" t="str">
        <f t="shared" si="29"/>
        <v/>
      </c>
      <c r="K244" s="97" t="str">
        <f t="shared" si="30"/>
        <v/>
      </c>
    </row>
    <row r="245" spans="1:11">
      <c r="A245" s="91"/>
      <c r="C245" s="102" t="str">
        <f t="shared" si="31"/>
        <v/>
      </c>
      <c r="D245" s="100">
        <f t="shared" si="25"/>
        <v>9999</v>
      </c>
      <c r="E245" s="100">
        <v>241</v>
      </c>
      <c r="F245" s="100">
        <f t="shared" si="26"/>
        <v>0</v>
      </c>
      <c r="G245" s="100" t="str">
        <f t="shared" si="27"/>
        <v/>
      </c>
      <c r="I245" s="95" t="str">
        <f t="shared" si="28"/>
        <v/>
      </c>
      <c r="J245" s="95" t="str">
        <f t="shared" si="29"/>
        <v/>
      </c>
      <c r="K245" s="97" t="str">
        <f t="shared" si="30"/>
        <v/>
      </c>
    </row>
    <row r="246" spans="1:11">
      <c r="A246" s="91"/>
      <c r="C246" s="102" t="str">
        <f t="shared" si="31"/>
        <v/>
      </c>
      <c r="D246" s="100">
        <f t="shared" si="25"/>
        <v>9999</v>
      </c>
      <c r="E246" s="100">
        <v>242</v>
      </c>
      <c r="F246" s="100">
        <f t="shared" si="26"/>
        <v>0</v>
      </c>
      <c r="G246" s="100" t="str">
        <f t="shared" si="27"/>
        <v/>
      </c>
      <c r="I246" s="95" t="str">
        <f t="shared" si="28"/>
        <v/>
      </c>
      <c r="J246" s="95" t="str">
        <f t="shared" si="29"/>
        <v/>
      </c>
      <c r="K246" s="97" t="str">
        <f t="shared" si="30"/>
        <v/>
      </c>
    </row>
    <row r="247" spans="1:11">
      <c r="A247" s="91"/>
      <c r="C247" s="102" t="str">
        <f t="shared" si="31"/>
        <v/>
      </c>
      <c r="D247" s="100">
        <f t="shared" si="25"/>
        <v>9999</v>
      </c>
      <c r="E247" s="100">
        <v>243</v>
      </c>
      <c r="F247" s="100">
        <f t="shared" si="26"/>
        <v>0</v>
      </c>
      <c r="G247" s="100" t="str">
        <f t="shared" si="27"/>
        <v/>
      </c>
      <c r="I247" s="95" t="str">
        <f t="shared" si="28"/>
        <v/>
      </c>
      <c r="J247" s="95" t="str">
        <f t="shared" si="29"/>
        <v/>
      </c>
      <c r="K247" s="97" t="str">
        <f t="shared" si="30"/>
        <v/>
      </c>
    </row>
    <row r="248" spans="1:11">
      <c r="A248" s="91"/>
      <c r="C248" s="102" t="str">
        <f t="shared" si="31"/>
        <v/>
      </c>
      <c r="D248" s="100">
        <f t="shared" si="25"/>
        <v>9999</v>
      </c>
      <c r="E248" s="100">
        <v>244</v>
      </c>
      <c r="F248" s="100">
        <f t="shared" si="26"/>
        <v>0</v>
      </c>
      <c r="G248" s="100" t="str">
        <f t="shared" si="27"/>
        <v/>
      </c>
      <c r="I248" s="95" t="str">
        <f t="shared" si="28"/>
        <v/>
      </c>
      <c r="J248" s="95" t="str">
        <f t="shared" si="29"/>
        <v/>
      </c>
      <c r="K248" s="97" t="str">
        <f t="shared" si="30"/>
        <v/>
      </c>
    </row>
    <row r="249" spans="1:11">
      <c r="A249" s="91"/>
      <c r="C249" s="102" t="str">
        <f t="shared" si="31"/>
        <v/>
      </c>
      <c r="D249" s="100">
        <f t="shared" si="25"/>
        <v>9999</v>
      </c>
      <c r="E249" s="100">
        <v>245</v>
      </c>
      <c r="F249" s="100">
        <f t="shared" si="26"/>
        <v>0</v>
      </c>
      <c r="G249" s="100" t="str">
        <f t="shared" si="27"/>
        <v/>
      </c>
      <c r="I249" s="95" t="str">
        <f t="shared" si="28"/>
        <v/>
      </c>
      <c r="J249" s="95" t="str">
        <f t="shared" si="29"/>
        <v/>
      </c>
      <c r="K249" s="97" t="str">
        <f t="shared" si="30"/>
        <v/>
      </c>
    </row>
    <row r="250" spans="1:11">
      <c r="A250" s="91"/>
      <c r="C250" s="102" t="str">
        <f t="shared" si="31"/>
        <v/>
      </c>
      <c r="D250" s="100">
        <f t="shared" si="25"/>
        <v>9999</v>
      </c>
      <c r="E250" s="100">
        <v>246</v>
      </c>
      <c r="F250" s="100">
        <f t="shared" si="26"/>
        <v>0</v>
      </c>
      <c r="G250" s="100" t="str">
        <f t="shared" si="27"/>
        <v/>
      </c>
      <c r="I250" s="95" t="str">
        <f t="shared" si="28"/>
        <v/>
      </c>
      <c r="J250" s="95" t="str">
        <f t="shared" si="29"/>
        <v/>
      </c>
      <c r="K250" s="97" t="str">
        <f t="shared" si="30"/>
        <v/>
      </c>
    </row>
    <row r="251" spans="1:11">
      <c r="A251" s="91"/>
      <c r="C251" s="102" t="str">
        <f t="shared" si="31"/>
        <v/>
      </c>
      <c r="D251" s="100">
        <f t="shared" si="25"/>
        <v>9999</v>
      </c>
      <c r="E251" s="100">
        <v>247</v>
      </c>
      <c r="F251" s="100">
        <f t="shared" si="26"/>
        <v>0</v>
      </c>
      <c r="G251" s="100" t="str">
        <f t="shared" si="27"/>
        <v/>
      </c>
      <c r="I251" s="95" t="str">
        <f t="shared" si="28"/>
        <v/>
      </c>
      <c r="J251" s="95" t="str">
        <f t="shared" si="29"/>
        <v/>
      </c>
      <c r="K251" s="97" t="str">
        <f t="shared" si="30"/>
        <v/>
      </c>
    </row>
    <row r="252" spans="1:11">
      <c r="A252" s="91"/>
      <c r="C252" s="102" t="str">
        <f t="shared" si="31"/>
        <v/>
      </c>
      <c r="D252" s="100">
        <f t="shared" si="25"/>
        <v>9999</v>
      </c>
      <c r="E252" s="100">
        <v>248</v>
      </c>
      <c r="F252" s="100">
        <f t="shared" si="26"/>
        <v>0</v>
      </c>
      <c r="G252" s="100" t="str">
        <f t="shared" si="27"/>
        <v/>
      </c>
      <c r="I252" s="95" t="str">
        <f t="shared" si="28"/>
        <v/>
      </c>
      <c r="J252" s="95" t="str">
        <f t="shared" si="29"/>
        <v/>
      </c>
      <c r="K252" s="97" t="str">
        <f t="shared" si="30"/>
        <v/>
      </c>
    </row>
    <row r="253" spans="1:11">
      <c r="A253" s="91"/>
      <c r="C253" s="102" t="str">
        <f t="shared" si="31"/>
        <v/>
      </c>
      <c r="D253" s="100">
        <f t="shared" si="25"/>
        <v>9999</v>
      </c>
      <c r="E253" s="100">
        <v>249</v>
      </c>
      <c r="F253" s="100">
        <f t="shared" si="26"/>
        <v>0</v>
      </c>
      <c r="G253" s="100" t="str">
        <f t="shared" si="27"/>
        <v/>
      </c>
      <c r="I253" s="95" t="str">
        <f t="shared" si="28"/>
        <v/>
      </c>
      <c r="J253" s="95" t="str">
        <f t="shared" si="29"/>
        <v/>
      </c>
      <c r="K253" s="97" t="str">
        <f t="shared" si="30"/>
        <v/>
      </c>
    </row>
    <row r="254" spans="1:11">
      <c r="A254" s="91"/>
      <c r="C254" s="102" t="str">
        <f t="shared" si="31"/>
        <v/>
      </c>
      <c r="D254" s="100">
        <f t="shared" si="25"/>
        <v>9999</v>
      </c>
      <c r="E254" s="100">
        <v>250</v>
      </c>
      <c r="F254" s="100">
        <f t="shared" si="26"/>
        <v>0</v>
      </c>
      <c r="G254" s="100" t="str">
        <f t="shared" si="27"/>
        <v/>
      </c>
      <c r="I254" s="95" t="str">
        <f t="shared" si="28"/>
        <v/>
      </c>
      <c r="J254" s="95" t="str">
        <f t="shared" si="29"/>
        <v/>
      </c>
      <c r="K254" s="97" t="str">
        <f t="shared" si="30"/>
        <v/>
      </c>
    </row>
    <row r="255" spans="1:11">
      <c r="A255" s="91"/>
      <c r="C255" s="102" t="str">
        <f t="shared" si="31"/>
        <v/>
      </c>
      <c r="D255" s="100">
        <f t="shared" si="25"/>
        <v>9999</v>
      </c>
      <c r="E255" s="100">
        <v>251</v>
      </c>
      <c r="F255" s="100">
        <f t="shared" si="26"/>
        <v>0</v>
      </c>
      <c r="G255" s="100" t="str">
        <f t="shared" si="27"/>
        <v/>
      </c>
      <c r="I255" s="95" t="str">
        <f t="shared" si="28"/>
        <v/>
      </c>
      <c r="J255" s="95" t="str">
        <f t="shared" si="29"/>
        <v/>
      </c>
      <c r="K255" s="97" t="str">
        <f t="shared" si="30"/>
        <v/>
      </c>
    </row>
    <row r="256" spans="1:11">
      <c r="A256" s="91"/>
      <c r="C256" s="102" t="str">
        <f t="shared" si="31"/>
        <v/>
      </c>
      <c r="D256" s="100">
        <f t="shared" si="25"/>
        <v>9999</v>
      </c>
      <c r="E256" s="100">
        <v>252</v>
      </c>
      <c r="F256" s="100">
        <f t="shared" si="26"/>
        <v>0</v>
      </c>
      <c r="G256" s="100" t="str">
        <f t="shared" si="27"/>
        <v/>
      </c>
      <c r="I256" s="95" t="str">
        <f t="shared" si="28"/>
        <v/>
      </c>
      <c r="J256" s="95" t="str">
        <f t="shared" si="29"/>
        <v/>
      </c>
      <c r="K256" s="97" t="str">
        <f t="shared" si="30"/>
        <v/>
      </c>
    </row>
    <row r="257" spans="1:11">
      <c r="A257" s="91"/>
      <c r="C257" s="102" t="str">
        <f t="shared" si="31"/>
        <v/>
      </c>
      <c r="D257" s="100">
        <f t="shared" si="25"/>
        <v>9999</v>
      </c>
      <c r="E257" s="100">
        <v>253</v>
      </c>
      <c r="F257" s="100">
        <f t="shared" si="26"/>
        <v>0</v>
      </c>
      <c r="G257" s="100" t="str">
        <f t="shared" si="27"/>
        <v/>
      </c>
      <c r="I257" s="95" t="str">
        <f t="shared" si="28"/>
        <v/>
      </c>
      <c r="J257" s="95" t="str">
        <f t="shared" si="29"/>
        <v/>
      </c>
      <c r="K257" s="97" t="str">
        <f t="shared" si="30"/>
        <v/>
      </c>
    </row>
    <row r="258" spans="1:11">
      <c r="A258" s="91"/>
      <c r="C258" s="102" t="str">
        <f t="shared" si="31"/>
        <v/>
      </c>
      <c r="D258" s="100">
        <f t="shared" si="25"/>
        <v>9999</v>
      </c>
      <c r="E258" s="100">
        <v>254</v>
      </c>
      <c r="F258" s="100">
        <f t="shared" si="26"/>
        <v>0</v>
      </c>
      <c r="G258" s="100" t="str">
        <f t="shared" si="27"/>
        <v/>
      </c>
      <c r="I258" s="95" t="str">
        <f t="shared" si="28"/>
        <v/>
      </c>
      <c r="J258" s="95" t="str">
        <f t="shared" si="29"/>
        <v/>
      </c>
      <c r="K258" s="97" t="str">
        <f t="shared" si="30"/>
        <v/>
      </c>
    </row>
    <row r="259" spans="1:11">
      <c r="A259" s="91"/>
      <c r="C259" s="102" t="str">
        <f t="shared" si="31"/>
        <v/>
      </c>
      <c r="D259" s="100">
        <f t="shared" si="25"/>
        <v>9999</v>
      </c>
      <c r="E259" s="100">
        <v>255</v>
      </c>
      <c r="F259" s="100">
        <f t="shared" si="26"/>
        <v>0</v>
      </c>
      <c r="G259" s="100" t="str">
        <f t="shared" si="27"/>
        <v/>
      </c>
      <c r="I259" s="95" t="str">
        <f t="shared" si="28"/>
        <v/>
      </c>
      <c r="J259" s="95" t="str">
        <f t="shared" si="29"/>
        <v/>
      </c>
      <c r="K259" s="97" t="str">
        <f t="shared" si="30"/>
        <v/>
      </c>
    </row>
    <row r="260" spans="1:11">
      <c r="A260" s="91"/>
      <c r="C260" s="102" t="str">
        <f t="shared" si="31"/>
        <v/>
      </c>
      <c r="D260" s="100">
        <f t="shared" si="25"/>
        <v>9999</v>
      </c>
      <c r="E260" s="100">
        <v>256</v>
      </c>
      <c r="F260" s="100">
        <f t="shared" si="26"/>
        <v>0</v>
      </c>
      <c r="G260" s="100" t="str">
        <f t="shared" si="27"/>
        <v/>
      </c>
      <c r="I260" s="95" t="str">
        <f t="shared" si="28"/>
        <v/>
      </c>
      <c r="J260" s="95" t="str">
        <f t="shared" si="29"/>
        <v/>
      </c>
      <c r="K260" s="97" t="str">
        <f t="shared" si="30"/>
        <v/>
      </c>
    </row>
    <row r="261" spans="1:11">
      <c r="A261" s="91"/>
      <c r="C261" s="102" t="str">
        <f t="shared" si="31"/>
        <v/>
      </c>
      <c r="D261" s="100">
        <f t="shared" ref="D261:D302" si="32">IFERROR(IF(_xlfn.NUMBERVALUE(A261)=0,9999,_xlfn.NUMBERVALUE(A261)),"")</f>
        <v>9999</v>
      </c>
      <c r="E261" s="100">
        <v>257</v>
      </c>
      <c r="F261" s="100">
        <f t="shared" si="26"/>
        <v>0</v>
      </c>
      <c r="G261" s="100" t="str">
        <f t="shared" si="27"/>
        <v/>
      </c>
      <c r="I261" s="95" t="str">
        <f t="shared" si="28"/>
        <v/>
      </c>
      <c r="J261" s="95" t="str">
        <f t="shared" si="29"/>
        <v/>
      </c>
      <c r="K261" s="97" t="str">
        <f t="shared" si="30"/>
        <v/>
      </c>
    </row>
    <row r="262" spans="1:11">
      <c r="A262" s="91"/>
      <c r="C262" s="102" t="str">
        <f t="shared" si="31"/>
        <v/>
      </c>
      <c r="D262" s="100">
        <f t="shared" si="32"/>
        <v>9999</v>
      </c>
      <c r="E262" s="100">
        <v>258</v>
      </c>
      <c r="F262" s="100">
        <f t="shared" ref="F262:F302" si="33">B262</f>
        <v>0</v>
      </c>
      <c r="G262" s="100" t="str">
        <f t="shared" ref="G262:G302" si="34">C262</f>
        <v/>
      </c>
      <c r="I262" s="95" t="str">
        <f t="shared" si="28"/>
        <v/>
      </c>
      <c r="J262" s="95" t="str">
        <f t="shared" si="29"/>
        <v/>
      </c>
      <c r="K262" s="97" t="str">
        <f t="shared" si="30"/>
        <v/>
      </c>
    </row>
    <row r="263" spans="1:11">
      <c r="A263" s="91"/>
      <c r="C263" s="102" t="str">
        <f t="shared" si="31"/>
        <v/>
      </c>
      <c r="D263" s="100">
        <f t="shared" si="32"/>
        <v>9999</v>
      </c>
      <c r="E263" s="100">
        <v>259</v>
      </c>
      <c r="F263" s="100">
        <f t="shared" si="33"/>
        <v>0</v>
      </c>
      <c r="G263" s="100" t="str">
        <f t="shared" si="34"/>
        <v/>
      </c>
      <c r="I263" s="95" t="str">
        <f t="shared" si="28"/>
        <v/>
      </c>
      <c r="J263" s="95" t="str">
        <f t="shared" si="29"/>
        <v/>
      </c>
      <c r="K263" s="97" t="str">
        <f t="shared" si="30"/>
        <v/>
      </c>
    </row>
    <row r="264" spans="1:11">
      <c r="A264" s="91"/>
      <c r="C264" s="102" t="str">
        <f t="shared" si="31"/>
        <v/>
      </c>
      <c r="D264" s="100">
        <f t="shared" si="32"/>
        <v>9999</v>
      </c>
      <c r="E264" s="100">
        <v>260</v>
      </c>
      <c r="F264" s="100">
        <f t="shared" si="33"/>
        <v>0</v>
      </c>
      <c r="G264" s="100" t="str">
        <f t="shared" si="34"/>
        <v/>
      </c>
      <c r="I264" s="95" t="str">
        <f t="shared" si="28"/>
        <v/>
      </c>
      <c r="J264" s="95" t="str">
        <f t="shared" si="29"/>
        <v/>
      </c>
      <c r="K264" s="97" t="str">
        <f t="shared" si="30"/>
        <v/>
      </c>
    </row>
    <row r="265" spans="1:11">
      <c r="A265" s="91"/>
      <c r="C265" s="102" t="str">
        <f t="shared" si="31"/>
        <v/>
      </c>
      <c r="D265" s="100">
        <f t="shared" si="32"/>
        <v>9999</v>
      </c>
      <c r="E265" s="100">
        <v>261</v>
      </c>
      <c r="F265" s="100">
        <f t="shared" si="33"/>
        <v>0</v>
      </c>
      <c r="G265" s="100" t="str">
        <f t="shared" si="34"/>
        <v/>
      </c>
      <c r="I265" s="95" t="str">
        <f t="shared" si="28"/>
        <v/>
      </c>
      <c r="J265" s="95" t="str">
        <f t="shared" si="29"/>
        <v/>
      </c>
      <c r="K265" s="97" t="str">
        <f t="shared" si="30"/>
        <v/>
      </c>
    </row>
    <row r="266" spans="1:11">
      <c r="A266" s="91"/>
      <c r="C266" s="102" t="str">
        <f t="shared" si="31"/>
        <v/>
      </c>
      <c r="D266" s="100">
        <f t="shared" si="32"/>
        <v>9999</v>
      </c>
      <c r="E266" s="100">
        <v>262</v>
      </c>
      <c r="F266" s="100">
        <f t="shared" si="33"/>
        <v>0</v>
      </c>
      <c r="G266" s="100" t="str">
        <f t="shared" si="34"/>
        <v/>
      </c>
      <c r="I266" s="95" t="str">
        <f t="shared" si="28"/>
        <v/>
      </c>
      <c r="J266" s="95" t="str">
        <f t="shared" si="29"/>
        <v/>
      </c>
      <c r="K266" s="97" t="str">
        <f t="shared" si="30"/>
        <v/>
      </c>
    </row>
    <row r="267" spans="1:11">
      <c r="A267" s="91"/>
      <c r="C267" s="102" t="str">
        <f t="shared" si="31"/>
        <v/>
      </c>
      <c r="D267" s="100">
        <f t="shared" si="32"/>
        <v>9999</v>
      </c>
      <c r="E267" s="100">
        <v>263</v>
      </c>
      <c r="F267" s="100">
        <f t="shared" si="33"/>
        <v>0</v>
      </c>
      <c r="G267" s="100" t="str">
        <f t="shared" si="34"/>
        <v/>
      </c>
      <c r="I267" s="95" t="str">
        <f t="shared" si="28"/>
        <v/>
      </c>
      <c r="J267" s="95" t="str">
        <f t="shared" si="29"/>
        <v/>
      </c>
      <c r="K267" s="97" t="str">
        <f t="shared" si="30"/>
        <v/>
      </c>
    </row>
    <row r="268" spans="1:11">
      <c r="A268" s="91"/>
      <c r="C268" s="102" t="str">
        <f t="shared" si="31"/>
        <v/>
      </c>
      <c r="D268" s="100">
        <f t="shared" si="32"/>
        <v>9999</v>
      </c>
      <c r="E268" s="100">
        <v>264</v>
      </c>
      <c r="F268" s="100">
        <f t="shared" si="33"/>
        <v>0</v>
      </c>
      <c r="G268" s="100" t="str">
        <f t="shared" si="34"/>
        <v/>
      </c>
      <c r="I268" s="95" t="str">
        <f t="shared" si="28"/>
        <v/>
      </c>
      <c r="J268" s="95" t="str">
        <f t="shared" si="29"/>
        <v/>
      </c>
      <c r="K268" s="97" t="str">
        <f t="shared" si="30"/>
        <v/>
      </c>
    </row>
    <row r="269" spans="1:11">
      <c r="A269" s="91"/>
      <c r="C269" s="102" t="str">
        <f t="shared" si="31"/>
        <v/>
      </c>
      <c r="D269" s="100">
        <f t="shared" si="32"/>
        <v>9999</v>
      </c>
      <c r="E269" s="100">
        <v>265</v>
      </c>
      <c r="F269" s="100">
        <f t="shared" si="33"/>
        <v>0</v>
      </c>
      <c r="G269" s="100" t="str">
        <f t="shared" si="34"/>
        <v/>
      </c>
      <c r="I269" s="95" t="str">
        <f t="shared" si="28"/>
        <v/>
      </c>
      <c r="J269" s="95" t="str">
        <f t="shared" si="29"/>
        <v/>
      </c>
      <c r="K269" s="97" t="str">
        <f t="shared" si="30"/>
        <v/>
      </c>
    </row>
    <row r="270" spans="1:11">
      <c r="A270" s="91"/>
      <c r="C270" s="102" t="str">
        <f t="shared" si="31"/>
        <v/>
      </c>
      <c r="D270" s="100">
        <f t="shared" si="32"/>
        <v>9999</v>
      </c>
      <c r="E270" s="100">
        <v>266</v>
      </c>
      <c r="F270" s="100">
        <f t="shared" si="33"/>
        <v>0</v>
      </c>
      <c r="G270" s="100" t="str">
        <f t="shared" si="34"/>
        <v/>
      </c>
      <c r="I270" s="95" t="str">
        <f t="shared" si="28"/>
        <v/>
      </c>
      <c r="J270" s="95" t="str">
        <f t="shared" si="29"/>
        <v/>
      </c>
      <c r="K270" s="97" t="str">
        <f t="shared" si="30"/>
        <v/>
      </c>
    </row>
    <row r="271" spans="1:11">
      <c r="A271" s="91"/>
      <c r="C271" s="102" t="str">
        <f t="shared" si="31"/>
        <v/>
      </c>
      <c r="D271" s="100">
        <f t="shared" si="32"/>
        <v>9999</v>
      </c>
      <c r="E271" s="100">
        <v>267</v>
      </c>
      <c r="F271" s="100">
        <f t="shared" si="33"/>
        <v>0</v>
      </c>
      <c r="G271" s="100" t="str">
        <f t="shared" si="34"/>
        <v/>
      </c>
      <c r="I271" s="95" t="str">
        <f t="shared" si="28"/>
        <v/>
      </c>
      <c r="J271" s="95" t="str">
        <f t="shared" si="29"/>
        <v/>
      </c>
      <c r="K271" s="97" t="str">
        <f t="shared" si="30"/>
        <v/>
      </c>
    </row>
    <row r="272" spans="1:11">
      <c r="A272" s="91"/>
      <c r="C272" s="102" t="str">
        <f t="shared" si="31"/>
        <v/>
      </c>
      <c r="D272" s="100">
        <f t="shared" si="32"/>
        <v>9999</v>
      </c>
      <c r="E272" s="100">
        <v>268</v>
      </c>
      <c r="F272" s="100">
        <f t="shared" si="33"/>
        <v>0</v>
      </c>
      <c r="G272" s="100" t="str">
        <f t="shared" si="34"/>
        <v/>
      </c>
      <c r="I272" s="95" t="str">
        <f t="shared" si="28"/>
        <v/>
      </c>
      <c r="J272" s="95" t="str">
        <f t="shared" si="29"/>
        <v/>
      </c>
      <c r="K272" s="97" t="str">
        <f t="shared" si="30"/>
        <v/>
      </c>
    </row>
    <row r="273" spans="1:11">
      <c r="A273" s="91"/>
      <c r="C273" s="102" t="str">
        <f t="shared" si="31"/>
        <v/>
      </c>
      <c r="D273" s="100">
        <f t="shared" si="32"/>
        <v>9999</v>
      </c>
      <c r="E273" s="100">
        <v>269</v>
      </c>
      <c r="F273" s="100">
        <f t="shared" si="33"/>
        <v>0</v>
      </c>
      <c r="G273" s="100" t="str">
        <f t="shared" si="34"/>
        <v/>
      </c>
      <c r="I273" s="95" t="str">
        <f t="shared" si="28"/>
        <v/>
      </c>
      <c r="J273" s="95" t="str">
        <f t="shared" si="29"/>
        <v/>
      </c>
      <c r="K273" s="97" t="str">
        <f t="shared" si="30"/>
        <v/>
      </c>
    </row>
    <row r="274" spans="1:11">
      <c r="A274" s="91"/>
      <c r="C274" s="102" t="str">
        <f t="shared" si="31"/>
        <v/>
      </c>
      <c r="D274" s="100">
        <f t="shared" si="32"/>
        <v>9999</v>
      </c>
      <c r="E274" s="100">
        <v>270</v>
      </c>
      <c r="F274" s="100">
        <f t="shared" si="33"/>
        <v>0</v>
      </c>
      <c r="G274" s="100" t="str">
        <f t="shared" si="34"/>
        <v/>
      </c>
      <c r="I274" s="95" t="str">
        <f t="shared" si="28"/>
        <v/>
      </c>
      <c r="J274" s="95" t="str">
        <f t="shared" si="29"/>
        <v/>
      </c>
      <c r="K274" s="97" t="str">
        <f t="shared" si="30"/>
        <v/>
      </c>
    </row>
    <row r="275" spans="1:11">
      <c r="A275" s="91"/>
      <c r="C275" s="102" t="str">
        <f t="shared" si="31"/>
        <v/>
      </c>
      <c r="D275" s="100">
        <f t="shared" si="32"/>
        <v>9999</v>
      </c>
      <c r="E275" s="100">
        <v>271</v>
      </c>
      <c r="F275" s="100">
        <f t="shared" si="33"/>
        <v>0</v>
      </c>
      <c r="G275" s="100" t="str">
        <f t="shared" si="34"/>
        <v/>
      </c>
      <c r="I275" s="95" t="str">
        <f t="shared" si="28"/>
        <v/>
      </c>
      <c r="J275" s="95" t="str">
        <f t="shared" si="29"/>
        <v/>
      </c>
      <c r="K275" s="97" t="str">
        <f t="shared" si="30"/>
        <v/>
      </c>
    </row>
    <row r="276" spans="1:11">
      <c r="A276" s="91"/>
      <c r="C276" s="102" t="str">
        <f t="shared" si="31"/>
        <v/>
      </c>
      <c r="D276" s="100">
        <f t="shared" si="32"/>
        <v>9999</v>
      </c>
      <c r="E276" s="100">
        <v>272</v>
      </c>
      <c r="F276" s="100">
        <f t="shared" si="33"/>
        <v>0</v>
      </c>
      <c r="G276" s="100" t="str">
        <f t="shared" si="34"/>
        <v/>
      </c>
      <c r="I276" s="95" t="str">
        <f t="shared" si="28"/>
        <v/>
      </c>
      <c r="J276" s="95" t="str">
        <f t="shared" si="29"/>
        <v/>
      </c>
      <c r="K276" s="97" t="str">
        <f t="shared" si="30"/>
        <v/>
      </c>
    </row>
    <row r="277" spans="1:11">
      <c r="A277" s="91"/>
      <c r="C277" s="102" t="str">
        <f t="shared" si="31"/>
        <v/>
      </c>
      <c r="D277" s="100">
        <f t="shared" si="32"/>
        <v>9999</v>
      </c>
      <c r="E277" s="100">
        <v>273</v>
      </c>
      <c r="F277" s="100">
        <f t="shared" si="33"/>
        <v>0</v>
      </c>
      <c r="G277" s="100" t="str">
        <f t="shared" si="34"/>
        <v/>
      </c>
      <c r="I277" s="95" t="str">
        <f t="shared" si="28"/>
        <v/>
      </c>
      <c r="J277" s="95" t="str">
        <f t="shared" si="29"/>
        <v/>
      </c>
      <c r="K277" s="97" t="str">
        <f t="shared" si="30"/>
        <v/>
      </c>
    </row>
    <row r="278" spans="1:11">
      <c r="A278" s="91"/>
      <c r="C278" s="102" t="str">
        <f t="shared" si="31"/>
        <v/>
      </c>
      <c r="D278" s="100">
        <f t="shared" si="32"/>
        <v>9999</v>
      </c>
      <c r="E278" s="100">
        <v>274</v>
      </c>
      <c r="F278" s="100">
        <f t="shared" si="33"/>
        <v>0</v>
      </c>
      <c r="G278" s="100" t="str">
        <f t="shared" si="34"/>
        <v/>
      </c>
      <c r="I278" s="95" t="str">
        <f t="shared" ref="I278:I302" si="35">IF(SMALL($D$3:$D$302,E278)&gt;9000,"",SMALL($D$3:$D$302,E278))</f>
        <v/>
      </c>
      <c r="J278" s="95" t="str">
        <f t="shared" ref="J278:J302" si="36">IFERROR(VLOOKUP(I278,$D$3:$G$302,3,FALSE),"")</f>
        <v/>
      </c>
      <c r="K278" s="97" t="str">
        <f t="shared" ref="K278:K302" si="37">IFERROR(VLOOKUP(I278,$D$3:$G$302,4,FALSE),"")</f>
        <v/>
      </c>
    </row>
    <row r="279" spans="1:11">
      <c r="A279" s="91"/>
      <c r="C279" s="102" t="str">
        <f t="shared" si="31"/>
        <v/>
      </c>
      <c r="D279" s="100">
        <f t="shared" si="32"/>
        <v>9999</v>
      </c>
      <c r="E279" s="100">
        <v>275</v>
      </c>
      <c r="F279" s="100">
        <f t="shared" si="33"/>
        <v>0</v>
      </c>
      <c r="G279" s="100" t="str">
        <f t="shared" si="34"/>
        <v/>
      </c>
      <c r="I279" s="95" t="str">
        <f t="shared" si="35"/>
        <v/>
      </c>
      <c r="J279" s="95" t="str">
        <f t="shared" si="36"/>
        <v/>
      </c>
      <c r="K279" s="97" t="str">
        <f t="shared" si="37"/>
        <v/>
      </c>
    </row>
    <row r="280" spans="1:11">
      <c r="A280" s="91"/>
      <c r="C280" s="102" t="str">
        <f t="shared" si="31"/>
        <v/>
      </c>
      <c r="D280" s="100">
        <f t="shared" si="32"/>
        <v>9999</v>
      </c>
      <c r="E280" s="100">
        <v>276</v>
      </c>
      <c r="F280" s="100">
        <f t="shared" si="33"/>
        <v>0</v>
      </c>
      <c r="G280" s="100" t="str">
        <f t="shared" si="34"/>
        <v/>
      </c>
      <c r="I280" s="95" t="str">
        <f t="shared" si="35"/>
        <v/>
      </c>
      <c r="J280" s="95" t="str">
        <f t="shared" si="36"/>
        <v/>
      </c>
      <c r="K280" s="97" t="str">
        <f t="shared" si="37"/>
        <v/>
      </c>
    </row>
    <row r="281" spans="1:11">
      <c r="A281" s="91"/>
      <c r="C281" s="102" t="str">
        <f t="shared" si="31"/>
        <v/>
      </c>
      <c r="D281" s="100">
        <f t="shared" si="32"/>
        <v>9999</v>
      </c>
      <c r="E281" s="100">
        <v>277</v>
      </c>
      <c r="F281" s="100">
        <f t="shared" si="33"/>
        <v>0</v>
      </c>
      <c r="G281" s="100" t="str">
        <f t="shared" si="34"/>
        <v/>
      </c>
      <c r="I281" s="95" t="str">
        <f t="shared" si="35"/>
        <v/>
      </c>
      <c r="J281" s="95" t="str">
        <f t="shared" si="36"/>
        <v/>
      </c>
      <c r="K281" s="97" t="str">
        <f t="shared" si="37"/>
        <v/>
      </c>
    </row>
    <row r="282" spans="1:11">
      <c r="A282" s="91"/>
      <c r="C282" s="102" t="str">
        <f t="shared" si="31"/>
        <v/>
      </c>
      <c r="D282" s="100">
        <f t="shared" si="32"/>
        <v>9999</v>
      </c>
      <c r="E282" s="100">
        <v>278</v>
      </c>
      <c r="F282" s="100">
        <f t="shared" si="33"/>
        <v>0</v>
      </c>
      <c r="G282" s="100" t="str">
        <f t="shared" si="34"/>
        <v/>
      </c>
      <c r="I282" s="95" t="str">
        <f t="shared" si="35"/>
        <v/>
      </c>
      <c r="J282" s="95" t="str">
        <f t="shared" si="36"/>
        <v/>
      </c>
      <c r="K282" s="97" t="str">
        <f t="shared" si="37"/>
        <v/>
      </c>
    </row>
    <row r="283" spans="1:11">
      <c r="A283" s="91"/>
      <c r="C283" s="102" t="str">
        <f t="shared" ref="C283:C302" si="38">IF(A283="","",IF(COUNTIF($A:$A,A283)&gt;1,_xlfn.CONCAT("VLAN ORGY: ",COUNTIF($A:$A,A283)),""))</f>
        <v/>
      </c>
      <c r="D283" s="100">
        <f t="shared" si="32"/>
        <v>9999</v>
      </c>
      <c r="E283" s="100">
        <v>279</v>
      </c>
      <c r="F283" s="100">
        <f t="shared" si="33"/>
        <v>0</v>
      </c>
      <c r="G283" s="100" t="str">
        <f t="shared" si="34"/>
        <v/>
      </c>
      <c r="I283" s="95" t="str">
        <f t="shared" si="35"/>
        <v/>
      </c>
      <c r="J283" s="95" t="str">
        <f t="shared" si="36"/>
        <v/>
      </c>
      <c r="K283" s="97" t="str">
        <f t="shared" si="37"/>
        <v/>
      </c>
    </row>
    <row r="284" spans="1:11">
      <c r="A284" s="91"/>
      <c r="C284" s="102" t="str">
        <f t="shared" si="38"/>
        <v/>
      </c>
      <c r="D284" s="100">
        <f t="shared" si="32"/>
        <v>9999</v>
      </c>
      <c r="E284" s="100">
        <v>280</v>
      </c>
      <c r="F284" s="100">
        <f t="shared" si="33"/>
        <v>0</v>
      </c>
      <c r="G284" s="100" t="str">
        <f t="shared" si="34"/>
        <v/>
      </c>
      <c r="I284" s="95" t="str">
        <f t="shared" si="35"/>
        <v/>
      </c>
      <c r="J284" s="95" t="str">
        <f t="shared" si="36"/>
        <v/>
      </c>
      <c r="K284" s="97" t="str">
        <f t="shared" si="37"/>
        <v/>
      </c>
    </row>
    <row r="285" spans="1:11">
      <c r="A285" s="91"/>
      <c r="C285" s="102" t="str">
        <f t="shared" si="38"/>
        <v/>
      </c>
      <c r="D285" s="100">
        <f t="shared" si="32"/>
        <v>9999</v>
      </c>
      <c r="E285" s="100">
        <v>281</v>
      </c>
      <c r="F285" s="100">
        <f t="shared" si="33"/>
        <v>0</v>
      </c>
      <c r="G285" s="100" t="str">
        <f t="shared" si="34"/>
        <v/>
      </c>
      <c r="I285" s="95" t="str">
        <f t="shared" si="35"/>
        <v/>
      </c>
      <c r="J285" s="95" t="str">
        <f t="shared" si="36"/>
        <v/>
      </c>
      <c r="K285" s="97" t="str">
        <f t="shared" si="37"/>
        <v/>
      </c>
    </row>
    <row r="286" spans="1:11">
      <c r="A286" s="91"/>
      <c r="C286" s="102" t="str">
        <f t="shared" si="38"/>
        <v/>
      </c>
      <c r="D286" s="100">
        <f t="shared" si="32"/>
        <v>9999</v>
      </c>
      <c r="E286" s="100">
        <v>282</v>
      </c>
      <c r="F286" s="100">
        <f t="shared" si="33"/>
        <v>0</v>
      </c>
      <c r="G286" s="100" t="str">
        <f t="shared" si="34"/>
        <v/>
      </c>
      <c r="I286" s="95" t="str">
        <f t="shared" si="35"/>
        <v/>
      </c>
      <c r="J286" s="95" t="str">
        <f t="shared" si="36"/>
        <v/>
      </c>
      <c r="K286" s="97" t="str">
        <f t="shared" si="37"/>
        <v/>
      </c>
    </row>
    <row r="287" spans="1:11">
      <c r="A287" s="91"/>
      <c r="C287" s="102" t="str">
        <f t="shared" si="38"/>
        <v/>
      </c>
      <c r="D287" s="100">
        <f t="shared" si="32"/>
        <v>9999</v>
      </c>
      <c r="E287" s="100">
        <v>283</v>
      </c>
      <c r="F287" s="100">
        <f t="shared" si="33"/>
        <v>0</v>
      </c>
      <c r="G287" s="100" t="str">
        <f t="shared" si="34"/>
        <v/>
      </c>
      <c r="I287" s="95" t="str">
        <f t="shared" si="35"/>
        <v/>
      </c>
      <c r="J287" s="95" t="str">
        <f t="shared" si="36"/>
        <v/>
      </c>
      <c r="K287" s="97" t="str">
        <f t="shared" si="37"/>
        <v/>
      </c>
    </row>
    <row r="288" spans="1:11">
      <c r="A288" s="91"/>
      <c r="C288" s="102" t="str">
        <f t="shared" si="38"/>
        <v/>
      </c>
      <c r="D288" s="100">
        <f t="shared" si="32"/>
        <v>9999</v>
      </c>
      <c r="E288" s="100">
        <v>284</v>
      </c>
      <c r="F288" s="100">
        <f t="shared" si="33"/>
        <v>0</v>
      </c>
      <c r="G288" s="100" t="str">
        <f t="shared" si="34"/>
        <v/>
      </c>
      <c r="I288" s="95" t="str">
        <f t="shared" si="35"/>
        <v/>
      </c>
      <c r="J288" s="95" t="str">
        <f t="shared" si="36"/>
        <v/>
      </c>
      <c r="K288" s="97" t="str">
        <f t="shared" si="37"/>
        <v/>
      </c>
    </row>
    <row r="289" spans="1:11">
      <c r="A289" s="91"/>
      <c r="C289" s="102" t="str">
        <f t="shared" si="38"/>
        <v/>
      </c>
      <c r="D289" s="100">
        <f t="shared" si="32"/>
        <v>9999</v>
      </c>
      <c r="E289" s="100">
        <v>285</v>
      </c>
      <c r="F289" s="100">
        <f t="shared" si="33"/>
        <v>0</v>
      </c>
      <c r="G289" s="100" t="str">
        <f t="shared" si="34"/>
        <v/>
      </c>
      <c r="I289" s="95" t="str">
        <f t="shared" si="35"/>
        <v/>
      </c>
      <c r="J289" s="95" t="str">
        <f t="shared" si="36"/>
        <v/>
      </c>
      <c r="K289" s="97" t="str">
        <f t="shared" si="37"/>
        <v/>
      </c>
    </row>
    <row r="290" spans="1:11">
      <c r="A290" s="91"/>
      <c r="C290" s="102" t="str">
        <f t="shared" si="38"/>
        <v/>
      </c>
      <c r="D290" s="100">
        <f t="shared" si="32"/>
        <v>9999</v>
      </c>
      <c r="E290" s="100">
        <v>286</v>
      </c>
      <c r="F290" s="100">
        <f t="shared" si="33"/>
        <v>0</v>
      </c>
      <c r="G290" s="100" t="str">
        <f t="shared" si="34"/>
        <v/>
      </c>
      <c r="I290" s="95" t="str">
        <f t="shared" si="35"/>
        <v/>
      </c>
      <c r="J290" s="95" t="str">
        <f t="shared" si="36"/>
        <v/>
      </c>
      <c r="K290" s="97" t="str">
        <f t="shared" si="37"/>
        <v/>
      </c>
    </row>
    <row r="291" spans="1:11">
      <c r="A291" s="91"/>
      <c r="C291" s="102" t="str">
        <f t="shared" si="38"/>
        <v/>
      </c>
      <c r="D291" s="100">
        <f t="shared" si="32"/>
        <v>9999</v>
      </c>
      <c r="E291" s="100">
        <v>287</v>
      </c>
      <c r="F291" s="100">
        <f t="shared" si="33"/>
        <v>0</v>
      </c>
      <c r="G291" s="100" t="str">
        <f t="shared" si="34"/>
        <v/>
      </c>
      <c r="I291" s="95" t="str">
        <f t="shared" si="35"/>
        <v/>
      </c>
      <c r="J291" s="95" t="str">
        <f t="shared" si="36"/>
        <v/>
      </c>
      <c r="K291" s="97" t="str">
        <f t="shared" si="37"/>
        <v/>
      </c>
    </row>
    <row r="292" spans="1:11">
      <c r="A292" s="91"/>
      <c r="C292" s="102" t="str">
        <f t="shared" si="38"/>
        <v/>
      </c>
      <c r="D292" s="100">
        <f t="shared" si="32"/>
        <v>9999</v>
      </c>
      <c r="E292" s="100">
        <v>288</v>
      </c>
      <c r="F292" s="100">
        <f t="shared" si="33"/>
        <v>0</v>
      </c>
      <c r="G292" s="100" t="str">
        <f t="shared" si="34"/>
        <v/>
      </c>
      <c r="I292" s="95" t="str">
        <f t="shared" si="35"/>
        <v/>
      </c>
      <c r="J292" s="95" t="str">
        <f t="shared" si="36"/>
        <v/>
      </c>
      <c r="K292" s="97" t="str">
        <f t="shared" si="37"/>
        <v/>
      </c>
    </row>
    <row r="293" spans="1:11">
      <c r="A293" s="91"/>
      <c r="C293" s="102" t="str">
        <f t="shared" si="38"/>
        <v/>
      </c>
      <c r="D293" s="100">
        <f t="shared" si="32"/>
        <v>9999</v>
      </c>
      <c r="E293" s="100">
        <v>289</v>
      </c>
      <c r="F293" s="100">
        <f t="shared" si="33"/>
        <v>0</v>
      </c>
      <c r="G293" s="100" t="str">
        <f t="shared" si="34"/>
        <v/>
      </c>
      <c r="I293" s="95" t="str">
        <f t="shared" si="35"/>
        <v/>
      </c>
      <c r="J293" s="95" t="str">
        <f t="shared" si="36"/>
        <v/>
      </c>
      <c r="K293" s="97" t="str">
        <f t="shared" si="37"/>
        <v/>
      </c>
    </row>
    <row r="294" spans="1:11">
      <c r="A294" s="91"/>
      <c r="C294" s="102" t="str">
        <f t="shared" si="38"/>
        <v/>
      </c>
      <c r="D294" s="100">
        <f t="shared" si="32"/>
        <v>9999</v>
      </c>
      <c r="E294" s="100">
        <v>290</v>
      </c>
      <c r="F294" s="100">
        <f t="shared" si="33"/>
        <v>0</v>
      </c>
      <c r="G294" s="100" t="str">
        <f t="shared" si="34"/>
        <v/>
      </c>
      <c r="I294" s="95" t="str">
        <f t="shared" si="35"/>
        <v/>
      </c>
      <c r="J294" s="95" t="str">
        <f t="shared" si="36"/>
        <v/>
      </c>
      <c r="K294" s="97" t="str">
        <f t="shared" si="37"/>
        <v/>
      </c>
    </row>
    <row r="295" spans="1:11">
      <c r="A295" s="91"/>
      <c r="C295" s="102" t="str">
        <f t="shared" si="38"/>
        <v/>
      </c>
      <c r="D295" s="100">
        <f t="shared" si="32"/>
        <v>9999</v>
      </c>
      <c r="E295" s="100">
        <v>291</v>
      </c>
      <c r="F295" s="100">
        <f t="shared" si="33"/>
        <v>0</v>
      </c>
      <c r="G295" s="100" t="str">
        <f t="shared" si="34"/>
        <v/>
      </c>
      <c r="I295" s="95" t="str">
        <f t="shared" si="35"/>
        <v/>
      </c>
      <c r="J295" s="95" t="str">
        <f t="shared" si="36"/>
        <v/>
      </c>
      <c r="K295" s="97" t="str">
        <f t="shared" si="37"/>
        <v/>
      </c>
    </row>
    <row r="296" spans="1:11">
      <c r="A296" s="91"/>
      <c r="C296" s="102" t="str">
        <f t="shared" si="38"/>
        <v/>
      </c>
      <c r="D296" s="100">
        <f t="shared" si="32"/>
        <v>9999</v>
      </c>
      <c r="E296" s="100">
        <v>292</v>
      </c>
      <c r="F296" s="100">
        <f t="shared" si="33"/>
        <v>0</v>
      </c>
      <c r="G296" s="100" t="str">
        <f t="shared" si="34"/>
        <v/>
      </c>
      <c r="I296" s="95" t="str">
        <f t="shared" si="35"/>
        <v/>
      </c>
      <c r="J296" s="95" t="str">
        <f t="shared" si="36"/>
        <v/>
      </c>
      <c r="K296" s="97" t="str">
        <f t="shared" si="37"/>
        <v/>
      </c>
    </row>
    <row r="297" spans="1:11">
      <c r="A297" s="91"/>
      <c r="C297" s="102" t="str">
        <f t="shared" si="38"/>
        <v/>
      </c>
      <c r="D297" s="100">
        <f t="shared" si="32"/>
        <v>9999</v>
      </c>
      <c r="E297" s="100">
        <v>293</v>
      </c>
      <c r="F297" s="100">
        <f t="shared" si="33"/>
        <v>0</v>
      </c>
      <c r="G297" s="100" t="str">
        <f t="shared" si="34"/>
        <v/>
      </c>
      <c r="I297" s="95" t="str">
        <f t="shared" si="35"/>
        <v/>
      </c>
      <c r="J297" s="95" t="str">
        <f t="shared" si="36"/>
        <v/>
      </c>
      <c r="K297" s="97" t="str">
        <f t="shared" si="37"/>
        <v/>
      </c>
    </row>
    <row r="298" spans="1:11">
      <c r="A298" s="91"/>
      <c r="C298" s="102" t="str">
        <f t="shared" si="38"/>
        <v/>
      </c>
      <c r="D298" s="100">
        <f t="shared" si="32"/>
        <v>9999</v>
      </c>
      <c r="E298" s="100">
        <v>294</v>
      </c>
      <c r="F298" s="100">
        <f t="shared" si="33"/>
        <v>0</v>
      </c>
      <c r="G298" s="100" t="str">
        <f t="shared" si="34"/>
        <v/>
      </c>
      <c r="I298" s="95" t="e">
        <f t="shared" si="35"/>
        <v>#NUM!</v>
      </c>
      <c r="J298" s="95" t="str">
        <f t="shared" si="36"/>
        <v/>
      </c>
      <c r="K298" s="97" t="str">
        <f t="shared" si="37"/>
        <v/>
      </c>
    </row>
    <row r="299" spans="1:11">
      <c r="A299" s="91"/>
      <c r="C299" s="102" t="str">
        <f t="shared" si="38"/>
        <v/>
      </c>
      <c r="D299" s="100">
        <f t="shared" si="32"/>
        <v>9999</v>
      </c>
      <c r="E299" s="100">
        <v>295</v>
      </c>
      <c r="F299" s="100">
        <f t="shared" si="33"/>
        <v>0</v>
      </c>
      <c r="G299" s="100" t="str">
        <f t="shared" si="34"/>
        <v/>
      </c>
      <c r="I299" s="95" t="e">
        <f t="shared" si="35"/>
        <v>#NUM!</v>
      </c>
      <c r="J299" s="95" t="str">
        <f t="shared" si="36"/>
        <v/>
      </c>
      <c r="K299" s="97" t="str">
        <f t="shared" si="37"/>
        <v/>
      </c>
    </row>
    <row r="300" spans="1:11">
      <c r="A300" s="91"/>
      <c r="C300" s="102" t="str">
        <f t="shared" si="38"/>
        <v/>
      </c>
      <c r="D300" s="100">
        <f t="shared" si="32"/>
        <v>9999</v>
      </c>
      <c r="E300" s="100">
        <v>296</v>
      </c>
      <c r="F300" s="100">
        <f t="shared" si="33"/>
        <v>0</v>
      </c>
      <c r="G300" s="100" t="str">
        <f t="shared" si="34"/>
        <v/>
      </c>
      <c r="I300" s="95" t="e">
        <f t="shared" si="35"/>
        <v>#NUM!</v>
      </c>
      <c r="J300" s="95" t="str">
        <f t="shared" si="36"/>
        <v/>
      </c>
      <c r="K300" s="97" t="str">
        <f t="shared" si="37"/>
        <v/>
      </c>
    </row>
    <row r="301" spans="1:11">
      <c r="A301" s="91"/>
      <c r="C301" s="102" t="str">
        <f t="shared" si="38"/>
        <v/>
      </c>
      <c r="D301" s="100">
        <f t="shared" si="32"/>
        <v>9999</v>
      </c>
      <c r="E301" s="100">
        <v>297</v>
      </c>
      <c r="F301" s="100">
        <f t="shared" si="33"/>
        <v>0</v>
      </c>
      <c r="G301" s="100" t="str">
        <f t="shared" si="34"/>
        <v/>
      </c>
      <c r="I301" s="95" t="e">
        <f t="shared" si="35"/>
        <v>#NUM!</v>
      </c>
      <c r="J301" s="95" t="str">
        <f t="shared" si="36"/>
        <v/>
      </c>
      <c r="K301" s="97" t="str">
        <f t="shared" si="37"/>
        <v/>
      </c>
    </row>
    <row r="302" spans="1:11">
      <c r="A302" s="91"/>
      <c r="C302" s="102" t="str">
        <f t="shared" si="38"/>
        <v/>
      </c>
      <c r="D302" s="100">
        <f t="shared" si="32"/>
        <v>9999</v>
      </c>
      <c r="E302" s="100">
        <v>298</v>
      </c>
      <c r="F302" s="100">
        <f t="shared" si="33"/>
        <v>0</v>
      </c>
      <c r="G302" s="100" t="str">
        <f t="shared" si="34"/>
        <v/>
      </c>
      <c r="I302" s="95" t="e">
        <f t="shared" si="35"/>
        <v>#NUM!</v>
      </c>
      <c r="J302" s="95" t="str">
        <f t="shared" si="36"/>
        <v/>
      </c>
      <c r="K302" s="97" t="str">
        <f t="shared" si="37"/>
        <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D6397-C82A-48D1-9794-9889BAACB5DB}">
  <dimension ref="A1:F17"/>
  <sheetViews>
    <sheetView workbookViewId="0">
      <selection activeCell="W13" sqref="W13"/>
    </sheetView>
  </sheetViews>
  <sheetFormatPr defaultRowHeight="15"/>
  <cols>
    <col min="1" max="1" width="5.42578125" bestFit="1" customWidth="1"/>
    <col min="2" max="2" width="23" bestFit="1" customWidth="1"/>
    <col min="4" max="4" width="50.5703125" bestFit="1" customWidth="1"/>
    <col min="5" max="5" width="30.140625" bestFit="1" customWidth="1"/>
    <col min="6" max="6" width="20.28515625" bestFit="1" customWidth="1"/>
  </cols>
  <sheetData>
    <row r="1" spans="1:6">
      <c r="A1" t="s">
        <v>1437</v>
      </c>
      <c r="B1" t="s">
        <v>1438</v>
      </c>
    </row>
    <row r="2" spans="1:6">
      <c r="B2" t="s">
        <v>1439</v>
      </c>
    </row>
    <row r="4" spans="1:6">
      <c r="D4" s="9" t="s">
        <v>1440</v>
      </c>
      <c r="E4" s="1"/>
      <c r="F4" s="2"/>
    </row>
    <row r="5" spans="1:6">
      <c r="D5" s="3" t="s">
        <v>1441</v>
      </c>
      <c r="E5" s="130" t="s">
        <v>1442</v>
      </c>
      <c r="F5" s="4" t="s">
        <v>1443</v>
      </c>
    </row>
    <row r="6" spans="1:6">
      <c r="D6" s="3" t="s">
        <v>1444</v>
      </c>
      <c r="E6" s="5" t="s">
        <v>1445</v>
      </c>
      <c r="F6" s="4"/>
    </row>
    <row r="7" spans="1:6">
      <c r="D7" s="3" t="s">
        <v>1446</v>
      </c>
      <c r="E7" s="5"/>
      <c r="F7" s="4"/>
    </row>
    <row r="8" spans="1:6">
      <c r="D8" s="6" t="s">
        <v>1447</v>
      </c>
      <c r="E8" s="7"/>
      <c r="F8" s="8"/>
    </row>
    <row r="10" spans="1:6">
      <c r="D10" s="10" t="s">
        <v>1448</v>
      </c>
      <c r="E10" s="11" t="s">
        <v>1449</v>
      </c>
      <c r="F10" s="12" t="s">
        <v>1450</v>
      </c>
    </row>
    <row r="11" spans="1:6">
      <c r="D11" s="3" t="s">
        <v>1451</v>
      </c>
      <c r="E11" s="131" t="s">
        <v>1452</v>
      </c>
      <c r="F11" s="4" t="s">
        <v>1453</v>
      </c>
    </row>
    <row r="12" spans="1:6">
      <c r="D12" s="3" t="s">
        <v>1454</v>
      </c>
      <c r="E12" s="5" t="s">
        <v>1455</v>
      </c>
      <c r="F12" s="4" t="s">
        <v>1456</v>
      </c>
    </row>
    <row r="13" spans="1:6">
      <c r="D13" s="6" t="s">
        <v>1457</v>
      </c>
      <c r="E13" s="7"/>
      <c r="F13" s="8" t="s">
        <v>1458</v>
      </c>
    </row>
    <row r="16" spans="1:6">
      <c r="D16" s="364" t="s">
        <v>1459</v>
      </c>
      <c r="E16" s="364"/>
      <c r="F16" s="364"/>
    </row>
    <row r="17" spans="4:6">
      <c r="D17" s="365" t="s">
        <v>1460</v>
      </c>
      <c r="E17" s="365"/>
      <c r="F17" s="365"/>
    </row>
  </sheetData>
  <mergeCells count="2">
    <mergeCell ref="D16:F16"/>
    <mergeCell ref="D17:F17"/>
  </mergeCells>
  <hyperlinks>
    <hyperlink ref="D4" r:id="rId1" xr:uid="{ECEF4AD3-88FC-4D1A-80E1-36CDA75CB069}"/>
    <hyperlink ref="E5" r:id="rId2" xr:uid="{314C3E80-BB77-4349-AD7A-AE5C2FC96E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1FB3DFA5DF8A42854BB698EBB11397" ma:contentTypeVersion="2" ma:contentTypeDescription="Create a new document." ma:contentTypeScope="" ma:versionID="df3142a0332a0efba0b834d3a912a240">
  <xsd:schema xmlns:xsd="http://www.w3.org/2001/XMLSchema" xmlns:xs="http://www.w3.org/2001/XMLSchema" xmlns:p="http://schemas.microsoft.com/office/2006/metadata/properties" xmlns:ns3="f0c8a24f-b6a4-4331-a844-897e82928637" targetNamespace="http://schemas.microsoft.com/office/2006/metadata/properties" ma:root="true" ma:fieldsID="677b318dbfa86810c61b247eb742dce6" ns3:_="">
    <xsd:import namespace="f0c8a24f-b6a4-4331-a844-897e8292863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8a24f-b6a4-4331-a844-897e829286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046D6F-CBFB-4B93-997C-D273CCC0445B}"/>
</file>

<file path=customXml/itemProps2.xml><?xml version="1.0" encoding="utf-8"?>
<ds:datastoreItem xmlns:ds="http://schemas.openxmlformats.org/officeDocument/2006/customXml" ds:itemID="{256DDFC1-B9A3-47E1-9F7A-8DDF47D0D99D}"/>
</file>

<file path=customXml/itemProps3.xml><?xml version="1.0" encoding="utf-8"?>
<ds:datastoreItem xmlns:ds="http://schemas.openxmlformats.org/officeDocument/2006/customXml" ds:itemID="{0F72B38A-E3B3-45C0-BA4B-5A52191718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Olga Andrievici - Moldova</dc:creator>
  <cp:keywords/>
  <dc:description/>
  <cp:lastModifiedBy/>
  <cp:revision/>
  <dcterms:created xsi:type="dcterms:W3CDTF">2020-02-11T10:02:40Z</dcterms:created>
  <dcterms:modified xsi:type="dcterms:W3CDTF">2021-02-12T16:03:20Z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0x010100701FB3DFA5DF8A42854BB698EBB11397</vt:lpwstr>
  </property>
</Properties>
</file>