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04"/>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18" documentId="13_ncr:1_{FA34F46B-4FBD-4D45-A4CE-032486D68F31}" xr6:coauthVersionLast="46" xr6:coauthVersionMax="46" xr10:uidLastSave="{456A1770-F341-4014-801A-D4D4904BF0CF}"/>
  <bookViews>
    <workbookView xWindow="28680" yWindow="-120" windowWidth="29040" windowHeight="15840" tabRatio="500" firstSheet="7"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6" i="6" l="1"/>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<sst xmlns="http://schemas.openxmlformats.org/spreadsheetml/2006/main" count="425" uniqueCount="246">
  <si>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</si>
  <si>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</si>
  <si>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</si>
  <si>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</si>
  <si>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</si>
  <si>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</si>
  <si>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</si>
  <si>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</si>
  <si>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</si>
  <si>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</si>
  <si>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</si>
  <si>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</si>
  <si>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</si>
  <si>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</si>
  <si>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</si>
  <si>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</si>
  <si>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</si>
  <si>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</si>
  <si>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</si>
  <si>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</si>
  <si>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</si>
  <si>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</si>
  <si>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</si>
  <si>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</si>
  <si>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</si>
  <si>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</si>
  <si>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</si>
  <si>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</si>
  <si>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</si>
  <si>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</si>
  <si>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</si>
  <si>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</si>
  <si>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</si>
  <si>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</si>
  <si>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</si>
  <si>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</si>
  <si>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</si>
  <si>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</si>
  <si>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</si>
  <si>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</si>
  <si>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</si>
  <si>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</si>
  <si>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</si>
  <si>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</si>
  <si>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</si>
  <si>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</si>
  <si>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</si>
  <si>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</si>
  <si>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</si>
  <si>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</si>
  <si>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</si>
  <si>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</si>
  <si>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</si>
  <si>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</si>
  <si>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</si>
  <si>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</si>
  <si>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</si>
  <si>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</si>
  <si>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</si>
  <si>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</si>
  <si>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</si>
  <si>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</si>
  <si>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</si>
  <si>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</si>
  <si>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</si>
  <si>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</si>
  <si>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</si>
  <si>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</si>
  <si>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</si>
  <si>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</si>
  <si>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</si>
  <si>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</si>
  <si>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</si>
  <si>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</si>
  <si>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</si>
  <si>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</si>
  <si>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</si>
  <si>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</si>
  <si>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</si>
  <si>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</si>
  <si>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</si>
  <si>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</si>
  <si>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</si>
  <si>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(Antoine Labonté)</t>
  </si>
  <si>
    <t>La classe n'a qu'une responsabilitée et elle est non triviale.</t>
  </si>
  <si>
    <t xml:space="preserve">ToolBarComponent ne devrait pas gérer la logique de tous les services du ToolBarService mais plutôt déléguer le travail.
</t>
  </si>
  <si>
    <t>Problème du sprint 1 non fixé</t>
  </si>
  <si>
    <t>Le nom de la classe est approprié. _x005F_x000D_
Utilisation appropriée des suffixes ({..}Component,{..}Controller, {..}Service, etc.). _x005F_x000D_
Le format à utiliser est le PascalCase</t>
  </si>
  <si>
    <t>LineServiceService</t>
  </si>
  <si>
    <t>La classe ne comporte pas d'attributs inutiles (incluant des getter/setter inutiles). 
Les attributs ne représentent que des états de la classe. 
Un attribut utilisé seulement dans les tests ne devrait pas exister.</t>
  </si>
  <si>
    <t>ColorPickerComponent hexColor, EraserService coordinate, Tool lastWidth, ToolManagerService pencilHistory rectangleHistory sont inutilisés
Plusieurs IconDefinitions ne semble pas être inutilisés</t>
  </si>
  <si>
    <t>Problème du sprint 1 non fixé
premNumberOfSides polygonService inutilisé
eventListenerIsSet RectangleSelection/Command inutilisé</t>
  </si>
  <si>
    <t>La classe minimise l'accessibilité des membres (public/private/protected)</t>
  </si>
  <si>
    <t>Ne semble pas avoir de gestion d'accessibilité des membres</t>
  </si>
  <si>
    <t xml:space="preserve">Ne semble pas avoir de gestion d'accessibilité des membres
</t>
  </si>
  <si>
    <t>Les valeurs par défaut des attributs de la classe sont initialisés de manière consistante (soit dans le constructeur partout, soit à la définition)</t>
  </si>
  <si>
    <t xml:space="preserve">Plusieurs classes ne semble pas avoir une manière pour initialiser les attributs. (exemple DrawingComponent, LineServiceService)
</t>
  </si>
  <si>
    <t xml:space="preserve">Il ne semble pas avoir de constance dans l'initialisation des attributs.
</t>
  </si>
  <si>
    <t>Total de la catégorie</t>
  </si>
  <si>
    <t>Qualité des fonctions (Antoine Labonté)</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</si>
  <si>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</si>
  <si>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</si>
  <si>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</si>
  <si>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</si>
  <si>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</si>
  <si>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 (WBD)</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</si>
  <si>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</si>
  <si>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</si>
  <si>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</si>
  <si>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index.controller endpoint DELETE '/drawing/:id', Aucune gestion du code asynchrone. Que fait-on si deleteDoc ou deleteDrawingFromServer échoue? Idéalement, il faudrait attendre que les deux promesses soient complétées avant de retourner un "OK"
selection.ts méthode waitTimer est complètement inutile dans son état actuel. Si vous voulez attendre le délai dans les méthodes moveRight, moveLeft, etc., il faudrait transformer cette méthode pour la rendre async et compléter la promesse (resolve promise) seulement lorsque le timeout est appelé. Ensuite, les méthodes appelantes pourraient "await" l'appel de la méthode et devenir async eux aussi.</t>
  </si>
  <si>
    <t>Variables (WBD)</t>
  </si>
  <si>
    <t>Les constantes sont regroupées en groupes logiques. Des variables d'environnement sont utilisées plutôt que des constantes pour les valeurs en lien avec l'environnement de déploiement (par exemple, SERVER_URL).</t>
  </si>
  <si>
    <t>Vous avez un fichier Constant qui comporte quelques constantes, puis d'autres sont définies dans les fichiers où elles sont utilisées (par exemple, MAX_NUMBER_IN_LIST_OF_LAST_USED de color-picker).
Il faudrait les regrouper en groupe logique et les exporter de la même manière pour faciliter la réutilisation. Comme ça, la constante MAX_NUMBER_IN_LIST_OF_LAST_USED ne serait pas redéfinie dans plusieurs fichiers comme en ce moment.</t>
  </si>
  <si>
    <t>filter.service.ts DRAWINGS_URL devrait utiliser une variable d'environnement pour le BASE_URL du serveur
Même problèmes pour form.component.ts</t>
  </si>
  <si>
    <t>Les constantes doivent être utilisées seulement dans un contexte lié à la logique d'affaire. (mauvais exemple: const DEUX = 2, bon exemple : const WAIT_TIME = 5000)</t>
  </si>
  <si>
    <t xml:space="preserve">color-slider.component utilisation d'une constante exportée pour defaultLineWidth plutôt qu'une variable const simple dans le corps de la méthode
ZERO, FORT_FIVE, etc. dans line-helper ne sont pas justifiables. Comme vous avez déjà "POSSIBLE_ANGLES" comme tableau, les valeurs numériques pourraient y être directement insérées. </t>
  </si>
  <si>
    <t>Mêmes problèmes que sprint 1</t>
  </si>
  <si>
    <t>L'utilisation d'une variable locale (let ou const) doit être justifiée par son utilisation.</t>
  </si>
  <si>
    <t>-color-picker.component.ts méthode adjustQueueWhenSelectingPrevious variable colorTemp inutile
-eraser.service méthode findCoordinate variable intermédiaire inutile
-line-helper.service méthode closestAngledPoint variable newLine inutile avant le return
- line-service et rectangle.service, "mousePosition" intermédiaire inutile.
- square-helper.service.ts const "newPos" inutile avant un return</t>
  </si>
  <si>
    <t>Color-slider.component méthode draw (const defaultLineWidth)
ellipse-selection.service.ts méthode onMouseUp const mousePosition
eraser.service méthode findCoordinate
export-drawing.component méthode exportDrawing</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</si>
  <si>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</si>
  <si>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pencil-service.ts laspoint (lastpoint) et nexpoint (nextpoint) devraient être en camelCase et corriger les "t" manquant</t>
  </si>
  <si>
    <t>Expression Booléennes - WBD</t>
  </si>
  <si>
    <t>Les expression booléennes ne sont pas comparées à true ou false</t>
  </si>
  <si>
    <t>color-picker.component.ts méthode onLeftClickPreviousColor comparaison à true directement
color-palette.component.ts méthode onLeftClickDown deux comparaisons directement avec true ou false</t>
  </si>
  <si>
    <t>Même problème que sprint 1</t>
  </si>
  <si>
    <t>Minimiser la logique booléenne négative (ex: éviter "if (!notFound(...))")</t>
  </si>
  <si>
    <t>Utilisation des opérateurs ternaires dans les bon scénario</t>
  </si>
  <si>
    <t>-eraser.service méthode isValid: retourner une expression booléenne directement au lieu d'un if
- square-helper.service.ts méthode checkIfIsSquare retourner directement l'expression booléenne.
- toolbar.component setLineJunction utilisation d'expression booléenne pour l'asignation</t>
  </si>
  <si>
    <t>Pas d'expressions booléennes complexes. 
Des prédicats sont utilisés pour simplifier les conditions complexes</t>
  </si>
  <si>
    <t>Qualité Générale - WBD</t>
  </si>
  <si>
    <t>Le projet suit une arborescence de fichier uniforme et stucturée (regroupement par objectifs des fichiers et par module). Les fichiers et dossiers doivent respecter le kebab-case.</t>
  </si>
  <si>
    <t>Attention, beaucoup de services avec un "-service" et d'autres avec ".service".</t>
  </si>
  <si>
    <t>line-service.service.ts</t>
  </si>
  <si>
    <t>Il y a une séparation entre le code typescript, html et css.</t>
  </si>
  <si>
    <t>Le code est correctement indenté et organisé en groupes logiques.</t>
  </si>
  <si>
    <t>Beaucoup de fichiers à formatter dans le client (.scss et .html) en roulant la commande "npm run format"</t>
  </si>
  <si>
    <t>La langue utilisée pour le nom des variables, des classes et des fonctions doit être uniforme pour tout le code source (les commentaires peuvent différer de la langue du code source mais doivent tout de même rester uniformes)</t>
  </si>
  <si>
    <t>Toolbar component "CONTOUR_VALUE" en français.</t>
  </si>
  <si>
    <t>Attention, beaucoup de fautes d'anglais</t>
  </si>
  <si>
    <t>Les commentaires sont pertinents</t>
  </si>
  <si>
    <t>polygon.service.ts méthode drawLine "partie couleur" non pertinent</t>
  </si>
  <si>
    <t>Le programme utilise des enums lorsqu'elles sont nécessaires</t>
  </si>
  <si>
    <t>Les objets javascript ne sont pas utilisés, des classes ou des interfaces sont utilisés</t>
  </si>
  <si>
    <t>color-palette.component.ts propriété selectedPosition utilise un type anonyme plutôt que de réutiliser Vec2</t>
  </si>
  <si>
    <t>Il n'y a pas de duplication de code.</t>
  </si>
  <si>
    <t>line-helper.service.ts lignes 36-39 et lignes 80-84 peuvent être extraites en méthode
toolbar.component.ts les méthodes setRectangleStyle, setEllipseStyle et setPolygonStyle ont exactement le même code à l'exception du service auquel les valeurs sont réglées.
styles.scss duplication des règles de style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</si>
  <si>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</si>
  <si>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</si>
  <si>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Line-service méthode onMouseClick early-return dans le premier if pour se débarasser du nesting (else)
color-picker.component méthode adjustColor imbrication inutile par la répétition de isNumber(...)
resize.service.ts méthode resize inversion du if englobant pour réduire l'imbrication
color.service.ts méthode pushToQueueOnConfirm early-return dans le premier if pour réduire l'imbrication inutile.</t>
  </si>
  <si>
    <t>tool-manager.service.ts méthode clearArrays
rectangle-selection.service.ts méthode onMouseMove inversion du if et early-return
Mêmes problèmes que sprint 1</t>
  </si>
  <si>
    <t>Le logiciel a une performance acceptable.</t>
  </si>
  <si>
    <t>Gestion de Versions (Antoine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</si>
  <si>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</si>
  <si>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</si>
  <si>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</si>
  <si>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 xml:space="preserve">Vous devez supprimer vos branches inutilisés
</t>
  </si>
  <si>
    <t>Plusieurs branches non supprimés du sprint2</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</si>
  <si>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</si>
  <si>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Vous devriez utiliser d'avantage les merge requests. Au moins une par feature.
</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</si>
  <si>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</si>
  <si>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</si>
  <si>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</si>
  <si>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 Antoine Lamontagne
test: Antoine Labonté</t>
  </si>
  <si>
    <t>53f7813091c68db08f5540603bf6e776e53fdac2</t>
  </si>
  <si>
    <t>Fonctionnalité</t>
  </si>
  <si>
    <t>Testé</t>
  </si>
  <si>
    <t>Note finale</t>
  </si>
  <si>
    <t>Outil-Ligne</t>
  </si>
  <si>
    <t>-0.05 Les jonctions ne prennent pas en compte la couleur.
-0.05 Les angles de 45 ne respectent pas l'allignement avec l'axe des X</t>
  </si>
  <si>
    <t>Point d'entrée dans l'application</t>
  </si>
  <si>
    <t>Surface de dessin</t>
  </si>
  <si>
    <t>Vue de dessin</t>
  </si>
  <si>
    <t>-0.05 L'infobulle de nouveau dessin devrait contenir son raccourci.
-0.1 L'outil en utilisation n'est pas clairement indiqué
Il devrait y avoir un contraste entre la surface de dessin et la surface de travail
-0.05 Les options par defaut des outils ne sont pas clairement identifiées.</t>
  </si>
  <si>
    <t>Créer un nouveau dessin</t>
  </si>
  <si>
    <t>-0.15 la taille de la surface de dessin n'est pas de la moitier de la taille de la surface de travail.</t>
  </si>
  <si>
    <t>Outil-Efface</t>
  </si>
  <si>
    <t>Même problème que le crayon près des bordure gauche et haut
-0.05 Le trait de l'efface n'est pas lisse.</t>
  </si>
  <si>
    <t>Outil-Couleur</t>
  </si>
  <si>
    <t>-0.05 On peut confirmer même si la couleur n'est pas valide.</t>
  </si>
  <si>
    <t>Outil-Ellipse</t>
  </si>
  <si>
    <t>-0.05 L'éllipse dépasse du périmètre (vous devriez prendre en compte l'épaisseur)
-0.05 Shift ne s'applique pas immédiatement.
-0.05 On ne peut pas annuler la création avec Esc</t>
  </si>
  <si>
    <t>Outil-Rectangle</t>
  </si>
  <si>
    <t>-0.05 Un simple clic ne devrait pas faire de rectangle
-0.05 Le rectangle dépasse du périmètre entre le clic et la position de la souris (vous devriez prendre en compte l'épaisseur)
-0.05 On ne peut pas annuler la création avec Esc</t>
  </si>
  <si>
    <t>Outil-Crayon</t>
  </si>
  <si>
    <t>-0.1 La pointe du crayon n'est pas ronde.
-0.1 Si l'on dessine sur les points de controle, ca ajoute des lignes jusqu'au point 0, 0
-0.05 Une ligne relie les points d'entrée et de sortie de la souris à gauche et en haut de la surface de dessin.</t>
  </si>
  <si>
    <t>Note finale pour le sprint</t>
  </si>
  <si>
    <t>Crash</t>
  </si>
  <si>
    <t>Ne build pas</t>
  </si>
  <si>
    <t>Antoine Lamontagne</t>
  </si>
  <si>
    <t>7a80122ce55ae38dd56f8b33d7ad63aecc7a1ee7</t>
  </si>
  <si>
    <t>Outil - Aérosol</t>
  </si>
  <si>
    <t>-0.05 Le raccourci de polygone et aérosol est inversé
-0.02 Il devrait être impossible d'avoir un demi pixel pour les goutelettes.</t>
  </si>
  <si>
    <t>Outil- Sélection par rectangle et ellipse</t>
  </si>
  <si>
    <t>-0.05 La sélection peut dépasser la zone de dessin.
-0.05 L'interieur de la sélection ne représente pas la sélection lorsqu'on sélectionne dans une autre direction qu'en haut à gauche vers en bas a droite.
-0.05 La selection de l'ellipse fait apparaitre du blanc aux pixels hors de l'ellipse.
-0.05 Esc n'est pas pris en compte</t>
  </si>
  <si>
    <t>Outil-Polygone</t>
  </si>
  <si>
    <t>-0.05 Le raccourci de polygone et aérosol est inversé
-0.05 L'épaisseur n'est pas prise en compte dans le périmètre circulaire.
-0.05 Le contour dépasse de la forme lorsqu'il est trop épais</t>
  </si>
  <si>
    <t>Outi-Pipette</t>
  </si>
  <si>
    <t>-0.05 Il n'est pas possible d'être sur un pixel, nous sommes toujours sur le coin de ceux ci</t>
  </si>
  <si>
    <t>Exporter le dessin</t>
  </si>
  <si>
    <t>-0.05 Il est possbile d'ouvrir plusieurs modales.</t>
  </si>
  <si>
    <t>Déplacement d'une sélection</t>
  </si>
  <si>
    <t>Filtrage par étiquettes</t>
  </si>
  <si>
    <t>Base de données</t>
  </si>
  <si>
    <t>TEST
L'erreur qu'une supression peut engendrer n'est pas testée</t>
  </si>
  <si>
    <t>Carrousel de dessins</t>
  </si>
  <si>
    <t>-0.05 Il est possible d'ouvrir plusieurs modales.
-0.01 Hello apparait dans les tags si aucune image n'est présente
TEST
loadDrawing n'est pas completement testée et openCarousel n'est pas testée</t>
  </si>
  <si>
    <t>Sauvegarder le dessin sur serveur</t>
  </si>
  <si>
    <t>-0.05 Il est possible d'ouvrir plusieurs modales.
TEST
dataURItoBlob et save ne sont pas testées</t>
  </si>
  <si>
    <t>Annuler-Refaire</t>
  </si>
  <si>
    <t>TEST
l'outil n'est pas tellement testé</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</si>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</sst>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9">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0" borderId="0" xfId="0" quotePrefix="1" applyAlignment="1">
      <alignment wrapText="1"/>
    </xf>
    <xf numFmtId="0" fontId="0" fillId="10" borderId="82" xfId="0" applyNumberFormat="1" applyFill="1" applyBorder="1" applyAlignment="1">
      <alignment horizontal="center" vertical="center" wrapText="1"/>
    </xf>
    <xf numFmtId="0" fontId="0" fillId="11" borderId="82" xfId="0" applyNumberFormat="1" applyFill="1" applyBorder="1" applyAlignment="1">
      <alignment horizontal="center"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0" fillId="0" borderId="0" xfId="0" applyFont="1" applyBorder="1" applyAlignment="1">
      <alignment horizontal="center" vertical="center"/>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6" t="s">
        <v>45</v>
      </c>
      <c r="D2" s="286"/>
      <c r="E2" s="287" t="s">
        <v>46</v>
      </c>
      <c r="F2" s="287"/>
      <c r="G2" s="288" t="s">
        <v>47</v>
      </c>
      <c r="H2" s="288"/>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90" t="s">
        <v>55</v>
      </c>
      <c r="I27" s="290"/>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90" t="s">
        <v>55</v>
      </c>
      <c r="I31" s="290"/>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E17" sqref="E17"/>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0.91599999999999993</v>
      </c>
      <c r="C4" s="149">
        <f>'Assurance Qualité'!B60</f>
        <v>0.73499999999999999</v>
      </c>
      <c r="D4" s="149">
        <f>B4*0.6+C4*0.4 - 0.1*E4</f>
        <v>0.84359999999999991</v>
      </c>
      <c r="F4" s="150">
        <v>15</v>
      </c>
      <c r="G4" s="151">
        <f>D4*F4</f>
        <v>12.653999999999998</v>
      </c>
    </row>
    <row r="5" spans="1:7">
      <c r="A5" s="152" t="s">
        <v>1</v>
      </c>
      <c r="B5" s="153">
        <f>(Fonctionnalités!E35)</f>
        <v>0.76780000000000004</v>
      </c>
      <c r="C5" s="154">
        <f>'Assurance Qualité'!D60</f>
        <v>0.65500000000000003</v>
      </c>
      <c r="D5" s="154">
        <f t="shared" ref="D5:D6" si="0">B5*0.6+C5*0.4 - 0.1*E5</f>
        <v>0.72267999999999999</v>
      </c>
      <c r="F5" s="150">
        <v>25</v>
      </c>
      <c r="G5" s="151">
        <f>D5*F5</f>
        <v>18.067</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48" zoomScaleNormal="100" workbookViewId="0">
      <selection activeCell="E56" sqref="E56"/>
    </sheetView>
  </sheetViews>
  <sheetFormatPr defaultRowHeight="15"/>
  <cols>
    <col min="1" max="1" width="68.7109375" style="1" customWidth="1"/>
    <col min="2" max="3" width="12.7109375" style="1" customWidth="1"/>
    <col min="4" max="9" width="12.7109375" customWidth="1"/>
    <col min="10" max="10" width="24.28515625" customWidth="1"/>
    <col min="11" max="11" width="54.7109375" customWidth="1"/>
    <col min="12" max="12" width="15.7109375" customWidth="1"/>
    <col min="13" max="1025" width="11.42578125"/>
  </cols>
  <sheetData>
    <row r="1" spans="1:13" ht="18.399999999999999" customHeight="1">
      <c r="A1" s="291" t="s">
        <v>80</v>
      </c>
      <c r="B1" s="291"/>
      <c r="C1" s="291"/>
      <c r="D1" s="291"/>
      <c r="E1" s="291"/>
      <c r="F1" s="291"/>
      <c r="G1" s="291"/>
      <c r="H1" s="161"/>
      <c r="I1" s="161"/>
    </row>
    <row r="2" spans="1:13">
      <c r="H2" s="162"/>
      <c r="I2" s="162"/>
    </row>
    <row r="3" spans="1:13" ht="18.399999999999999" customHeight="1">
      <c r="A3" s="292" t="s">
        <v>54</v>
      </c>
      <c r="B3" s="292"/>
      <c r="C3" s="292"/>
      <c r="D3" s="292"/>
      <c r="E3" s="292"/>
      <c r="F3" s="292"/>
      <c r="G3" s="292"/>
      <c r="H3" s="163"/>
      <c r="I3" s="163"/>
    </row>
    <row r="4" spans="1:13" ht="18.75">
      <c r="A4" s="164"/>
      <c r="B4" s="165"/>
      <c r="C4" s="165"/>
      <c r="D4" s="165"/>
      <c r="E4" s="165"/>
      <c r="F4" s="165"/>
      <c r="G4" s="165"/>
      <c r="H4" s="165"/>
      <c r="I4" s="165"/>
    </row>
    <row r="5" spans="1:13" ht="18.399999999999999" customHeight="1">
      <c r="A5" s="293" t="s">
        <v>81</v>
      </c>
      <c r="B5" s="294" t="s">
        <v>0</v>
      </c>
      <c r="C5" s="294"/>
      <c r="D5" s="295" t="s">
        <v>1</v>
      </c>
      <c r="E5" s="295"/>
      <c r="F5" s="296" t="s">
        <v>2</v>
      </c>
      <c r="G5" s="296"/>
      <c r="H5" s="166"/>
      <c r="I5" s="166"/>
      <c r="J5" s="297" t="s">
        <v>82</v>
      </c>
      <c r="K5" s="297"/>
      <c r="L5" s="297"/>
    </row>
    <row r="6" spans="1:13" ht="18.75">
      <c r="A6" s="293"/>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2" t="s">
        <v>83</v>
      </c>
      <c r="B7" s="292"/>
      <c r="C7" s="292"/>
      <c r="D7" s="292"/>
      <c r="E7" s="292"/>
      <c r="F7" s="292"/>
      <c r="G7" s="292"/>
      <c r="H7" s="163"/>
      <c r="I7" s="163"/>
    </row>
    <row r="8" spans="1:13" ht="105">
      <c r="A8" s="174" t="s">
        <v>84</v>
      </c>
      <c r="B8" s="175">
        <v>0.75</v>
      </c>
      <c r="C8" s="176">
        <v>3</v>
      </c>
      <c r="D8" s="177">
        <v>0.75</v>
      </c>
      <c r="E8" s="176">
        <v>3</v>
      </c>
      <c r="F8" s="178"/>
      <c r="G8" s="176">
        <v>3</v>
      </c>
      <c r="H8" s="179"/>
      <c r="I8" s="179"/>
      <c r="J8" s="1" t="s">
        <v>85</v>
      </c>
      <c r="K8" s="1" t="s">
        <v>86</v>
      </c>
    </row>
    <row r="9" spans="1:13" ht="45">
      <c r="A9" s="174" t="s">
        <v>87</v>
      </c>
      <c r="B9" s="180">
        <v>0.75</v>
      </c>
      <c r="C9" s="181">
        <v>2</v>
      </c>
      <c r="D9" s="182">
        <v>0.75</v>
      </c>
      <c r="E9" s="181">
        <v>2</v>
      </c>
      <c r="F9" s="183"/>
      <c r="G9" s="181">
        <v>2</v>
      </c>
      <c r="H9" s="179"/>
      <c r="I9" s="179"/>
      <c r="J9" t="s">
        <v>88</v>
      </c>
      <c r="K9" t="s">
        <v>86</v>
      </c>
    </row>
    <row r="10" spans="1:13" ht="120">
      <c r="A10" s="184" t="s">
        <v>89</v>
      </c>
      <c r="B10" s="180">
        <v>0</v>
      </c>
      <c r="C10" s="181">
        <v>3</v>
      </c>
      <c r="D10" s="182">
        <v>0</v>
      </c>
      <c r="E10" s="181">
        <v>3</v>
      </c>
      <c r="F10" s="183"/>
      <c r="G10" s="181">
        <v>3</v>
      </c>
      <c r="H10" s="179"/>
      <c r="I10" s="179"/>
      <c r="J10" s="1" t="s">
        <v>90</v>
      </c>
      <c r="K10" s="1" t="s">
        <v>91</v>
      </c>
    </row>
    <row r="11" spans="1:13" ht="45">
      <c r="A11" s="185" t="s">
        <v>92</v>
      </c>
      <c r="B11" s="180">
        <v>0</v>
      </c>
      <c r="C11" s="181">
        <v>2</v>
      </c>
      <c r="D11" s="182">
        <v>0</v>
      </c>
      <c r="E11" s="181">
        <v>2</v>
      </c>
      <c r="F11" s="183"/>
      <c r="G11" s="181">
        <v>2</v>
      </c>
      <c r="H11" s="179"/>
      <c r="I11" s="179"/>
      <c r="J11" s="1" t="s">
        <v>93</v>
      </c>
      <c r="K11" s="1" t="s">
        <v>94</v>
      </c>
    </row>
    <row r="12" spans="1:13" ht="75">
      <c r="A12" s="186" t="s">
        <v>95</v>
      </c>
      <c r="B12" s="180">
        <v>0.5</v>
      </c>
      <c r="C12" s="181">
        <v>4</v>
      </c>
      <c r="D12" s="182">
        <v>0</v>
      </c>
      <c r="E12" s="181">
        <v>4</v>
      </c>
      <c r="F12" s="183"/>
      <c r="G12" s="181">
        <v>4</v>
      </c>
      <c r="H12" s="179"/>
      <c r="I12" s="179"/>
      <c r="J12" s="1" t="s">
        <v>96</v>
      </c>
      <c r="K12" s="1" t="s">
        <v>97</v>
      </c>
    </row>
    <row r="13" spans="1:13">
      <c r="A13" s="187" t="s">
        <v>98</v>
      </c>
      <c r="B13" s="188">
        <f>SUMPRODUCT(B8:B12,C8:C12)</f>
        <v>5.75</v>
      </c>
      <c r="C13" s="189">
        <f>SUM(C8:C12)</f>
        <v>14</v>
      </c>
      <c r="D13" s="190">
        <f>SUMPRODUCT(D8:D12,E8:E12)</f>
        <v>3.75</v>
      </c>
      <c r="E13" s="191">
        <f>SUM(E8:E12)</f>
        <v>14</v>
      </c>
      <c r="F13" s="192">
        <f>SUMPRODUCT(F8:F12,G8:G12)</f>
        <v>0</v>
      </c>
      <c r="G13" s="193">
        <f>SUM(G8:G12)</f>
        <v>14</v>
      </c>
      <c r="H13" s="179"/>
      <c r="I13" s="179"/>
    </row>
    <row r="14" spans="1:13" ht="18.399999999999999" customHeight="1">
      <c r="A14" s="292" t="s">
        <v>99</v>
      </c>
      <c r="B14" s="292"/>
      <c r="C14" s="292"/>
      <c r="D14" s="292"/>
      <c r="E14" s="292"/>
      <c r="F14" s="292"/>
      <c r="G14" s="292"/>
      <c r="H14" s="163"/>
      <c r="I14" s="163"/>
    </row>
    <row r="15" spans="1:13" ht="45">
      <c r="A15" s="184" t="s">
        <v>100</v>
      </c>
      <c r="B15" s="194">
        <v>1</v>
      </c>
      <c r="C15" s="195">
        <v>2</v>
      </c>
      <c r="D15" s="196">
        <v>1</v>
      </c>
      <c r="E15" s="195">
        <v>2</v>
      </c>
      <c r="F15" s="197"/>
      <c r="G15" s="195">
        <v>2</v>
      </c>
      <c r="H15" s="198"/>
      <c r="I15" s="179"/>
    </row>
    <row r="16" spans="1:13" ht="30">
      <c r="A16" s="184" t="s">
        <v>101</v>
      </c>
      <c r="B16" s="199">
        <v>1</v>
      </c>
      <c r="C16" s="200">
        <v>3</v>
      </c>
      <c r="D16" s="201">
        <v>1</v>
      </c>
      <c r="E16" s="200">
        <v>3</v>
      </c>
      <c r="F16" s="202"/>
      <c r="G16" s="200">
        <v>3</v>
      </c>
      <c r="H16" s="198"/>
      <c r="I16" s="179"/>
    </row>
    <row r="17" spans="1:11" ht="45">
      <c r="A17" s="203" t="s">
        <v>102</v>
      </c>
      <c r="B17" s="180">
        <v>1</v>
      </c>
      <c r="C17" s="200">
        <v>3</v>
      </c>
      <c r="D17" s="204">
        <v>1</v>
      </c>
      <c r="E17" s="200">
        <v>3</v>
      </c>
      <c r="F17" s="205"/>
      <c r="G17" s="200">
        <v>3</v>
      </c>
      <c r="H17" s="198"/>
      <c r="I17" s="179"/>
    </row>
    <row r="18" spans="1:11" ht="30">
      <c r="A18" s="203" t="s">
        <v>103</v>
      </c>
      <c r="B18" s="180">
        <v>1</v>
      </c>
      <c r="C18" s="200">
        <v>3</v>
      </c>
      <c r="D18" s="204">
        <v>1</v>
      </c>
      <c r="E18" s="200">
        <v>3</v>
      </c>
      <c r="F18" s="205"/>
      <c r="G18" s="200">
        <v>3</v>
      </c>
      <c r="H18" s="198"/>
      <c r="I18" s="179"/>
    </row>
    <row r="19" spans="1:11">
      <c r="A19" s="206" t="s">
        <v>104</v>
      </c>
      <c r="B19" s="207">
        <v>1</v>
      </c>
      <c r="C19" s="200">
        <v>2</v>
      </c>
      <c r="D19" s="208">
        <v>1</v>
      </c>
      <c r="E19" s="200">
        <v>2</v>
      </c>
      <c r="F19" s="205"/>
      <c r="G19" s="200">
        <v>2</v>
      </c>
      <c r="H19" s="198"/>
      <c r="I19" s="179"/>
    </row>
    <row r="20" spans="1:11">
      <c r="A20" s="209" t="s">
        <v>98</v>
      </c>
      <c r="B20" s="188">
        <f>SUMPRODUCT(B15:B19,C15:C19)</f>
        <v>13</v>
      </c>
      <c r="C20" s="189">
        <f>SUM(C15:C19)</f>
        <v>13</v>
      </c>
      <c r="D20" s="210">
        <f>SUMPRODUCT(D15:D19,E15:E19)</f>
        <v>13</v>
      </c>
      <c r="E20" s="211">
        <f>SUM(E15:E19)</f>
        <v>13</v>
      </c>
      <c r="F20" s="212">
        <f>SUMPRODUCT(F15:F19,G15:G19)</f>
        <v>0</v>
      </c>
      <c r="G20" s="193">
        <f>SUM(G15:G19)</f>
        <v>13</v>
      </c>
      <c r="H20" s="198"/>
      <c r="I20" s="179"/>
    </row>
    <row r="21" spans="1:11" ht="18.399999999999999" customHeight="1">
      <c r="A21" s="292" t="s">
        <v>105</v>
      </c>
      <c r="B21" s="292"/>
      <c r="C21" s="292"/>
      <c r="D21" s="292"/>
      <c r="E21" s="292"/>
      <c r="F21" s="292"/>
      <c r="G21" s="292"/>
      <c r="H21" s="163"/>
      <c r="I21" s="163"/>
    </row>
    <row r="22" spans="1:11" ht="60">
      <c r="A22" s="185" t="s">
        <v>106</v>
      </c>
      <c r="B22" s="180">
        <v>1</v>
      </c>
      <c r="C22" s="200">
        <v>2</v>
      </c>
      <c r="D22" s="182">
        <v>1</v>
      </c>
      <c r="E22" s="200">
        <v>2</v>
      </c>
      <c r="F22" s="183"/>
      <c r="G22" s="200">
        <v>2</v>
      </c>
      <c r="H22" s="198"/>
      <c r="I22" s="179"/>
    </row>
    <row r="23" spans="1:11">
      <c r="A23" s="186" t="s">
        <v>107</v>
      </c>
      <c r="B23" s="180">
        <v>1</v>
      </c>
      <c r="C23" s="181">
        <v>1</v>
      </c>
      <c r="D23" s="182">
        <v>1</v>
      </c>
      <c r="E23" s="181">
        <v>1</v>
      </c>
      <c r="F23" s="183"/>
      <c r="G23" s="181">
        <v>1</v>
      </c>
      <c r="H23" s="198"/>
      <c r="I23" s="179"/>
    </row>
    <row r="24" spans="1:11" ht="180">
      <c r="A24" s="186" t="s">
        <v>108</v>
      </c>
      <c r="B24" s="180">
        <v>1</v>
      </c>
      <c r="C24" s="181">
        <v>1</v>
      </c>
      <c r="D24" s="182">
        <v>0</v>
      </c>
      <c r="E24" s="181">
        <v>1</v>
      </c>
      <c r="F24" s="183"/>
      <c r="G24" s="181">
        <v>1</v>
      </c>
      <c r="H24" s="198"/>
      <c r="I24" s="179"/>
      <c r="K24" s="1" t="s">
        <v>109</v>
      </c>
    </row>
    <row r="25" spans="1:11">
      <c r="A25" s="187" t="s">
        <v>98</v>
      </c>
      <c r="B25" s="188">
        <f>SUMPRODUCT(B22:B24,C22:C24)</f>
        <v>4</v>
      </c>
      <c r="C25" s="189">
        <f>SUM(C22:C24)</f>
        <v>4</v>
      </c>
      <c r="D25" s="190">
        <f>SUMPRODUCT(D22:D24,E22:E24)</f>
        <v>3</v>
      </c>
      <c r="E25" s="191">
        <f>SUM(E22:E24)</f>
        <v>4</v>
      </c>
      <c r="F25" s="192">
        <f>SUMPRODUCT(F22:F24,G22:G24)</f>
        <v>0</v>
      </c>
      <c r="G25" s="193">
        <f>SUM(G22:G24)</f>
        <v>4</v>
      </c>
      <c r="H25" s="198"/>
      <c r="I25" s="179"/>
    </row>
    <row r="26" spans="1:11" ht="18.399999999999999" customHeight="1">
      <c r="A26" s="292" t="s">
        <v>110</v>
      </c>
      <c r="B26" s="292"/>
      <c r="C26" s="292"/>
      <c r="D26" s="292"/>
      <c r="E26" s="292"/>
      <c r="F26" s="292"/>
      <c r="G26" s="292"/>
      <c r="H26" s="163"/>
      <c r="I26" s="163"/>
    </row>
    <row r="27" spans="1:11" ht="270">
      <c r="A27" s="206" t="s">
        <v>111</v>
      </c>
      <c r="B27" s="213">
        <v>0.5</v>
      </c>
      <c r="C27" s="214">
        <v>2</v>
      </c>
      <c r="D27" s="204">
        <v>0.75</v>
      </c>
      <c r="E27" s="214">
        <v>2</v>
      </c>
      <c r="F27" s="215"/>
      <c r="G27" s="214">
        <v>2</v>
      </c>
      <c r="H27" s="198"/>
      <c r="I27" s="179"/>
      <c r="J27" s="1" t="s">
        <v>112</v>
      </c>
      <c r="K27" s="1" t="s">
        <v>113</v>
      </c>
    </row>
    <row r="28" spans="1:11" ht="195">
      <c r="A28" s="206" t="s">
        <v>114</v>
      </c>
      <c r="B28" s="180">
        <v>0.5</v>
      </c>
      <c r="C28" s="181">
        <v>2</v>
      </c>
      <c r="D28" s="204">
        <v>0.5</v>
      </c>
      <c r="E28" s="181">
        <v>2</v>
      </c>
      <c r="F28" s="215"/>
      <c r="G28" s="181">
        <v>2</v>
      </c>
      <c r="H28" s="198"/>
      <c r="I28" s="179"/>
      <c r="J28" s="1" t="s">
        <v>115</v>
      </c>
      <c r="K28" t="s">
        <v>116</v>
      </c>
    </row>
    <row r="29" spans="1:11" ht="240">
      <c r="A29" s="206" t="s">
        <v>117</v>
      </c>
      <c r="B29" s="180">
        <v>0</v>
      </c>
      <c r="C29" s="181">
        <v>2</v>
      </c>
      <c r="D29" s="204">
        <v>0</v>
      </c>
      <c r="E29" s="181">
        <v>2</v>
      </c>
      <c r="F29" s="215"/>
      <c r="G29" s="181">
        <v>2</v>
      </c>
      <c r="H29" s="198"/>
      <c r="I29" s="179"/>
      <c r="J29" s="282" t="s">
        <v>118</v>
      </c>
      <c r="K29" s="1" t="s">
        <v>119</v>
      </c>
    </row>
    <row r="30" spans="1:11" ht="75">
      <c r="A30" s="206" t="s">
        <v>120</v>
      </c>
      <c r="B30" s="180">
        <v>1</v>
      </c>
      <c r="C30" s="181">
        <v>3</v>
      </c>
      <c r="D30" s="204">
        <v>0.75</v>
      </c>
      <c r="E30" s="181">
        <v>3</v>
      </c>
      <c r="F30" s="215"/>
      <c r="G30" s="181">
        <v>3</v>
      </c>
      <c r="H30" s="198"/>
      <c r="I30" s="179"/>
      <c r="K30" t="s">
        <v>121</v>
      </c>
    </row>
    <row r="31" spans="1:11">
      <c r="A31" s="209" t="s">
        <v>98</v>
      </c>
      <c r="B31" s="188">
        <f>SUMPRODUCT(B27:B30,C27:C30)</f>
        <v>5</v>
      </c>
      <c r="C31" s="189">
        <f>SUM(C27:C30)</f>
        <v>9</v>
      </c>
      <c r="D31" s="210">
        <f>SUMPRODUCT(D27:D30,E27:E30)</f>
        <v>4.75</v>
      </c>
      <c r="E31" s="191">
        <f>SUM(E27:E30)</f>
        <v>9</v>
      </c>
      <c r="F31" s="192">
        <f>SUMPRODUCT(F27:F30,G27:G30)</f>
        <v>0</v>
      </c>
      <c r="G31" s="193">
        <f>SUM(G27:G30)</f>
        <v>9</v>
      </c>
      <c r="H31" s="198"/>
      <c r="I31" s="179"/>
    </row>
    <row r="32" spans="1:11" ht="18.399999999999999" customHeight="1">
      <c r="A32" s="292" t="s">
        <v>122</v>
      </c>
      <c r="B32" s="292"/>
      <c r="C32" s="292"/>
      <c r="D32" s="292"/>
      <c r="E32" s="292"/>
      <c r="F32" s="292"/>
      <c r="G32" s="292"/>
      <c r="H32" s="163"/>
      <c r="I32" s="163"/>
    </row>
    <row r="33" spans="1:11" ht="120">
      <c r="A33" s="184" t="s">
        <v>123</v>
      </c>
      <c r="B33" s="213">
        <v>0</v>
      </c>
      <c r="C33" s="214">
        <v>1</v>
      </c>
      <c r="D33" s="216">
        <v>0</v>
      </c>
      <c r="E33" s="214">
        <v>1</v>
      </c>
      <c r="F33" s="217"/>
      <c r="G33" s="214">
        <v>1</v>
      </c>
      <c r="H33" s="198"/>
      <c r="I33" s="179"/>
      <c r="J33" s="1" t="s">
        <v>124</v>
      </c>
      <c r="K33" t="s">
        <v>125</v>
      </c>
    </row>
    <row r="34" spans="1:11">
      <c r="A34" s="184" t="s">
        <v>126</v>
      </c>
      <c r="B34" s="180">
        <v>1</v>
      </c>
      <c r="C34" s="200">
        <v>1</v>
      </c>
      <c r="D34" s="204">
        <v>1</v>
      </c>
      <c r="E34" s="200">
        <v>1</v>
      </c>
      <c r="F34" s="218"/>
      <c r="G34" s="200">
        <v>1</v>
      </c>
      <c r="H34" s="198"/>
      <c r="I34" s="179"/>
    </row>
    <row r="35" spans="1:11" ht="165">
      <c r="A35" s="203" t="s">
        <v>127</v>
      </c>
      <c r="B35" s="180">
        <v>0</v>
      </c>
      <c r="C35" s="200">
        <v>3</v>
      </c>
      <c r="D35" s="204">
        <v>0</v>
      </c>
      <c r="E35" s="200">
        <v>3</v>
      </c>
      <c r="F35" s="215"/>
      <c r="G35" s="200">
        <v>3</v>
      </c>
      <c r="H35" s="198"/>
      <c r="I35" s="179"/>
      <c r="J35" s="282" t="s">
        <v>128</v>
      </c>
      <c r="K35" t="s">
        <v>116</v>
      </c>
    </row>
    <row r="36" spans="1:11" ht="30">
      <c r="A36" s="206" t="s">
        <v>129</v>
      </c>
      <c r="B36" s="180">
        <v>1</v>
      </c>
      <c r="C36" s="181">
        <v>3</v>
      </c>
      <c r="D36" s="204">
        <v>1</v>
      </c>
      <c r="E36" s="181">
        <v>3</v>
      </c>
      <c r="F36" s="215"/>
      <c r="G36" s="181">
        <v>3</v>
      </c>
      <c r="H36" s="179"/>
      <c r="I36" s="179"/>
    </row>
    <row r="37" spans="1:11">
      <c r="A37" s="209" t="s">
        <v>98</v>
      </c>
      <c r="B37" s="219">
        <f>SUMPRODUCT(B33:B36,C33:C36)</f>
        <v>4</v>
      </c>
      <c r="C37" s="189">
        <f>SUM(C33:C36)</f>
        <v>8</v>
      </c>
      <c r="D37" s="220">
        <f>SUMPRODUCT(D33:D36,E33:E36)</f>
        <v>4</v>
      </c>
      <c r="E37" s="191">
        <f>SUM(E33:E36)</f>
        <v>8</v>
      </c>
      <c r="F37" s="192">
        <f>SUMPRODUCT(F33:F36,G33:G36)</f>
        <v>0</v>
      </c>
      <c r="G37" s="193">
        <f>SUM(G33:G36)</f>
        <v>8</v>
      </c>
      <c r="H37" s="198"/>
      <c r="I37" s="179"/>
    </row>
    <row r="38" spans="1:11" ht="18.399999999999999" customHeight="1">
      <c r="A38" s="292" t="s">
        <v>130</v>
      </c>
      <c r="B38" s="292"/>
      <c r="C38" s="292"/>
      <c r="D38" s="292"/>
      <c r="E38" s="292"/>
      <c r="F38" s="292"/>
      <c r="G38" s="292"/>
      <c r="H38" s="163"/>
      <c r="I38" s="163"/>
    </row>
    <row r="39" spans="1:11" ht="45">
      <c r="A39" s="203" t="s">
        <v>131</v>
      </c>
      <c r="B39" s="213">
        <v>1</v>
      </c>
      <c r="C39" s="195">
        <v>1</v>
      </c>
      <c r="D39" s="204">
        <v>0.75</v>
      </c>
      <c r="E39" s="195">
        <v>1</v>
      </c>
      <c r="F39" s="215"/>
      <c r="G39" s="195">
        <v>1</v>
      </c>
      <c r="H39" s="179"/>
      <c r="I39" s="179"/>
      <c r="J39" t="s">
        <v>132</v>
      </c>
      <c r="K39" t="s">
        <v>133</v>
      </c>
    </row>
    <row r="40" spans="1:11">
      <c r="A40" s="203" t="s">
        <v>134</v>
      </c>
      <c r="B40" s="180">
        <v>1</v>
      </c>
      <c r="C40" s="200">
        <v>4</v>
      </c>
      <c r="D40" s="204">
        <v>1</v>
      </c>
      <c r="E40" s="200">
        <v>4</v>
      </c>
      <c r="F40" s="215"/>
      <c r="G40" s="200">
        <v>4</v>
      </c>
      <c r="H40" s="179"/>
      <c r="I40" s="179"/>
    </row>
    <row r="41" spans="1:11">
      <c r="A41" s="203" t="s">
        <v>135</v>
      </c>
      <c r="B41" s="180">
        <v>1</v>
      </c>
      <c r="C41" s="200">
        <v>3</v>
      </c>
      <c r="D41" s="204">
        <v>0.5</v>
      </c>
      <c r="E41" s="200">
        <v>3</v>
      </c>
      <c r="F41" s="215"/>
      <c r="G41" s="200">
        <v>3</v>
      </c>
      <c r="H41" s="179"/>
      <c r="I41" s="179"/>
      <c r="K41" t="s">
        <v>136</v>
      </c>
    </row>
    <row r="42" spans="1:11" ht="60">
      <c r="A42" s="203" t="s">
        <v>137</v>
      </c>
      <c r="B42" s="180">
        <v>0.75</v>
      </c>
      <c r="C42" s="200">
        <v>2</v>
      </c>
      <c r="D42" s="204"/>
      <c r="E42" s="200">
        <v>2</v>
      </c>
      <c r="F42" s="215"/>
      <c r="G42" s="200">
        <v>2</v>
      </c>
      <c r="H42" s="179"/>
      <c r="J42" t="s">
        <v>138</v>
      </c>
      <c r="K42" t="s">
        <v>139</v>
      </c>
    </row>
    <row r="43" spans="1:11">
      <c r="A43" s="203" t="s">
        <v>140</v>
      </c>
      <c r="B43" s="180">
        <v>1</v>
      </c>
      <c r="C43" s="200">
        <v>2</v>
      </c>
      <c r="D43" s="204">
        <v>0.75</v>
      </c>
      <c r="E43" s="200">
        <v>2</v>
      </c>
      <c r="F43" s="215"/>
      <c r="G43" s="200">
        <v>2</v>
      </c>
      <c r="H43" s="179"/>
      <c r="I43" s="179"/>
      <c r="K43" t="s">
        <v>141</v>
      </c>
    </row>
    <row r="44" spans="1:11">
      <c r="A44" s="203" t="s">
        <v>142</v>
      </c>
      <c r="B44" s="180">
        <v>1</v>
      </c>
      <c r="C44" s="200">
        <v>3</v>
      </c>
      <c r="D44" s="204">
        <v>1</v>
      </c>
      <c r="E44" s="200">
        <v>3</v>
      </c>
      <c r="F44" s="215"/>
      <c r="G44" s="200">
        <v>3</v>
      </c>
      <c r="H44" s="179"/>
      <c r="I44" s="179"/>
    </row>
    <row r="45" spans="1:11" ht="30">
      <c r="A45" s="203" t="s">
        <v>143</v>
      </c>
      <c r="B45" s="180">
        <v>0.75</v>
      </c>
      <c r="C45" s="200">
        <v>3</v>
      </c>
      <c r="D45" s="204">
        <v>0.75</v>
      </c>
      <c r="E45" s="200">
        <v>3</v>
      </c>
      <c r="F45" s="215"/>
      <c r="G45" s="200">
        <v>3</v>
      </c>
      <c r="H45" s="179"/>
      <c r="I45" s="179"/>
      <c r="J45" t="s">
        <v>144</v>
      </c>
      <c r="K45" t="s">
        <v>125</v>
      </c>
    </row>
    <row r="46" spans="1:11" ht="90">
      <c r="A46" s="203" t="s">
        <v>145</v>
      </c>
      <c r="B46" s="180">
        <v>1</v>
      </c>
      <c r="C46" s="200">
        <v>4</v>
      </c>
      <c r="D46" s="204">
        <v>0.25</v>
      </c>
      <c r="E46" s="200">
        <v>4</v>
      </c>
      <c r="F46" s="215"/>
      <c r="G46" s="200">
        <v>4</v>
      </c>
      <c r="H46" s="179"/>
      <c r="I46" s="179"/>
      <c r="K46" s="1" t="s">
        <v>146</v>
      </c>
    </row>
    <row r="47" spans="1:11" ht="45">
      <c r="A47" s="206" t="s">
        <v>147</v>
      </c>
      <c r="B47" s="180">
        <v>1</v>
      </c>
      <c r="C47" s="181">
        <v>10</v>
      </c>
      <c r="D47" s="204">
        <v>1</v>
      </c>
      <c r="E47" s="181">
        <v>10</v>
      </c>
      <c r="F47" s="215"/>
      <c r="G47" s="181">
        <v>10</v>
      </c>
      <c r="H47" s="179"/>
      <c r="I47" s="179"/>
    </row>
    <row r="48" spans="1:11" ht="240">
      <c r="A48" s="206" t="s">
        <v>148</v>
      </c>
      <c r="B48" s="180">
        <v>0</v>
      </c>
      <c r="C48" s="181">
        <v>6</v>
      </c>
      <c r="D48" s="204">
        <v>0</v>
      </c>
      <c r="E48" s="181">
        <v>6</v>
      </c>
      <c r="F48" s="215"/>
      <c r="G48" s="181">
        <v>6</v>
      </c>
      <c r="H48" s="179"/>
      <c r="I48" s="179"/>
      <c r="J48" s="1" t="s">
        <v>149</v>
      </c>
      <c r="K48" s="1" t="s">
        <v>150</v>
      </c>
    </row>
    <row r="49" spans="1:11">
      <c r="A49" s="206" t="s">
        <v>151</v>
      </c>
      <c r="B49" s="180">
        <v>1</v>
      </c>
      <c r="C49" s="181">
        <v>3</v>
      </c>
      <c r="D49" s="204">
        <v>1</v>
      </c>
      <c r="E49" s="181">
        <v>3</v>
      </c>
      <c r="F49" s="215"/>
      <c r="G49" s="181">
        <v>3</v>
      </c>
      <c r="H49" s="179"/>
      <c r="I49" s="179"/>
    </row>
    <row r="50" spans="1:11">
      <c r="A50" s="209" t="s">
        <v>98</v>
      </c>
      <c r="B50" s="219">
        <f>SUMPRODUCT(B39:B49,C39:C49)</f>
        <v>33.75</v>
      </c>
      <c r="C50" s="189">
        <f>SUM(C39:C49)</f>
        <v>41</v>
      </c>
      <c r="D50" s="220">
        <f>SUMPRODUCT(D39:D49,E39:E49)</f>
        <v>27</v>
      </c>
      <c r="E50" s="191">
        <f>SUM(E39:E49)</f>
        <v>41</v>
      </c>
      <c r="F50" s="192">
        <f>SUMPRODUCT(F39:F49,G39:G49)</f>
        <v>0</v>
      </c>
      <c r="G50" s="193">
        <f>SUM(G39:G49)</f>
        <v>41</v>
      </c>
      <c r="H50" s="198"/>
      <c r="I50" s="179"/>
    </row>
    <row r="51" spans="1:11" ht="18.399999999999999" customHeight="1">
      <c r="A51" s="292" t="s">
        <v>152</v>
      </c>
      <c r="B51" s="292"/>
      <c r="C51" s="292"/>
      <c r="D51" s="292"/>
      <c r="E51" s="292"/>
      <c r="F51" s="292"/>
      <c r="G51" s="292"/>
      <c r="H51" s="163"/>
      <c r="I51" s="163"/>
    </row>
    <row r="52" spans="1:11" ht="30">
      <c r="A52" s="221" t="s">
        <v>153</v>
      </c>
      <c r="B52" s="213">
        <v>1</v>
      </c>
      <c r="C52" s="222">
        <v>2</v>
      </c>
      <c r="D52" s="223">
        <v>1</v>
      </c>
      <c r="E52" s="222">
        <v>2</v>
      </c>
      <c r="F52" s="217"/>
      <c r="G52" s="222">
        <v>2</v>
      </c>
      <c r="H52" s="198"/>
      <c r="I52" s="179"/>
    </row>
    <row r="53" spans="1:11" ht="30">
      <c r="A53" s="186" t="s">
        <v>154</v>
      </c>
      <c r="B53" s="224">
        <v>1</v>
      </c>
      <c r="C53" s="181">
        <v>2</v>
      </c>
      <c r="D53" s="225">
        <v>1</v>
      </c>
      <c r="E53" s="181">
        <v>2</v>
      </c>
      <c r="F53" s="215"/>
      <c r="G53" s="181">
        <v>2</v>
      </c>
      <c r="H53" s="179"/>
      <c r="I53" s="179"/>
    </row>
    <row r="54" spans="1:11" ht="45">
      <c r="A54" s="186" t="s">
        <v>155</v>
      </c>
      <c r="B54" s="226">
        <v>0</v>
      </c>
      <c r="C54" s="181">
        <v>1</v>
      </c>
      <c r="D54" s="204">
        <v>0</v>
      </c>
      <c r="E54" s="181">
        <v>1</v>
      </c>
      <c r="F54" s="218"/>
      <c r="G54" s="181">
        <v>1</v>
      </c>
      <c r="H54" s="179"/>
      <c r="I54" s="179"/>
      <c r="J54" s="1" t="s">
        <v>156</v>
      </c>
      <c r="K54" t="s">
        <v>157</v>
      </c>
    </row>
    <row r="55" spans="1:11" ht="120">
      <c r="A55" s="186" t="s">
        <v>158</v>
      </c>
      <c r="B55" s="226">
        <v>0.5</v>
      </c>
      <c r="C55" s="181">
        <v>4</v>
      </c>
      <c r="D55" s="204">
        <v>1</v>
      </c>
      <c r="E55" s="181">
        <v>4</v>
      </c>
      <c r="F55" s="218"/>
      <c r="G55" s="181">
        <v>4</v>
      </c>
      <c r="H55" s="179"/>
      <c r="I55" s="179"/>
      <c r="J55" s="1" t="s">
        <v>159</v>
      </c>
    </row>
    <row r="56" spans="1:11" ht="45">
      <c r="A56" s="185" t="s">
        <v>160</v>
      </c>
      <c r="B56" s="283">
        <v>1</v>
      </c>
      <c r="C56" s="200">
        <v>2</v>
      </c>
      <c r="D56" s="284">
        <v>1</v>
      </c>
      <c r="E56" s="200">
        <v>2</v>
      </c>
      <c r="F56" s="227"/>
      <c r="G56" s="200">
        <v>2</v>
      </c>
      <c r="H56" s="228"/>
      <c r="I56" s="179"/>
    </row>
    <row r="57" spans="1:11">
      <c r="A57" s="229" t="s">
        <v>98</v>
      </c>
      <c r="B57" s="188">
        <f>SUMPRODUCT(B52:B56,C52:C56)</f>
        <v>8</v>
      </c>
      <c r="C57" s="189">
        <f>SUM(C52:C56)</f>
        <v>11</v>
      </c>
      <c r="D57" s="190">
        <f>SUMPRODUCT(D52:D56,E52:E56)</f>
        <v>10</v>
      </c>
      <c r="E57" s="191">
        <f>SUM(E52:E56)</f>
        <v>11</v>
      </c>
      <c r="F57" s="230">
        <f>SUMPRODUCT(F52:F56,G52:G56)</f>
        <v>0</v>
      </c>
      <c r="G57" s="231">
        <f>SUM(G52:G56)</f>
        <v>11</v>
      </c>
      <c r="H57" s="179"/>
      <c r="I57" s="179"/>
    </row>
    <row r="58" spans="1:11" ht="18.399999999999999" customHeight="1">
      <c r="A58" s="292" t="s">
        <v>76</v>
      </c>
      <c r="B58" s="292"/>
      <c r="C58" s="292"/>
      <c r="D58" s="292"/>
      <c r="E58" s="292"/>
      <c r="F58" s="292"/>
      <c r="G58" s="292"/>
      <c r="H58" s="163"/>
      <c r="I58" s="163"/>
    </row>
    <row r="59" spans="1:11">
      <c r="A59" s="232" t="s">
        <v>161</v>
      </c>
      <c r="B59" s="233">
        <f t="shared" ref="B59:G59" si="0">B13+B20+B25+B31+B37+B50+B57</f>
        <v>73.5</v>
      </c>
      <c r="C59" s="195">
        <f t="shared" si="0"/>
        <v>100</v>
      </c>
      <c r="D59" s="234">
        <f t="shared" si="0"/>
        <v>65.5</v>
      </c>
      <c r="E59" s="235">
        <f t="shared" si="0"/>
        <v>100</v>
      </c>
      <c r="F59" s="236">
        <f t="shared" si="0"/>
        <v>0</v>
      </c>
      <c r="G59" s="237">
        <f t="shared" si="0"/>
        <v>100</v>
      </c>
      <c r="H59" s="228"/>
      <c r="I59" s="179"/>
    </row>
    <row r="60" spans="1:11">
      <c r="A60" s="232" t="s">
        <v>162</v>
      </c>
      <c r="B60" s="298">
        <f>B59/C59</f>
        <v>0.73499999999999999</v>
      </c>
      <c r="C60" s="298"/>
      <c r="D60" s="299">
        <f>D59/E59</f>
        <v>0.65500000000000003</v>
      </c>
      <c r="E60" s="299"/>
      <c r="F60" s="300">
        <f>F59/G59</f>
        <v>0</v>
      </c>
      <c r="G60" s="300"/>
      <c r="H60" s="238"/>
      <c r="I60" s="238"/>
    </row>
  </sheetData>
  <mergeCells count="18">
    <mergeCell ref="A32:G32"/>
    <mergeCell ref="A38:G38"/>
    <mergeCell ref="A51:G51"/>
    <mergeCell ref="A58:G58"/>
    <mergeCell ref="B60:C60"/>
    <mergeCell ref="D60:E60"/>
    <mergeCell ref="F60:G60"/>
    <mergeCell ref="J5:L5"/>
    <mergeCell ref="A7:G7"/>
    <mergeCell ref="A14:G14"/>
    <mergeCell ref="A21:G21"/>
    <mergeCell ref="A26:G26"/>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abSelected="1" topLeftCell="A26" zoomScale="115" zoomScaleNormal="115" workbookViewId="0">
      <selection activeCell="F31" sqref="F31"/>
    </sheetView>
  </sheetViews>
  <sheetFormatPr defaultRowHeight="15"/>
  <cols>
    <col min="1" max="1" width="73" customWidth="1"/>
    <col min="2" max="4" width="8.5703125" customWidth="1"/>
    <col min="5" max="5" width="11" customWidth="1"/>
    <col min="6" max="6" width="21.42578125" customWidth="1"/>
    <col min="7" max="7" width="49.28515625" customWidth="1"/>
    <col min="8" max="1025" width="8.5703125" customWidth="1"/>
  </cols>
  <sheetData>
    <row r="1" spans="1:7" ht="18.75">
      <c r="A1" s="305" t="s">
        <v>80</v>
      </c>
      <c r="B1" s="305"/>
      <c r="C1" s="305"/>
      <c r="D1" s="305"/>
      <c r="E1" s="305"/>
      <c r="F1" s="305"/>
    </row>
    <row r="2" spans="1:7">
      <c r="A2" s="144"/>
      <c r="B2" s="144"/>
      <c r="C2" s="239"/>
      <c r="D2" s="239"/>
      <c r="E2" s="144"/>
      <c r="F2" s="239"/>
    </row>
    <row r="3" spans="1:7" ht="18.75">
      <c r="A3" s="305" t="s">
        <v>51</v>
      </c>
      <c r="B3" s="305"/>
      <c r="C3" s="305"/>
      <c r="D3" s="305"/>
      <c r="E3" s="305"/>
      <c r="F3" s="305"/>
    </row>
    <row r="5" spans="1:7" ht="30">
      <c r="A5" s="306" t="s">
        <v>0</v>
      </c>
      <c r="B5" s="306"/>
      <c r="C5" s="306"/>
      <c r="D5" s="306"/>
      <c r="E5" s="306"/>
      <c r="F5" s="306"/>
      <c r="G5" s="1" t="s">
        <v>163</v>
      </c>
    </row>
    <row r="6" spans="1:7">
      <c r="A6" s="240" t="s">
        <v>52</v>
      </c>
      <c r="B6" s="307" t="s">
        <v>164</v>
      </c>
      <c r="C6" s="307"/>
      <c r="D6" s="307"/>
      <c r="E6" s="307"/>
      <c r="F6" s="307"/>
    </row>
    <row r="7" spans="1:7">
      <c r="A7" s="241" t="s">
        <v>165</v>
      </c>
      <c r="B7" s="242" t="s">
        <v>48</v>
      </c>
      <c r="C7" s="242" t="s">
        <v>166</v>
      </c>
      <c r="D7" s="242" t="s">
        <v>3</v>
      </c>
      <c r="E7" s="242" t="s">
        <v>167</v>
      </c>
      <c r="F7" s="243" t="s">
        <v>82</v>
      </c>
    </row>
    <row r="8" spans="1:7" ht="180">
      <c r="A8" s="244" t="s">
        <v>168</v>
      </c>
      <c r="B8" s="245">
        <v>0.9</v>
      </c>
      <c r="C8" s="245">
        <v>1</v>
      </c>
      <c r="D8" s="245">
        <v>16</v>
      </c>
      <c r="E8" s="245">
        <f t="shared" ref="E8:E17" si="0">B8*C8*D8</f>
        <v>14.4</v>
      </c>
      <c r="F8" s="246" t="s">
        <v>169</v>
      </c>
    </row>
    <row r="9" spans="1:7">
      <c r="A9" s="244" t="s">
        <v>170</v>
      </c>
      <c r="B9" s="245">
        <v>1</v>
      </c>
      <c r="C9" s="245">
        <v>1</v>
      </c>
      <c r="D9" s="245">
        <v>8</v>
      </c>
      <c r="E9" s="245">
        <f t="shared" si="0"/>
        <v>8</v>
      </c>
      <c r="F9" s="247"/>
    </row>
    <row r="10" spans="1:7">
      <c r="A10" s="244" t="s">
        <v>171</v>
      </c>
      <c r="B10" s="245">
        <v>1</v>
      </c>
      <c r="C10" s="245">
        <v>1</v>
      </c>
      <c r="D10" s="245">
        <v>14</v>
      </c>
      <c r="E10" s="245">
        <f t="shared" si="0"/>
        <v>14</v>
      </c>
      <c r="F10" s="247"/>
    </row>
    <row r="11" spans="1:7" ht="375">
      <c r="A11" s="244" t="s">
        <v>172</v>
      </c>
      <c r="B11" s="245">
        <v>0.8</v>
      </c>
      <c r="C11" s="245">
        <v>1</v>
      </c>
      <c r="D11" s="245">
        <v>12</v>
      </c>
      <c r="E11" s="245">
        <f t="shared" si="0"/>
        <v>9.6000000000000014</v>
      </c>
      <c r="F11" s="246" t="s">
        <v>173</v>
      </c>
    </row>
    <row r="12" spans="1:7" ht="120">
      <c r="A12" s="244" t="s">
        <v>174</v>
      </c>
      <c r="B12" s="245">
        <v>0.85</v>
      </c>
      <c r="C12" s="245">
        <v>1</v>
      </c>
      <c r="D12" s="245">
        <v>8</v>
      </c>
      <c r="E12" s="245">
        <f t="shared" si="0"/>
        <v>6.8</v>
      </c>
      <c r="F12" s="246" t="s">
        <v>175</v>
      </c>
    </row>
    <row r="13" spans="1:7" ht="120">
      <c r="A13" s="244" t="s">
        <v>176</v>
      </c>
      <c r="B13" s="245">
        <v>1</v>
      </c>
      <c r="C13" s="245">
        <v>1</v>
      </c>
      <c r="D13" s="245">
        <v>10</v>
      </c>
      <c r="E13" s="245">
        <f t="shared" si="0"/>
        <v>10</v>
      </c>
      <c r="F13" s="246" t="s">
        <v>177</v>
      </c>
    </row>
    <row r="14" spans="1:7" ht="75">
      <c r="A14" s="244" t="s">
        <v>178</v>
      </c>
      <c r="B14" s="245">
        <v>0.95</v>
      </c>
      <c r="C14" s="245">
        <v>1</v>
      </c>
      <c r="D14" s="245">
        <v>10</v>
      </c>
      <c r="E14" s="245">
        <f t="shared" si="0"/>
        <v>9.5</v>
      </c>
      <c r="F14" s="246" t="s">
        <v>179</v>
      </c>
    </row>
    <row r="15" spans="1:7" ht="210">
      <c r="A15" s="244" t="s">
        <v>180</v>
      </c>
      <c r="B15" s="245">
        <v>0.9</v>
      </c>
      <c r="C15" s="245">
        <v>1</v>
      </c>
      <c r="D15" s="245">
        <v>8</v>
      </c>
      <c r="E15" s="245">
        <f t="shared" si="0"/>
        <v>7.2</v>
      </c>
      <c r="F15" s="246" t="s">
        <v>181</v>
      </c>
    </row>
    <row r="16" spans="1:7" ht="315">
      <c r="A16" s="244" t="s">
        <v>182</v>
      </c>
      <c r="B16" s="245">
        <v>0.95</v>
      </c>
      <c r="C16" s="245">
        <v>1</v>
      </c>
      <c r="D16" s="245">
        <v>8</v>
      </c>
      <c r="E16" s="245">
        <f t="shared" si="0"/>
        <v>7.6</v>
      </c>
      <c r="F16" s="246" t="s">
        <v>183</v>
      </c>
    </row>
    <row r="17" spans="1:7" ht="330">
      <c r="A17" s="244" t="s">
        <v>184</v>
      </c>
      <c r="B17" s="245">
        <v>0.75</v>
      </c>
      <c r="C17" s="245">
        <v>1</v>
      </c>
      <c r="D17" s="245">
        <v>6</v>
      </c>
      <c r="E17" s="245">
        <f t="shared" si="0"/>
        <v>4.5</v>
      </c>
      <c r="F17" s="246" t="s">
        <v>185</v>
      </c>
    </row>
    <row r="18" spans="1:7">
      <c r="A18" s="248" t="s">
        <v>186</v>
      </c>
      <c r="B18" s="308"/>
      <c r="C18" s="308"/>
      <c r="D18" s="285">
        <f>SUM(D8:D17)</f>
        <v>100</v>
      </c>
      <c r="E18" s="249">
        <f>SUM(E8:E17)/D18 - E20*D20 - E19*D19</f>
        <v>0.91599999999999993</v>
      </c>
      <c r="F18" s="250"/>
    </row>
    <row r="19" spans="1:7">
      <c r="A19" s="251" t="s">
        <v>187</v>
      </c>
      <c r="D19" s="252">
        <v>0.15</v>
      </c>
    </row>
    <row r="20" spans="1:7">
      <c r="A20" s="251" t="s">
        <v>188</v>
      </c>
      <c r="D20" s="252">
        <v>0.2</v>
      </c>
    </row>
    <row r="21" spans="1:7" ht="23.25" customHeight="1">
      <c r="A21" s="301" t="s">
        <v>1</v>
      </c>
      <c r="B21" s="301"/>
      <c r="C21" s="301"/>
      <c r="D21" s="301"/>
      <c r="E21" s="301"/>
      <c r="F21" s="301"/>
      <c r="G21" t="s">
        <v>189</v>
      </c>
    </row>
    <row r="22" spans="1:7">
      <c r="A22" s="253" t="s">
        <v>52</v>
      </c>
      <c r="B22" s="302" t="s">
        <v>190</v>
      </c>
      <c r="C22" s="302"/>
      <c r="D22" s="302"/>
      <c r="E22" s="302"/>
      <c r="F22" s="302"/>
    </row>
    <row r="23" spans="1:7">
      <c r="A23" s="253" t="s">
        <v>165</v>
      </c>
      <c r="B23" s="253" t="s">
        <v>48</v>
      </c>
      <c r="C23" s="253" t="s">
        <v>166</v>
      </c>
      <c r="D23" s="253" t="s">
        <v>3</v>
      </c>
      <c r="E23" s="253" t="s">
        <v>167</v>
      </c>
      <c r="F23" s="254" t="s">
        <v>82</v>
      </c>
    </row>
    <row r="24" spans="1:7" ht="105">
      <c r="A24" s="253" t="s">
        <v>191</v>
      </c>
      <c r="B24" s="255">
        <v>0.93</v>
      </c>
      <c r="C24" s="255">
        <v>1</v>
      </c>
      <c r="D24" s="253">
        <v>8</v>
      </c>
      <c r="E24" s="253">
        <f t="shared" ref="E24:E34" si="1">B24*C24*D24</f>
        <v>7.44</v>
      </c>
      <c r="F24" s="254" t="s">
        <v>192</v>
      </c>
    </row>
    <row r="25" spans="1:7" ht="405">
      <c r="A25" s="253" t="s">
        <v>193</v>
      </c>
      <c r="B25" s="255">
        <v>0.8</v>
      </c>
      <c r="C25" s="255">
        <v>1</v>
      </c>
      <c r="D25" s="253">
        <v>16</v>
      </c>
      <c r="E25" s="253">
        <f t="shared" si="1"/>
        <v>12.8</v>
      </c>
      <c r="F25" s="254" t="s">
        <v>194</v>
      </c>
    </row>
    <row r="26" spans="1:7" ht="150">
      <c r="A26" s="253" t="s">
        <v>195</v>
      </c>
      <c r="B26" s="255">
        <v>0.85</v>
      </c>
      <c r="C26" s="255">
        <v>1</v>
      </c>
      <c r="D26" s="253">
        <v>8</v>
      </c>
      <c r="E26" s="253">
        <f t="shared" si="1"/>
        <v>6.8</v>
      </c>
      <c r="F26" s="254" t="s">
        <v>196</v>
      </c>
    </row>
    <row r="27" spans="1:7" ht="60">
      <c r="A27" s="253" t="s">
        <v>197</v>
      </c>
      <c r="B27" s="255">
        <v>0.95</v>
      </c>
      <c r="C27" s="255">
        <v>1</v>
      </c>
      <c r="D27" s="253">
        <v>6</v>
      </c>
      <c r="E27" s="253">
        <f t="shared" si="1"/>
        <v>5.6999999999999993</v>
      </c>
      <c r="F27" s="254" t="s">
        <v>198</v>
      </c>
    </row>
    <row r="28" spans="1:7" ht="45">
      <c r="A28" s="253" t="s">
        <v>199</v>
      </c>
      <c r="B28" s="255">
        <v>0.95</v>
      </c>
      <c r="C28" s="255">
        <v>1</v>
      </c>
      <c r="D28" s="253">
        <v>8</v>
      </c>
      <c r="E28" s="253">
        <f t="shared" si="1"/>
        <v>7.6</v>
      </c>
      <c r="F28" s="254" t="s">
        <v>200</v>
      </c>
    </row>
    <row r="29" spans="1:7">
      <c r="A29" s="253" t="s">
        <v>201</v>
      </c>
      <c r="B29" s="255">
        <v>1</v>
      </c>
      <c r="C29" s="255">
        <v>1</v>
      </c>
      <c r="D29" s="253">
        <v>10</v>
      </c>
      <c r="E29" s="253">
        <f t="shared" si="1"/>
        <v>10</v>
      </c>
      <c r="F29" s="254"/>
    </row>
    <row r="30" spans="1:7">
      <c r="A30" s="253" t="s">
        <v>202</v>
      </c>
      <c r="B30" s="255">
        <v>1</v>
      </c>
      <c r="C30" s="255">
        <v>1</v>
      </c>
      <c r="D30" s="253">
        <v>8</v>
      </c>
      <c r="E30" s="253">
        <f t="shared" si="1"/>
        <v>8</v>
      </c>
      <c r="F30" s="254"/>
    </row>
    <row r="31" spans="1:7" ht="75">
      <c r="A31" s="253" t="s">
        <v>203</v>
      </c>
      <c r="B31" s="255">
        <v>1</v>
      </c>
      <c r="C31" s="255">
        <v>0.75</v>
      </c>
      <c r="D31" s="253">
        <v>8</v>
      </c>
      <c r="E31" s="253">
        <f t="shared" si="1"/>
        <v>6</v>
      </c>
      <c r="F31" s="254" t="s">
        <v>204</v>
      </c>
    </row>
    <row r="32" spans="1:7" ht="210">
      <c r="A32" s="253" t="s">
        <v>205</v>
      </c>
      <c r="B32" s="255">
        <v>0.94</v>
      </c>
      <c r="C32" s="255">
        <v>0.75</v>
      </c>
      <c r="D32" s="253">
        <v>8</v>
      </c>
      <c r="E32" s="253">
        <f t="shared" si="1"/>
        <v>5.64</v>
      </c>
      <c r="F32" s="254" t="s">
        <v>206</v>
      </c>
    </row>
    <row r="33" spans="1:6" ht="105">
      <c r="A33" s="253" t="s">
        <v>207</v>
      </c>
      <c r="B33" s="255">
        <v>0.95</v>
      </c>
      <c r="C33" s="255">
        <v>0.5</v>
      </c>
      <c r="D33" s="253">
        <v>8</v>
      </c>
      <c r="E33" s="253">
        <f t="shared" si="1"/>
        <v>3.8</v>
      </c>
      <c r="F33" s="254" t="s">
        <v>208</v>
      </c>
    </row>
    <row r="34" spans="1:6" ht="45">
      <c r="A34" s="253" t="s">
        <v>209</v>
      </c>
      <c r="B34" s="255">
        <v>1</v>
      </c>
      <c r="C34" s="255">
        <v>0.25</v>
      </c>
      <c r="D34" s="253">
        <v>12</v>
      </c>
      <c r="E34" s="253">
        <f t="shared" si="1"/>
        <v>3</v>
      </c>
      <c r="F34" s="254" t="s">
        <v>210</v>
      </c>
    </row>
    <row r="35" spans="1:6">
      <c r="A35" s="256" t="s">
        <v>186</v>
      </c>
      <c r="B35" s="256"/>
      <c r="C35" s="257"/>
      <c r="D35" s="257">
        <f>SUM(D24:D34)</f>
        <v>100</v>
      </c>
      <c r="E35" s="258">
        <f>SUM(E24:E34)/D35 -E36*D36 -E37*D37-E38*D38</f>
        <v>0.76780000000000004</v>
      </c>
      <c r="F35" s="259"/>
    </row>
    <row r="36" spans="1:6">
      <c r="A36" s="260" t="s">
        <v>187</v>
      </c>
      <c r="C36" s="261"/>
      <c r="D36" s="262">
        <v>0.15</v>
      </c>
    </row>
    <row r="37" spans="1:6">
      <c r="A37" s="260" t="s">
        <v>188</v>
      </c>
      <c r="D37" s="263">
        <v>0.2</v>
      </c>
    </row>
    <row r="38" spans="1:6">
      <c r="A38" s="260" t="s">
        <v>211</v>
      </c>
      <c r="D38" s="264">
        <v>0.05</v>
      </c>
    </row>
    <row r="39" spans="1:6" ht="23.25">
      <c r="A39" s="303" t="s">
        <v>2</v>
      </c>
      <c r="B39" s="303"/>
      <c r="C39" s="303"/>
      <c r="D39" s="303"/>
      <c r="E39" s="303"/>
      <c r="F39" s="303"/>
    </row>
    <row r="40" spans="1:6">
      <c r="A40" s="265" t="s">
        <v>52</v>
      </c>
      <c r="B40" s="304"/>
      <c r="C40" s="304"/>
      <c r="D40" s="304"/>
      <c r="E40" s="304"/>
      <c r="F40" s="304"/>
    </row>
    <row r="41" spans="1:6">
      <c r="A41" s="266" t="s">
        <v>165</v>
      </c>
      <c r="B41" s="267" t="s">
        <v>48</v>
      </c>
      <c r="C41" s="267" t="s">
        <v>166</v>
      </c>
      <c r="D41" s="267" t="s">
        <v>3</v>
      </c>
      <c r="E41" s="267" t="s">
        <v>167</v>
      </c>
      <c r="F41" s="268" t="s">
        <v>82</v>
      </c>
    </row>
    <row r="42" spans="1:6">
      <c r="A42" s="269" t="s">
        <v>212</v>
      </c>
      <c r="B42" s="270"/>
      <c r="C42" s="270"/>
      <c r="D42" s="270">
        <v>12</v>
      </c>
      <c r="E42" s="270">
        <f t="shared" ref="E42:E51" si="2">B42*C42*D42</f>
        <v>0</v>
      </c>
      <c r="F42" s="268"/>
    </row>
    <row r="43" spans="1:6">
      <c r="A43" s="269" t="s">
        <v>213</v>
      </c>
      <c r="B43" s="270"/>
      <c r="C43" s="270"/>
      <c r="D43" s="270">
        <v>16</v>
      </c>
      <c r="E43" s="270">
        <f t="shared" si="2"/>
        <v>0</v>
      </c>
      <c r="F43" s="268"/>
    </row>
    <row r="44" spans="1:6">
      <c r="A44" s="269" t="s">
        <v>214</v>
      </c>
      <c r="B44" s="270"/>
      <c r="C44" s="270"/>
      <c r="D44" s="270">
        <v>8</v>
      </c>
      <c r="E44" s="270">
        <f t="shared" si="2"/>
        <v>0</v>
      </c>
      <c r="F44" s="271"/>
    </row>
    <row r="45" spans="1:6">
      <c r="A45" s="269" t="s">
        <v>215</v>
      </c>
      <c r="B45" s="270"/>
      <c r="C45" s="270"/>
      <c r="D45" s="270">
        <v>12</v>
      </c>
      <c r="E45" s="270">
        <f t="shared" si="2"/>
        <v>0</v>
      </c>
      <c r="F45" s="268"/>
    </row>
    <row r="46" spans="1:6">
      <c r="A46" s="269" t="s">
        <v>216</v>
      </c>
      <c r="B46" s="270"/>
      <c r="C46" s="270"/>
      <c r="D46" s="270">
        <v>10</v>
      </c>
      <c r="E46" s="270">
        <f t="shared" si="2"/>
        <v>0</v>
      </c>
      <c r="F46" s="268"/>
    </row>
    <row r="47" spans="1:6">
      <c r="A47" s="269" t="s">
        <v>217</v>
      </c>
      <c r="B47" s="270"/>
      <c r="C47" s="270"/>
      <c r="D47" s="270">
        <v>14</v>
      </c>
      <c r="E47" s="270">
        <f t="shared" si="2"/>
        <v>0</v>
      </c>
      <c r="F47" s="268"/>
    </row>
    <row r="48" spans="1:6">
      <c r="A48" s="272" t="s">
        <v>218</v>
      </c>
      <c r="B48" s="270"/>
      <c r="C48" s="270"/>
      <c r="D48" s="273">
        <v>6</v>
      </c>
      <c r="E48" s="270">
        <f t="shared" si="2"/>
        <v>0</v>
      </c>
      <c r="F48" s="274"/>
    </row>
    <row r="49" spans="1:6">
      <c r="A49" s="272" t="s">
        <v>219</v>
      </c>
      <c r="B49" s="270"/>
      <c r="C49" s="270"/>
      <c r="D49" s="273">
        <v>8</v>
      </c>
      <c r="E49" s="270">
        <f t="shared" si="2"/>
        <v>0</v>
      </c>
      <c r="F49" s="274"/>
    </row>
    <row r="50" spans="1:6">
      <c r="A50" s="272" t="s">
        <v>220</v>
      </c>
      <c r="B50" s="270"/>
      <c r="C50" s="270"/>
      <c r="D50" s="273">
        <v>6</v>
      </c>
      <c r="E50" s="270">
        <f t="shared" si="2"/>
        <v>0</v>
      </c>
      <c r="F50" s="274"/>
    </row>
    <row r="51" spans="1:6">
      <c r="A51" s="272" t="s">
        <v>221</v>
      </c>
      <c r="B51" s="270"/>
      <c r="C51" s="270"/>
      <c r="D51" s="273">
        <v>8</v>
      </c>
      <c r="E51" s="270">
        <f t="shared" si="2"/>
        <v>0</v>
      </c>
      <c r="F51" s="274"/>
    </row>
    <row r="52" spans="1:6">
      <c r="A52" s="275" t="s">
        <v>186</v>
      </c>
      <c r="B52" s="276"/>
      <c r="C52" s="276"/>
      <c r="D52" s="277">
        <f>SUM(D42:D51)</f>
        <v>100</v>
      </c>
      <c r="E52" s="278">
        <f>SUM(E42:E51)/D52 - D53*E53  - D54*E54 - D55*E55</f>
        <v>0</v>
      </c>
      <c r="F52" s="279"/>
    </row>
    <row r="53" spans="1:6">
      <c r="A53" s="280" t="s">
        <v>187</v>
      </c>
      <c r="D53" s="263">
        <v>0.15</v>
      </c>
    </row>
    <row r="54" spans="1:6">
      <c r="A54" s="280" t="s">
        <v>188</v>
      </c>
      <c r="D54" s="263">
        <v>0.2</v>
      </c>
    </row>
    <row r="55" spans="1:6">
      <c r="A55" s="281" t="s">
        <v>211</v>
      </c>
      <c r="D55" s="264">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ht="30">
      <c r="A4" s="58" t="s">
        <v>222</v>
      </c>
      <c r="B4" s="59"/>
      <c r="C4" s="60"/>
      <c r="D4" s="61"/>
      <c r="E4" s="62"/>
      <c r="F4" s="63"/>
      <c r="G4" s="64">
        <v>6</v>
      </c>
    </row>
    <row r="5" spans="1:7" ht="30">
      <c r="A5" s="65" t="s">
        <v>12</v>
      </c>
      <c r="B5" s="66"/>
      <c r="C5" s="67"/>
      <c r="D5" s="68"/>
      <c r="E5" s="69"/>
      <c r="F5" s="70"/>
      <c r="G5" s="71">
        <v>3</v>
      </c>
    </row>
    <row r="6" spans="1:7" ht="30">
      <c r="A6" s="65" t="s">
        <v>223</v>
      </c>
      <c r="B6" s="66"/>
      <c r="C6" s="67"/>
      <c r="D6" s="68"/>
      <c r="E6" s="69"/>
      <c r="F6" s="70"/>
      <c r="G6" s="71">
        <v>2</v>
      </c>
    </row>
    <row r="7" spans="1:7">
      <c r="A7" s="65" t="s">
        <v>224</v>
      </c>
      <c r="B7" s="66"/>
      <c r="C7" s="67"/>
      <c r="D7" s="68"/>
      <c r="E7" s="69"/>
      <c r="F7" s="70"/>
      <c r="G7" s="71">
        <v>4</v>
      </c>
    </row>
    <row r="8" spans="1:7" ht="30">
      <c r="A8" s="65" t="s">
        <v>225</v>
      </c>
      <c r="B8" s="66"/>
      <c r="C8" s="67"/>
      <c r="D8" s="68"/>
      <c r="E8" s="69"/>
      <c r="F8" s="70"/>
      <c r="G8" s="71">
        <v>3</v>
      </c>
    </row>
    <row r="9" spans="1:7">
      <c r="A9" s="65" t="s">
        <v>226</v>
      </c>
      <c r="B9" s="66"/>
      <c r="C9" s="67"/>
      <c r="D9" s="68"/>
      <c r="E9" s="69"/>
      <c r="F9" s="70"/>
      <c r="G9" s="71">
        <v>3</v>
      </c>
    </row>
    <row r="10" spans="1:7" ht="30">
      <c r="A10" s="65" t="s">
        <v>227</v>
      </c>
      <c r="B10" s="66"/>
      <c r="C10" s="67"/>
      <c r="D10" s="68"/>
      <c r="E10" s="69"/>
      <c r="F10" s="70"/>
      <c r="G10" s="71">
        <v>3</v>
      </c>
    </row>
    <row r="11" spans="1:7" ht="30">
      <c r="A11" s="65" t="s">
        <v>228</v>
      </c>
      <c r="B11" s="66"/>
      <c r="C11" s="67"/>
      <c r="D11" s="68"/>
      <c r="E11" s="69"/>
      <c r="F11" s="70"/>
      <c r="G11" s="71">
        <v>3</v>
      </c>
    </row>
    <row r="12" spans="1:7">
      <c r="A12" s="65" t="s">
        <v>229</v>
      </c>
      <c r="B12" s="66"/>
      <c r="C12" s="67"/>
      <c r="D12" s="68"/>
      <c r="E12" s="69"/>
      <c r="F12" s="70"/>
      <c r="G12" s="71">
        <v>2</v>
      </c>
    </row>
    <row r="13" spans="1:7" ht="30">
      <c r="A13" s="65" t="s">
        <v>230</v>
      </c>
      <c r="B13" s="66"/>
      <c r="C13" s="67"/>
      <c r="D13" s="68"/>
      <c r="E13" s="69"/>
      <c r="F13" s="70"/>
      <c r="G13" s="71">
        <v>5</v>
      </c>
    </row>
    <row r="14" spans="1:7">
      <c r="A14" s="65" t="s">
        <v>231</v>
      </c>
      <c r="B14" s="66"/>
      <c r="C14" s="67"/>
      <c r="D14" s="68"/>
      <c r="E14" s="69"/>
      <c r="F14" s="70"/>
      <c r="G14" s="71">
        <v>2</v>
      </c>
    </row>
    <row r="15" spans="1:7">
      <c r="A15" s="65" t="s">
        <v>232</v>
      </c>
      <c r="B15" s="66"/>
      <c r="C15" s="67"/>
      <c r="D15" s="68"/>
      <c r="E15" s="69"/>
      <c r="F15" s="70"/>
      <c r="G15" s="71">
        <v>3</v>
      </c>
    </row>
    <row r="16" spans="1:7">
      <c r="A16" s="65" t="s">
        <v>233</v>
      </c>
      <c r="B16" s="66"/>
      <c r="C16" s="67"/>
      <c r="D16" s="68"/>
      <c r="E16" s="69"/>
      <c r="F16" s="70"/>
      <c r="G16" s="71">
        <v>1</v>
      </c>
    </row>
    <row r="17" spans="1:7">
      <c r="A17" s="65" t="s">
        <v>234</v>
      </c>
      <c r="B17" s="66"/>
      <c r="C17" s="67"/>
      <c r="D17" s="68"/>
      <c r="E17" s="69"/>
      <c r="F17" s="70"/>
      <c r="G17" s="71">
        <v>3</v>
      </c>
    </row>
    <row r="18" spans="1:7" ht="30">
      <c r="A18" s="65" t="s">
        <v>235</v>
      </c>
      <c r="B18" s="66"/>
      <c r="C18" s="67"/>
      <c r="D18" s="68"/>
      <c r="E18" s="69"/>
      <c r="F18" s="70"/>
      <c r="G18" s="71">
        <v>2</v>
      </c>
    </row>
    <row r="19" spans="1:7">
      <c r="A19" s="65" t="s">
        <v>236</v>
      </c>
      <c r="B19" s="66"/>
      <c r="C19" s="67"/>
      <c r="D19" s="68"/>
      <c r="E19" s="69"/>
      <c r="F19" s="70"/>
      <c r="G19" s="71">
        <v>1</v>
      </c>
    </row>
    <row r="20" spans="1:7">
      <c r="A20" s="65" t="s">
        <v>237</v>
      </c>
      <c r="B20" s="66"/>
      <c r="C20" s="67"/>
      <c r="D20" s="68"/>
      <c r="E20" s="69"/>
      <c r="F20" s="70"/>
      <c r="G20" s="71">
        <v>2</v>
      </c>
    </row>
    <row r="21" spans="1:7" ht="45">
      <c r="A21" s="65" t="s">
        <v>238</v>
      </c>
      <c r="B21" s="66"/>
      <c r="C21" s="67"/>
      <c r="D21" s="68"/>
      <c r="E21" s="69"/>
      <c r="F21" s="70"/>
      <c r="G21" s="71">
        <v>3</v>
      </c>
    </row>
    <row r="22" spans="1:7">
      <c r="A22" s="65" t="s">
        <v>239</v>
      </c>
      <c r="B22" s="66"/>
      <c r="C22" s="67"/>
      <c r="D22" s="68"/>
      <c r="E22" s="69"/>
      <c r="F22" s="70"/>
      <c r="G22" s="71">
        <v>1</v>
      </c>
    </row>
    <row r="23" spans="1:7" ht="30">
      <c r="A23" s="65" t="s">
        <v>240</v>
      </c>
      <c r="B23" s="66"/>
      <c r="C23" s="67"/>
      <c r="D23" s="68"/>
      <c r="E23" s="69"/>
      <c r="F23" s="70"/>
      <c r="G23" s="71">
        <v>3</v>
      </c>
    </row>
    <row r="24" spans="1:7">
      <c r="A24" s="65" t="s">
        <v>241</v>
      </c>
      <c r="B24" s="66"/>
      <c r="C24" s="67"/>
      <c r="D24" s="68"/>
      <c r="E24" s="69"/>
      <c r="F24" s="70"/>
      <c r="G24" s="71">
        <v>1</v>
      </c>
    </row>
    <row r="25" spans="1:7">
      <c r="A25" s="65" t="s">
        <v>242</v>
      </c>
      <c r="B25" s="66"/>
      <c r="C25" s="67"/>
      <c r="D25" s="68"/>
      <c r="E25" s="69"/>
      <c r="F25" s="70"/>
      <c r="G25" s="71">
        <v>1</v>
      </c>
    </row>
    <row r="26" spans="1:7" ht="30">
      <c r="A26" s="65" t="s">
        <v>243</v>
      </c>
      <c r="B26" s="66"/>
      <c r="C26" s="67"/>
      <c r="D26" s="68"/>
      <c r="E26" s="69"/>
      <c r="F26" s="70"/>
      <c r="G26" s="71">
        <v>2</v>
      </c>
    </row>
    <row r="27" spans="1:7" ht="30">
      <c r="A27" s="72" t="s">
        <v>244</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90" t="s">
        <v>55</v>
      </c>
      <c r="I33" s="290"/>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245</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2</cp:revision>
  <dcterms:created xsi:type="dcterms:W3CDTF">2006-09-16T00:00:00Z</dcterms:created>
  <dcterms:modified xsi:type="dcterms:W3CDTF">2021-04-11T04:35:36Z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