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drawings/drawing3.xml" ContentType="application/vnd.openxmlformats-officedocument.drawingml.chartshapes+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E:\data science practice\financial statistics excel project\"/>
    </mc:Choice>
  </mc:AlternateContent>
  <xr:revisionPtr revIDLastSave="0" documentId="13_ncr:1_{C7317F4A-8BD7-4AA6-A98E-68B5D598BC28}" xr6:coauthVersionLast="47" xr6:coauthVersionMax="47" xr10:uidLastSave="{00000000-0000-0000-0000-000000000000}"/>
  <bookViews>
    <workbookView xWindow="-120" yWindow="-120" windowWidth="20730" windowHeight="11040" activeTab="3" xr2:uid="{E086B223-F460-425D-A115-7133F80D772B}"/>
  </bookViews>
  <sheets>
    <sheet name="Data Tables" sheetId="1" r:id="rId1"/>
    <sheet name="Pivot Table" sheetId="10" r:id="rId2"/>
    <sheet name="Income Sources" sheetId="2" r:id="rId3"/>
    <sheet name="Geographically" sheetId="7" r:id="rId4"/>
  </sheets>
  <definedNames>
    <definedName name="Slicer_Year">#N/A</definedName>
    <definedName name="Slicer_Year1">#N/A</definedName>
    <definedName name="Slicer_Year2">#N/A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M8" i="10" l="1"/>
  <c r="DL9" i="10"/>
  <c r="DK20" i="10"/>
  <c r="DK19" i="10"/>
  <c r="DK14" i="10"/>
  <c r="DK13" i="10"/>
  <c r="CU7" i="10"/>
  <c r="CU6" i="10"/>
  <c r="CH6" i="10"/>
  <c r="CI6" i="10" s="1"/>
  <c r="BN7" i="10"/>
  <c r="BN8" i="10"/>
  <c r="BN9" i="10"/>
  <c r="BN10" i="10"/>
  <c r="BN11" i="10"/>
  <c r="BN6" i="10"/>
  <c r="BM7" i="10"/>
  <c r="BM8" i="10"/>
  <c r="BM9" i="10"/>
  <c r="BM10" i="10"/>
  <c r="BM11" i="10"/>
  <c r="BM6" i="10"/>
  <c r="BL7" i="10"/>
  <c r="BL8" i="10"/>
  <c r="BL9" i="10"/>
  <c r="BL10" i="10"/>
  <c r="BL11" i="10"/>
  <c r="BL6" i="10"/>
  <c r="BK7" i="10"/>
  <c r="BK8" i="10"/>
  <c r="BK9" i="10"/>
  <c r="BK10" i="10"/>
  <c r="BK11" i="10"/>
  <c r="BK6" i="10"/>
  <c r="BT6" i="10"/>
  <c r="BT7" i="10"/>
  <c r="BT8" i="10"/>
  <c r="BT9" i="10"/>
  <c r="BT10" i="10"/>
  <c r="BT5" i="10"/>
  <c r="BS6" i="10"/>
  <c r="BS7" i="10"/>
  <c r="BS8" i="10"/>
  <c r="BS9" i="10"/>
  <c r="BS10" i="10"/>
  <c r="BS5" i="10"/>
  <c r="BA6" i="10"/>
  <c r="BA7" i="10"/>
  <c r="BA8" i="10"/>
  <c r="BA9" i="10"/>
  <c r="BA10" i="10"/>
  <c r="BA11" i="10"/>
  <c r="BA12" i="10"/>
  <c r="BA13" i="10"/>
  <c r="BA14" i="10"/>
  <c r="BA15" i="10"/>
  <c r="BA16" i="10"/>
  <c r="BA17" i="10"/>
  <c r="BA18" i="10"/>
  <c r="BA19" i="10"/>
  <c r="BA20" i="10"/>
  <c r="BA21" i="10"/>
  <c r="BA22" i="10"/>
  <c r="BA23" i="10"/>
  <c r="BA24" i="10"/>
  <c r="BA25" i="10"/>
  <c r="BA5" i="10"/>
  <c r="AZ6" i="10"/>
  <c r="AZ7" i="10"/>
  <c r="AZ8" i="10"/>
  <c r="AZ9" i="10"/>
  <c r="AZ10" i="10"/>
  <c r="AZ11" i="10"/>
  <c r="AZ12" i="10"/>
  <c r="AZ13" i="10"/>
  <c r="AZ14" i="10"/>
  <c r="AZ15" i="10"/>
  <c r="AZ16" i="10"/>
  <c r="AZ17" i="10"/>
  <c r="AZ18" i="10"/>
  <c r="AZ19" i="10"/>
  <c r="AZ20" i="10"/>
  <c r="AZ21" i="10"/>
  <c r="AZ22" i="10"/>
  <c r="AZ23" i="10"/>
  <c r="AZ24" i="10"/>
  <c r="AZ25" i="10"/>
  <c r="AZ5" i="10"/>
  <c r="AC5" i="10"/>
  <c r="Q7" i="10"/>
  <c r="Q8" i="10"/>
  <c r="Q9" i="10"/>
  <c r="Q10" i="10"/>
  <c r="Q11" i="10"/>
  <c r="Q6" i="10"/>
  <c r="P7" i="10"/>
  <c r="P8" i="10"/>
  <c r="P9" i="10"/>
  <c r="P10" i="10"/>
  <c r="P11" i="10"/>
  <c r="P6" i="10"/>
  <c r="M7" i="10"/>
  <c r="M8" i="10"/>
  <c r="M9" i="10"/>
  <c r="M10" i="10"/>
  <c r="M11" i="10"/>
  <c r="M6" i="10"/>
  <c r="CR6" i="10"/>
  <c r="BP6" i="10"/>
  <c r="BZ6" i="10"/>
  <c r="AQ5" i="10"/>
  <c r="AP6" i="10"/>
  <c r="AQ6" i="10"/>
  <c r="V5" i="10"/>
  <c r="AP5" i="10"/>
  <c r="AI5" i="10"/>
  <c r="DM9" i="10" l="1"/>
  <c r="DL8" i="10"/>
  <c r="CR10" i="10"/>
  <c r="CS6" i="10"/>
  <c r="CS10" i="10" s="1"/>
  <c r="CF7" i="10"/>
  <c r="CG7" i="10"/>
  <c r="CH7" i="10"/>
  <c r="CE7" i="10"/>
  <c r="BY6" i="10"/>
  <c r="CB7" i="10" s="1"/>
  <c r="CC7" i="10"/>
  <c r="W5" i="10"/>
  <c r="N6" i="10"/>
  <c r="N11" i="10"/>
  <c r="N10" i="10"/>
  <c r="N9" i="10"/>
  <c r="O8" i="10"/>
  <c r="O7" i="10"/>
  <c r="N7" i="10"/>
  <c r="O6" i="10"/>
  <c r="O11" i="10"/>
  <c r="O10" i="10"/>
  <c r="O9" i="10"/>
  <c r="N8" i="10"/>
</calcChain>
</file>

<file path=xl/sharedStrings.xml><?xml version="1.0" encoding="utf-8"?>
<sst xmlns="http://schemas.openxmlformats.org/spreadsheetml/2006/main" count="28765" uniqueCount="116">
  <si>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</si>
  <si>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</si>
  <si>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</si>
  <si>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</si>
  <si>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</si>
  <si>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</si>
  <si>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</si>
  <si>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</si>
  <si>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</si>
  <si>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</si>
  <si>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</si>
  <si>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</si>
  <si>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</si>
  <si>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</si>
  <si>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</si>
  <si>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</si>
  <si>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</si>
  <si>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</si>
  <si>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</si>
  <si>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</si>
  <si>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</si>
  <si>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</si>
  <si>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</si>
  <si>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</si>
  <si>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</si>
  <si>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</si>
  <si>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</si>
  <si>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</si>
  <si>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</si>
  <si>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</si>
  <si>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</si>
  <si>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</si>
  <si>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</si>
  <si>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</si>
  <si>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</si>
  <si>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</si>
  <si>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</si>
  <si>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</si>
  <si>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</si>
  <si>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</si>
  <si>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</si>
  <si>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</si>
  <si>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</si>
  <si>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Row Labels</t>
  </si>
  <si>
    <t>Grand Total</t>
  </si>
  <si>
    <t>Sum of Income</t>
  </si>
  <si>
    <t>Sum of Income2</t>
  </si>
  <si>
    <t>X</t>
  </si>
  <si>
    <t>Y</t>
  </si>
  <si>
    <t>Amount</t>
  </si>
  <si>
    <t>Max</t>
  </si>
  <si>
    <t>Without Max</t>
  </si>
  <si>
    <t>Sum of Target Income</t>
  </si>
  <si>
    <t>Target</t>
  </si>
  <si>
    <t>Sum of Counts</t>
  </si>
  <si>
    <t>Sum of Counts2</t>
  </si>
  <si>
    <t>Count</t>
  </si>
  <si>
    <t>Count%</t>
  </si>
  <si>
    <t>Average Income By Month</t>
  </si>
  <si>
    <t>ȰƁ</t>
  </si>
  <si>
    <t>Sum of operating profit</t>
  </si>
  <si>
    <t>Operating Profits</t>
  </si>
  <si>
    <t>Egypt</t>
  </si>
  <si>
    <t>USA</t>
  </si>
  <si>
    <t>Russia</t>
  </si>
  <si>
    <t>United Kingdom</t>
  </si>
  <si>
    <t>Brazil</t>
  </si>
  <si>
    <t>Canada</t>
  </si>
  <si>
    <t>Country</t>
  </si>
  <si>
    <t>Sum of Amount</t>
  </si>
  <si>
    <t>Sum of Amount2</t>
  </si>
  <si>
    <t>Geographically</t>
  </si>
  <si>
    <t>Total Sales</t>
  </si>
  <si>
    <t>Sum of Target</t>
  </si>
  <si>
    <t>Remaining Percentage</t>
  </si>
  <si>
    <t>Actual</t>
  </si>
  <si>
    <t>Highest Country</t>
  </si>
  <si>
    <t>Non-highest</t>
  </si>
  <si>
    <t>Payroll Taxes</t>
  </si>
  <si>
    <t>Property Taxes</t>
  </si>
  <si>
    <t>Excise Taxes</t>
  </si>
  <si>
    <t>Total Taxes</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</si>
  <si>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</si>
  <si>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</si>
  <si>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</si>
  <si>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</si>
  <si>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</si>
  <si>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</si>
  <si>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</si>
  <si>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</si>
  <si>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</si>
  <si>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</si>
  <si>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</si>
  <si>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</si>
  <si>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</si>
  <si>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</si>
  <si>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</si>
  <si>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</si>
  <si>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</si>
  <si>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</si>
  <si>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Order Number</t>
  </si>
  <si>
    <t>POS</t>
  </si>
  <si>
    <t>Payment Method</t>
  </si>
  <si>
    <t>Assembly Stage</t>
  </si>
  <si>
    <t>Registration Status</t>
  </si>
  <si>
    <t>Sale Status</t>
  </si>
  <si>
    <t>Delivery Type</t>
  </si>
  <si>
    <t xml:space="preserve">Actual </t>
  </si>
  <si>
    <t>Labels</t>
  </si>
  <si>
    <t>Count of POS</t>
  </si>
  <si>
    <t>Count of Payment Method</t>
  </si>
  <si>
    <t>Count of Registration Status</t>
  </si>
  <si>
    <t>Line</t>
  </si>
  <si>
    <t>Empty Circle</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</si>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</sst>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_(* #,##0_);_(* \(#,##0\);_(* &quot;-&quot;??_);_(@_)"/>
    <numFmt numFmtId="165" formatCode="&quot;$&quot;#,##0"/>
    <numFmt numFmtId="166" formatCode="0.000%"/>
    <numFmt numFmtId="167" formatCode="0.0%"/>
  </numFmts>
  <fonts count="17"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0"/>
      <name val="Arial"/>
      <family val="2"/>
    </font>
    <font>
      <sz val="11"/>
      <color theme="1"/>
      <name val="Arial"/>
    </font>
    <font>
      <sz val="11"/>
      <color theme="6" tint="-0.249977111117893"/>
      <name val="Arial"/>
      <family val="2"/>
    </font>
    <font>
      <sz val="11"/>
      <color theme="8" tint="-0.249977111117893"/>
      <name val="Calibri"/>
      <family val="2"/>
      <scheme val="minor"/>
    </font>
    <font>
      <sz val="16"/>
      <color rgb="FFC240D8"/>
      <name val="Calibri"/>
      <family val="2"/>
      <scheme val="minor"/>
    </font>
    <font>
      <sz val="16"/>
      <color rgb="FF5A097C"/>
      <name val="Calibri"/>
      <family val="2"/>
      <scheme val="minor"/>
    </font>
    <font>
      <sz val="16"/>
      <color rgb="FF0F11A7"/>
      <name val="Calibri"/>
      <family val="2"/>
      <scheme val="minor"/>
    </font>
    <font>
      <sz val="16"/>
      <color rgb="FF296EFC"/>
      <name val="Calibri"/>
      <family val="2"/>
      <scheme val="minor"/>
    </font>
    <font>
      <sz val="11"/>
      <color theme="1"/>
      <name val="Calibri"/>
      <scheme val="minor"/>
    </font>
    <font>
      <sz val="11"/>
      <color theme="0"/>
      <name val="Arial"/>
    </font>
    <font>
      <sz val="11"/>
      <color theme="1"/>
      <name val="Calibri"/>
      <family val="2"/>
    </font>
    <font>
      <sz val="26"/>
      <color theme="1"/>
      <name val="Calibri"/>
      <family val="2"/>
    </font>
  </fonts>
  <fills count="9">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10103C"/>
        <bgColor indexed="64"/>
      </patternFill>
    </fill>
    <fill>
      <patternFill patternType="solid">
        <fgColor rgb="FFCC0E62"/>
        <bgColor indexed="64"/>
      </patternFill>
    </fill>
    <fill>
      <patternFill patternType="solid">
        <fgColor rgb="FF00B050"/>
        <bgColor indexed="64"/>
      </patternFill>
    </fill>
    <fill>
      <patternFill patternType="solid">
        <fgColor rgb="FFFFFF00"/>
        <bgColor indexed="64"/>
      </patternFill>
    </fill>
    <fill>
      <patternFill patternType="solid">
        <fgColor theme="4"/>
        <bgColor theme="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theme="8"/>
      </right>
      <top style="thin">
        <color theme="8" tint="0.79998168889431442"/>
      </top>
      <bottom style="thin">
        <color theme="8" tint="0.79998168889431442"/>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cellStyleXfs>
  <cellXfs count="69">
    <xf numFmtId="0" fontId="0" fillId="0" borderId="0" xfId="0"/>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Alignment="1">
      <alignment horizontal="center" vertical="center"/>
    </xf>
    <xf numFmtId="0" fontId="0" fillId="3" borderId="0" xfId="0" applyFill="1"/>
    <xf numFmtId="0" fontId="4" fillId="0" borderId="0" xfId="0" applyFont="1"/>
    <xf numFmtId="0" fontId="4" fillId="0" borderId="0" xfId="0" applyFont="1" applyAlignment="1">
      <alignment horizontal="left"/>
    </xf>
    <xf numFmtId="0" fontId="5" fillId="4" borderId="0" xfId="0" applyFont="1" applyFill="1" applyAlignment="1">
      <alignment horizontal="center"/>
    </xf>
    <xf numFmtId="0" fontId="4" fillId="0" borderId="0" xfId="0" applyFont="1" applyAlignment="1">
      <alignment horizontal="center"/>
    </xf>
    <xf numFmtId="164" fontId="4" fillId="0" borderId="0" xfId="1" applyNumberFormat="1" applyFont="1"/>
    <xf numFmtId="9" fontId="4" fillId="0" borderId="0" xfId="2" applyFont="1"/>
    <xf numFmtId="9" fontId="4" fillId="0" borderId="0" xfId="0" applyNumberFormat="1" applyFont="1"/>
    <xf numFmtId="164" fontId="0" fillId="0" borderId="0" xfId="1" applyNumberFormat="1" applyFont="1"/>
    <xf numFmtId="0" fontId="4" fillId="3" borderId="0" xfId="0" applyFont="1" applyFill="1"/>
    <xf numFmtId="10" fontId="4" fillId="0" borderId="0" xfId="2" applyNumberFormat="1" applyFont="1"/>
    <xf numFmtId="0" fontId="4" fillId="0" borderId="1" xfId="0" applyFont="1" applyBorder="1"/>
    <xf numFmtId="9" fontId="4" fillId="0" borderId="1" xfId="2" applyFont="1" applyBorder="1"/>
    <xf numFmtId="164" fontId="4" fillId="0" borderId="1" xfId="1" applyNumberFormat="1" applyFont="1" applyBorder="1"/>
    <xf numFmtId="0" fontId="0" fillId="0" borderId="0" xfId="0" pivotButton="1"/>
    <xf numFmtId="10" fontId="0" fillId="0" borderId="0" xfId="0" applyNumberFormat="1"/>
    <xf numFmtId="0" fontId="5" fillId="5" borderId="0" xfId="0" applyFont="1" applyFill="1" applyAlignment="1">
      <alignment horizontal="center" vertical="center"/>
    </xf>
    <xf numFmtId="0" fontId="2" fillId="5" borderId="0" xfId="0" applyFont="1" applyFill="1" applyAlignment="1">
      <alignment horizontal="center" vertical="center"/>
    </xf>
    <xf numFmtId="0" fontId="4" fillId="0" borderId="0" xfId="0" applyFont="1" applyAlignment="1">
      <alignment horizontal="center" vertical="center"/>
    </xf>
    <xf numFmtId="1" fontId="7" fillId="0" borderId="0" xfId="0" applyNumberFormat="1" applyFont="1" applyAlignment="1">
      <alignment horizontal="center" vertical="center"/>
    </xf>
    <xf numFmtId="1" fontId="4" fillId="0" borderId="0" xfId="0" applyNumberFormat="1" applyFont="1" applyAlignment="1">
      <alignment horizontal="center" vertical="center"/>
    </xf>
    <xf numFmtId="0" fontId="4" fillId="6" borderId="0" xfId="0" applyFont="1" applyFill="1"/>
    <xf numFmtId="0" fontId="4" fillId="7" borderId="1" xfId="0" applyFont="1" applyFill="1" applyBorder="1"/>
    <xf numFmtId="165" fontId="4" fillId="0" borderId="1" xfId="1" applyNumberFormat="1" applyFont="1" applyBorder="1"/>
    <xf numFmtId="0" fontId="8" fillId="0" borderId="2" xfId="0" applyFont="1" applyBorder="1" applyAlignment="1">
      <alignment horizontal="left"/>
    </xf>
    <xf numFmtId="166" fontId="4" fillId="0" borderId="0" xfId="0" applyNumberFormat="1" applyFont="1"/>
    <xf numFmtId="0" fontId="4" fillId="7" borderId="4" xfId="0" applyFont="1" applyFill="1" applyBorder="1" applyAlignment="1">
      <alignment horizontal="center"/>
    </xf>
    <xf numFmtId="0" fontId="4" fillId="7" borderId="5" xfId="0" applyFont="1" applyFill="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4" xfId="0" applyBorder="1"/>
    <xf numFmtId="10" fontId="9" fillId="0" borderId="0" xfId="0" applyNumberFormat="1" applyFont="1" applyAlignment="1">
      <alignment horizontal="center"/>
    </xf>
    <xf numFmtId="10" fontId="10" fillId="0" borderId="7" xfId="0" applyNumberFormat="1" applyFont="1" applyBorder="1" applyAlignment="1">
      <alignment horizontal="center"/>
    </xf>
    <xf numFmtId="10" fontId="11" fillId="0" borderId="6" xfId="0" applyNumberFormat="1" applyFont="1" applyBorder="1" applyAlignment="1">
      <alignment horizontal="center"/>
    </xf>
    <xf numFmtId="10" fontId="11" fillId="0" borderId="8" xfId="0" applyNumberFormat="1" applyFont="1" applyBorder="1" applyAlignment="1">
      <alignment horizontal="center"/>
    </xf>
    <xf numFmtId="10" fontId="12" fillId="0" borderId="6" xfId="0" applyNumberFormat="1" applyFont="1" applyBorder="1" applyAlignment="1">
      <alignment horizontal="center"/>
    </xf>
    <xf numFmtId="10" fontId="12" fillId="0" borderId="7" xfId="0" applyNumberFormat="1" applyFont="1" applyBorder="1" applyAlignment="1">
      <alignment horizontal="center"/>
    </xf>
    <xf numFmtId="10" fontId="12" fillId="0" borderId="9" xfId="0" applyNumberFormat="1" applyFont="1" applyBorder="1" applyAlignment="1">
      <alignment horizontal="center"/>
    </xf>
    <xf numFmtId="167" fontId="4" fillId="0" borderId="11" xfId="2" applyNumberFormat="1" applyFont="1" applyBorder="1" applyAlignment="1">
      <alignment horizontal="center"/>
    </xf>
    <xf numFmtId="0" fontId="4" fillId="0" borderId="3" xfId="0" applyFont="1" applyBorder="1"/>
    <xf numFmtId="167" fontId="4" fillId="0" borderId="12" xfId="2" applyNumberFormat="1" applyFont="1" applyBorder="1" applyAlignment="1">
      <alignment horizontal="center"/>
    </xf>
    <xf numFmtId="167" fontId="4" fillId="0" borderId="10" xfId="2" applyNumberFormat="1" applyFont="1" applyBorder="1" applyAlignment="1">
      <alignment horizontal="center"/>
    </xf>
    <xf numFmtId="165" fontId="4" fillId="0" borderId="8" xfId="0" applyNumberFormat="1" applyFont="1" applyBorder="1" applyAlignment="1">
      <alignment horizontal="center"/>
    </xf>
    <xf numFmtId="165" fontId="4" fillId="0" borderId="3" xfId="0" applyNumberFormat="1" applyFont="1" applyBorder="1" applyAlignment="1">
      <alignment horizontal="center"/>
    </xf>
    <xf numFmtId="165" fontId="4" fillId="0" borderId="9" xfId="0" applyNumberFormat="1" applyFont="1" applyBorder="1" applyAlignment="1">
      <alignment horizontal="center"/>
    </xf>
    <xf numFmtId="9" fontId="4" fillId="7" borderId="1" xfId="0" applyNumberFormat="1" applyFont="1" applyFill="1" applyBorder="1" applyAlignment="1">
      <alignment horizontal="center"/>
    </xf>
    <xf numFmtId="0" fontId="14" fillId="8" borderId="0" xfId="0" applyFont="1" applyFill="1" applyAlignment="1">
      <alignment horizontal="center" vertical="center"/>
    </xf>
    <xf numFmtId="0" fontId="6" fillId="0" borderId="0" xfId="0" applyFont="1" applyAlignment="1">
      <alignment horizontal="center" vertical="center"/>
    </xf>
    <xf numFmtId="0" fontId="4" fillId="7" borderId="1" xfId="0" applyFont="1" applyFill="1" applyBorder="1" applyAlignment="1">
      <alignment horizontal="center"/>
    </xf>
    <xf numFmtId="0" fontId="15" fillId="0" borderId="0" xfId="0" applyFont="1"/>
    <xf numFmtId="0" fontId="15" fillId="0" borderId="0" xfId="0" applyFont="1" applyAlignment="1">
      <alignment horizontal="center" vertical="center"/>
    </xf>
    <xf numFmtId="0" fontId="16" fillId="0" borderId="0" xfId="0" applyFont="1" applyAlignment="1">
      <alignment horizontal="center" vertical="center"/>
    </xf>
    <xf numFmtId="0" fontId="0" fillId="0" borderId="0" xfId="0" applyNumberFormat="1"/>
    <xf numFmtId="0" fontId="4" fillId="0" borderId="0" xfId="0" pivotButton="1" applyFont="1"/>
    <xf numFmtId="0" fontId="4" fillId="0" borderId="0" xfId="0" applyNumberFormat="1" applyFont="1"/>
    <xf numFmtId="10" fontId="4" fillId="0" borderId="0" xfId="0" applyNumberFormat="1" applyFont="1"/>
    <xf numFmtId="164" fontId="4" fillId="0" borderId="0" xfId="0" applyNumberFormat="1" applyFont="1"/>
    <xf numFmtId="0" fontId="4" fillId="0" borderId="0" xfId="0" applyFont="1" applyAlignment="1">
      <alignment horizontal="left" indent="1"/>
    </xf>
  </cellXfs>
  <cellStyles count="4">
    <cellStyle name="Comma" xfId="1" builtinId="3"/>
    <cellStyle name="Normal" xfId="0" builtinId="0"/>
    <cellStyle name="Normal 2" xfId="3" xr:uid="{72B18115-52BA-4907-BC3F-34328DCD7C02}"/>
    <cellStyle name="Percent" xfId="2" builtinId="5"/>
  </cellStyles>
  <dxfs count="768">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4" formatCode="0.00%"/>
    </dxf>
    <dxf>
      <numFmt numFmtId="164" formatCode="_(* #,##0_);_(* \(#,##0\);_(* &quot;-&quot;??_);_(@_)"/>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font>
        <name val="Arial"/>
        <scheme val="none"/>
      </font>
    </dxf>
    <dxf>
      <font>
        <name val="Arial"/>
        <scheme val="none"/>
      </font>
    </dxf>
    <dxf>
      <font>
        <name val="Arial"/>
        <scheme val="none"/>
      </font>
    </dxf>
    <dxf>
      <font>
        <name val="Arial"/>
        <scheme val="none"/>
      </font>
    </dxf>
    <dxf>
      <numFmt numFmtId="14" formatCode="0.0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3" defaultTableStyle="TableStyleMedium2" defaultPivotStyle="PivotStyleLight16">
    <tableStyle name="PivotStyleMedium4 2" table="0" count="13" xr9:uid="{FB926C91-FE76-4EA3-9571-7594AA2C6406}">
      <tableStyleElement type="wholeTable" dxfId="767"/>
      <tableStyleElement type="headerRow" dxfId="766"/>
      <tableStyleElement type="totalRow" dxfId="765"/>
      <tableStyleElement type="firstRowStripe" dxfId="764"/>
      <tableStyleElement type="firstColumnStripe" dxfId="763"/>
      <tableStyleElement type="firstHeaderCell" dxfId="762"/>
      <tableStyleElement type="firstSubtotalRow" dxfId="761"/>
      <tableStyleElement type="secondSubtotalRow" dxfId="760"/>
      <tableStyleElement type="firstColumnSubheading" dxfId="759"/>
      <tableStyleElement type="firstRowSubheading" dxfId="758"/>
      <tableStyleElement type="secondRowSubheading" dxfId="757"/>
      <tableStyleElement type="pageFieldLabels" dxfId="756"/>
      <tableStyleElement type="pageFieldValues" dxfId="755"/>
    </tableStyle>
    <tableStyle name="SlicerStyleDark3 2" pivot="0" table="0" count="10" xr9:uid="{121FABF3-A958-D640-8CBA-0DEC14FEA7B5}">
      <tableStyleElement type="wholeTable" dxfId="754"/>
      <tableStyleElement type="headerRow" dxfId="753"/>
    </tableStyle>
    <tableStyle name="Data Tables-style" pivot="0" count="3" xr9:uid="{73E75D34-293D-4199-8752-B720C6A158F3}">
      <tableStyleElement type="headerRow" dxfId="752"/>
      <tableStyleElement type="firstRowStripe" dxfId="751"/>
      <tableStyleElement type="secondRowStripe" dxfId="750"/>
    </tableStyle>
  </tableStyles>
  <colors>
    <mruColors>
      <color rgb="FF194AFE"/>
      <color rgb="FF9947F7"/>
      <color rgb="FFC23FD8"/>
      <color rgb="FFC2D3F8"/>
      <color rgb="FF9BF8F2"/>
      <color rgb="FF5A097C"/>
      <color rgb="FF296EFC"/>
      <color rgb="FF5063F3"/>
      <color rgb="FFF127F6"/>
      <color rgb="FF0F11A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family val="2"/>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charset val="222"/>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family val="2"/>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family val="2"/>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62000">
                  <a:srgbClr val="9947F7"/>
                </a:gs>
                <a:gs pos="0">
                  <a:srgbClr val="DC25FA"/>
                </a:gs>
              </a:gsLst>
              <a:lin ang="5400000" scaled="0"/>
            </a:gradFill>
            <a:ln w="107950">
              <a:solidFill>
                <a:schemeClr val="tx1"/>
              </a:solidFill>
            </a:ln>
          </c:spPr>
          <c:dPt>
            <c:idx val="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1-3698-4CD4-8E5E-192B0057DBFB}"/>
              </c:ext>
            </c:extLst>
          </c:dPt>
          <c:dPt>
            <c:idx val="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3-3698-4CD4-8E5E-192B0057DBFB}"/>
              </c:ext>
            </c:extLst>
          </c:dPt>
          <c:dPt>
            <c:idx val="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5-3698-4CD4-8E5E-192B0057DBFB}"/>
              </c:ext>
            </c:extLst>
          </c:dPt>
          <c:dPt>
            <c:idx val="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7-3698-4CD4-8E5E-192B0057DBFB}"/>
              </c:ext>
            </c:extLst>
          </c:dPt>
          <c:dPt>
            <c:idx val="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9-3698-4CD4-8E5E-192B0057DBFB}"/>
              </c:ext>
            </c:extLst>
          </c:dPt>
          <c:dPt>
            <c:idx val="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B-3698-4CD4-8E5E-192B0057DBFB}"/>
              </c:ext>
            </c:extLst>
          </c:dPt>
          <c:dPt>
            <c:idx val="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D-3698-4CD4-8E5E-192B0057DBFB}"/>
              </c:ext>
            </c:extLst>
          </c:dPt>
          <c:dPt>
            <c:idx val="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F-3698-4CD4-8E5E-192B0057DBFB}"/>
              </c:ext>
            </c:extLst>
          </c:dPt>
          <c:dPt>
            <c:idx val="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1-3698-4CD4-8E5E-192B0057DBFB}"/>
              </c:ext>
            </c:extLst>
          </c:dPt>
          <c:dPt>
            <c:idx val="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3-3698-4CD4-8E5E-192B0057DBFB}"/>
              </c:ext>
            </c:extLst>
          </c:dPt>
          <c:dPt>
            <c:idx val="1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5-3698-4CD4-8E5E-192B0057DBFB}"/>
              </c:ext>
            </c:extLst>
          </c:dPt>
          <c:dPt>
            <c:idx val="1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7-3698-4CD4-8E5E-192B0057DBFB}"/>
              </c:ext>
            </c:extLst>
          </c:dPt>
          <c:dPt>
            <c:idx val="1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9-3698-4CD4-8E5E-192B0057DBFB}"/>
              </c:ext>
            </c:extLst>
          </c:dPt>
          <c:dPt>
            <c:idx val="1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B-3698-4CD4-8E5E-192B0057DBFB}"/>
              </c:ext>
            </c:extLst>
          </c:dPt>
          <c:dPt>
            <c:idx val="1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D-3698-4CD4-8E5E-192B0057DBFB}"/>
              </c:ext>
            </c:extLst>
          </c:dPt>
          <c:dPt>
            <c:idx val="1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F-3698-4CD4-8E5E-192B0057DBFB}"/>
              </c:ext>
            </c:extLst>
          </c:dPt>
          <c:dPt>
            <c:idx val="1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1-3698-4CD4-8E5E-192B0057DBFB}"/>
              </c:ext>
            </c:extLst>
          </c:dPt>
          <c:dPt>
            <c:idx val="1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3-3698-4CD4-8E5E-192B0057DBFB}"/>
              </c:ext>
            </c:extLst>
          </c:dPt>
          <c:dPt>
            <c:idx val="1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5-3698-4CD4-8E5E-192B0057DBFB}"/>
              </c:ext>
            </c:extLst>
          </c:dPt>
          <c:dPt>
            <c:idx val="1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7-3698-4CD4-8E5E-192B0057DBFB}"/>
              </c:ext>
            </c:extLst>
          </c:dPt>
          <c:dPt>
            <c:idx val="2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9-3698-4CD4-8E5E-192B0057DBFB}"/>
              </c:ext>
            </c:extLst>
          </c:dPt>
          <c:dPt>
            <c:idx val="2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B-3698-4CD4-8E5E-192B0057DBFB}"/>
              </c:ext>
            </c:extLst>
          </c:dPt>
          <c:dPt>
            <c:idx val="2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D-3698-4CD4-8E5E-192B0057DBFB}"/>
              </c:ext>
            </c:extLst>
          </c:dPt>
          <c:dPt>
            <c:idx val="2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F-3698-4CD4-8E5E-192B0057DBFB}"/>
              </c:ext>
            </c:extLst>
          </c:dPt>
          <c:dPt>
            <c:idx val="2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1-3698-4CD4-8E5E-192B0057DBFB}"/>
              </c:ext>
            </c:extLst>
          </c:dPt>
          <c:dPt>
            <c:idx val="2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3-3698-4CD4-8E5E-192B0057DBFB}"/>
              </c:ext>
            </c:extLst>
          </c:dPt>
          <c:dPt>
            <c:idx val="2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5-3698-4CD4-8E5E-192B0057DBFB}"/>
              </c:ext>
            </c:extLst>
          </c:dPt>
          <c:dPt>
            <c:idx val="2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7-3698-4CD4-8E5E-192B0057DBFB}"/>
              </c:ext>
            </c:extLst>
          </c:dPt>
          <c:dPt>
            <c:idx val="2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9-3698-4CD4-8E5E-192B0057DBFB}"/>
              </c:ext>
            </c:extLst>
          </c:dPt>
          <c:dPt>
            <c:idx val="2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B-3698-4CD4-8E5E-192B0057DBFB}"/>
              </c:ext>
            </c:extLst>
          </c:dPt>
          <c:dPt>
            <c:idx val="3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D-3698-4CD4-8E5E-192B0057DBFB}"/>
              </c:ext>
            </c:extLst>
          </c:dPt>
          <c:dPt>
            <c:idx val="3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F-3698-4CD4-8E5E-192B0057DBFB}"/>
              </c:ext>
            </c:extLst>
          </c:dPt>
          <c:dPt>
            <c:idx val="3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1-3698-4CD4-8E5E-192B0057DBFB}"/>
              </c:ext>
            </c:extLst>
          </c:dPt>
          <c:dPt>
            <c:idx val="3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3-3698-4CD4-8E5E-192B0057DBFB}"/>
              </c:ext>
            </c:extLst>
          </c:dPt>
          <c:dPt>
            <c:idx val="3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5-3698-4CD4-8E5E-192B0057DBFB}"/>
              </c:ext>
            </c:extLst>
          </c:dPt>
          <c:dPt>
            <c:idx val="3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7-3698-4CD4-8E5E-192B0057DBFB}"/>
              </c:ext>
            </c:extLst>
          </c:dPt>
          <c:dPt>
            <c:idx val="3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9-3698-4CD4-8E5E-192B0057DBFB}"/>
              </c:ext>
            </c:extLst>
          </c:dPt>
          <c:dPt>
            <c:idx val="3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B-3698-4CD4-8E5E-192B0057DBFB}"/>
              </c:ext>
            </c:extLst>
          </c:dPt>
          <c:dPt>
            <c:idx val="3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D-3698-4CD4-8E5E-192B0057DBFB}"/>
              </c:ext>
            </c:extLst>
          </c:dPt>
          <c:dPt>
            <c:idx val="3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F-3698-4CD4-8E5E-192B0057DBFB}"/>
              </c:ext>
            </c:extLst>
          </c:dPt>
          <c:dPt>
            <c:idx val="4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1-3698-4CD4-8E5E-192B0057DBFB}"/>
              </c:ext>
            </c:extLst>
          </c:dPt>
          <c:dPt>
            <c:idx val="4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3-3698-4CD4-8E5E-192B0057DBFB}"/>
              </c:ext>
            </c:extLst>
          </c:dPt>
          <c:dPt>
            <c:idx val="4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5-3698-4CD4-8E5E-192B0057DBFB}"/>
              </c:ext>
            </c:extLst>
          </c:dPt>
          <c:dPt>
            <c:idx val="4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7-3698-4CD4-8E5E-192B0057DBFB}"/>
              </c:ext>
            </c:extLst>
          </c:dPt>
          <c:dPt>
            <c:idx val="4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9-3698-4CD4-8E5E-192B0057DBFB}"/>
              </c:ext>
            </c:extLst>
          </c:dPt>
          <c:dPt>
            <c:idx val="4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B-3698-4CD4-8E5E-192B0057DBFB}"/>
              </c:ext>
            </c:extLst>
          </c:dPt>
          <c:dPt>
            <c:idx val="4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D-3698-4CD4-8E5E-192B0057DBFB}"/>
              </c:ext>
            </c:extLst>
          </c:dPt>
          <c:dPt>
            <c:idx val="4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F-3698-4CD4-8E5E-192B0057DBFB}"/>
              </c:ext>
            </c:extLst>
          </c:dPt>
          <c:dPt>
            <c:idx val="4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1-3698-4CD4-8E5E-192B0057DBFB}"/>
              </c:ext>
            </c:extLst>
          </c:dPt>
          <c:dPt>
            <c:idx val="4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3-3698-4CD4-8E5E-192B0057DBFB}"/>
              </c:ext>
            </c:extLst>
          </c:dPt>
          <c:dPt>
            <c:idx val="5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5-3698-4CD4-8E5E-192B0057DBFB}"/>
              </c:ext>
            </c:extLst>
          </c:dPt>
          <c:dPt>
            <c:idx val="5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7-3698-4CD4-8E5E-192B0057DBFB}"/>
              </c:ext>
            </c:extLst>
          </c:dPt>
          <c:dPt>
            <c:idx val="5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9-3698-4CD4-8E5E-192B0057DBFB}"/>
              </c:ext>
            </c:extLst>
          </c:dPt>
          <c:dPt>
            <c:idx val="5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B-3698-4CD4-8E5E-192B0057DBFB}"/>
              </c:ext>
            </c:extLst>
          </c:dPt>
          <c:dPt>
            <c:idx val="5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D-3698-4CD4-8E5E-192B0057DBFB}"/>
              </c:ext>
            </c:extLst>
          </c:dPt>
          <c:dPt>
            <c:idx val="5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F-3698-4CD4-8E5E-192B0057DBFB}"/>
              </c:ext>
            </c:extLst>
          </c:dPt>
          <c:dPt>
            <c:idx val="5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71-3698-4CD4-8E5E-192B0057DBFB}"/>
              </c:ext>
            </c:extLst>
          </c:dPt>
          <c:dPt>
            <c:idx val="5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73-3698-4CD4-8E5E-192B0057DBFB}"/>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20E6-4373-B61C-CD8CA36575DD}"/>
            </c:ext>
          </c:extLst>
        </c:ser>
        <c:dLbls>
          <c:showLegendKey val="0"/>
          <c:showVal val="0"/>
          <c:showCatName val="0"/>
          <c:showSerName val="0"/>
          <c:showPercent val="0"/>
          <c:showBubbleSize val="0"/>
          <c:showLeaderLines val="1"/>
        </c:dLbls>
        <c:firstSliceAng val="0"/>
        <c:holeSize val="71"/>
      </c:doughnutChart>
      <c:doughnutChart>
        <c:varyColors val="1"/>
        <c:ser>
          <c:idx val="1"/>
          <c:order val="1"/>
          <c:tx>
            <c:v>percentage+'Pivot Table'!$V$5:$W$5</c:v>
          </c:tx>
          <c:dPt>
            <c:idx val="0"/>
            <c:bubble3D val="0"/>
            <c:spPr>
              <a:solidFill>
                <a:srgbClr val="9BF8F2">
                  <a:alpha val="0"/>
                </a:srgbClr>
              </a:solidFill>
              <a:ln w="19050">
                <a:noFill/>
              </a:ln>
              <a:effectLst/>
            </c:spPr>
            <c:extLst>
              <c:ext xmlns:c16="http://schemas.microsoft.com/office/drawing/2014/chart" uri="{C3380CC4-5D6E-409C-BE32-E72D297353CC}">
                <c16:uniqueId val="{00000003-20E6-4373-B61C-CD8CA36575DD}"/>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04-20E6-4373-B61C-CD8CA36575DD}"/>
              </c:ext>
            </c:extLst>
          </c:dPt>
          <c:val>
            <c:numRef>
              <c:f>'Pivot Table'!$V$5:$W$5</c:f>
              <c:numCache>
                <c:formatCode>0%</c:formatCode>
                <c:ptCount val="2"/>
                <c:pt idx="0">
                  <c:v>0.89285714285714313</c:v>
                </c:pt>
                <c:pt idx="1">
                  <c:v>0.10714285714285687</c:v>
                </c:pt>
              </c:numCache>
            </c:numRef>
          </c:val>
          <c:extLst>
            <c:ext xmlns:c16="http://schemas.microsoft.com/office/drawing/2014/chart" uri="{C3380CC4-5D6E-409C-BE32-E72D297353CC}">
              <c16:uniqueId val="{00000001-20E6-4373-B61C-CD8CA36575DD}"/>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Table'!$BR$5</c:f>
              <c:strCache>
                <c:ptCount val="1"/>
                <c:pt idx="0">
                  <c:v>Egypt</c:v>
                </c:pt>
              </c:strCache>
            </c:strRef>
          </c:tx>
          <c:spPr>
            <a:gradFill>
              <a:gsLst>
                <a:gs pos="43000">
                  <a:srgbClr val="DD115E"/>
                </a:gs>
                <a:gs pos="100000">
                  <a:srgbClr val="FF0000"/>
                </a:gs>
              </a:gsLst>
              <a:lin ang="2700000" scaled="0"/>
            </a:gradFill>
            <a:ln>
              <a:noFill/>
            </a:ln>
            <a:effectLst/>
          </c:spPr>
          <c:invertIfNegative val="0"/>
          <c:val>
            <c:numRef>
              <c:f>'Pivot Table'!$BS$5</c:f>
              <c:numCache>
                <c:formatCode>0%</c:formatCode>
                <c:ptCount val="1"/>
                <c:pt idx="0">
                  <c:v>0.29544495207826388</c:v>
                </c:pt>
              </c:numCache>
            </c:numRef>
          </c:val>
          <c:extLst>
            <c:ext xmlns:c16="http://schemas.microsoft.com/office/drawing/2014/chart" uri="{C3380CC4-5D6E-409C-BE32-E72D297353CC}">
              <c16:uniqueId val="{00000000-3C73-4F92-B3AF-299B2E785D97}"/>
            </c:ext>
          </c:extLst>
        </c:ser>
        <c:ser>
          <c:idx val="1"/>
          <c:order val="1"/>
          <c:tx>
            <c:strRef>
              <c:f>'Pivot Table'!$BR$6</c:f>
              <c:strCache>
                <c:ptCount val="1"/>
                <c:pt idx="0">
                  <c:v>USA</c:v>
                </c:pt>
              </c:strCache>
            </c:strRef>
          </c:tx>
          <c:spPr>
            <a:gradFill>
              <a:gsLst>
                <a:gs pos="43000">
                  <a:srgbClr val="002060"/>
                </a:gs>
                <a:gs pos="100000">
                  <a:srgbClr val="00B0F0"/>
                </a:gs>
              </a:gsLst>
              <a:lin ang="2700000" scaled="0"/>
            </a:gradFill>
            <a:ln>
              <a:noFill/>
            </a:ln>
            <a:effectLst/>
          </c:spPr>
          <c:invertIfNegative val="0"/>
          <c:val>
            <c:numRef>
              <c:f>'Pivot Table'!$BS$6</c:f>
              <c:numCache>
                <c:formatCode>0%</c:formatCode>
                <c:ptCount val="1"/>
                <c:pt idx="0">
                  <c:v>0.17061255400506531</c:v>
                </c:pt>
              </c:numCache>
            </c:numRef>
          </c:val>
          <c:extLst>
            <c:ext xmlns:c16="http://schemas.microsoft.com/office/drawing/2014/chart" uri="{C3380CC4-5D6E-409C-BE32-E72D297353CC}">
              <c16:uniqueId val="{00000001-3C73-4F92-B3AF-299B2E785D97}"/>
            </c:ext>
          </c:extLst>
        </c:ser>
        <c:ser>
          <c:idx val="2"/>
          <c:order val="2"/>
          <c:tx>
            <c:strRef>
              <c:f>'Pivot Table'!$BR$7</c:f>
              <c:strCache>
                <c:ptCount val="1"/>
                <c:pt idx="0">
                  <c:v>Russia</c:v>
                </c:pt>
              </c:strCache>
            </c:strRef>
          </c:tx>
          <c:spPr>
            <a:gradFill>
              <a:gsLst>
                <a:gs pos="43000">
                  <a:srgbClr val="FFC000"/>
                </a:gs>
                <a:gs pos="100000">
                  <a:srgbClr val="FFFF00"/>
                </a:gs>
              </a:gsLst>
              <a:lin ang="2700000" scaled="0"/>
            </a:gradFill>
            <a:ln>
              <a:noFill/>
            </a:ln>
            <a:effectLst/>
          </c:spPr>
          <c:invertIfNegative val="0"/>
          <c:val>
            <c:numRef>
              <c:f>'Pivot Table'!$BS$7</c:f>
              <c:numCache>
                <c:formatCode>0%</c:formatCode>
                <c:ptCount val="1"/>
                <c:pt idx="0">
                  <c:v>0.17477156478124845</c:v>
                </c:pt>
              </c:numCache>
            </c:numRef>
          </c:val>
          <c:extLst>
            <c:ext xmlns:c16="http://schemas.microsoft.com/office/drawing/2014/chart" uri="{C3380CC4-5D6E-409C-BE32-E72D297353CC}">
              <c16:uniqueId val="{00000002-3C73-4F92-B3AF-299B2E785D97}"/>
            </c:ext>
          </c:extLst>
        </c:ser>
        <c:ser>
          <c:idx val="3"/>
          <c:order val="3"/>
          <c:tx>
            <c:strRef>
              <c:f>'Pivot Table'!$BR$8</c:f>
              <c:strCache>
                <c:ptCount val="1"/>
                <c:pt idx="0">
                  <c:v>United Kingdom</c:v>
                </c:pt>
              </c:strCache>
            </c:strRef>
          </c:tx>
          <c:spPr>
            <a:gradFill>
              <a:gsLst>
                <a:gs pos="43000">
                  <a:schemeClr val="accent1">
                    <a:lumMod val="75000"/>
                  </a:schemeClr>
                </a:gs>
                <a:gs pos="100000">
                  <a:srgbClr val="00B0F0"/>
                </a:gs>
              </a:gsLst>
              <a:lin ang="2700000" scaled="0"/>
            </a:gradFill>
            <a:ln>
              <a:noFill/>
            </a:ln>
            <a:effectLst/>
          </c:spPr>
          <c:invertIfNegative val="0"/>
          <c:val>
            <c:numRef>
              <c:f>'Pivot Table'!$BS$8</c:f>
              <c:numCache>
                <c:formatCode>0%</c:formatCode>
                <c:ptCount val="1"/>
                <c:pt idx="0">
                  <c:v>0.1659693598847892</c:v>
                </c:pt>
              </c:numCache>
            </c:numRef>
          </c:val>
          <c:extLst>
            <c:ext xmlns:c16="http://schemas.microsoft.com/office/drawing/2014/chart" uri="{C3380CC4-5D6E-409C-BE32-E72D297353CC}">
              <c16:uniqueId val="{00000003-3C73-4F92-B3AF-299B2E785D97}"/>
            </c:ext>
          </c:extLst>
        </c:ser>
        <c:ser>
          <c:idx val="4"/>
          <c:order val="4"/>
          <c:tx>
            <c:strRef>
              <c:f>'Pivot Table'!$BR$9</c:f>
              <c:strCache>
                <c:ptCount val="1"/>
                <c:pt idx="0">
                  <c:v>Canada</c:v>
                </c:pt>
              </c:strCache>
            </c:strRef>
          </c:tx>
          <c:spPr>
            <a:gradFill>
              <a:gsLst>
                <a:gs pos="1000">
                  <a:schemeClr val="bg2">
                    <a:lumMod val="25000"/>
                  </a:schemeClr>
                </a:gs>
                <a:gs pos="100000">
                  <a:schemeClr val="accent1">
                    <a:lumMod val="60000"/>
                    <a:lumOff val="40000"/>
                  </a:schemeClr>
                </a:gs>
              </a:gsLst>
              <a:lin ang="2700000" scaled="0"/>
            </a:gradFill>
            <a:ln>
              <a:noFill/>
            </a:ln>
            <a:effectLst/>
          </c:spPr>
          <c:invertIfNegative val="0"/>
          <c:dPt>
            <c:idx val="0"/>
            <c:invertIfNegative val="0"/>
            <c:bubble3D val="0"/>
            <c:spPr>
              <a:gradFill>
                <a:gsLst>
                  <a:gs pos="56000">
                    <a:srgbClr val="7030A0"/>
                  </a:gs>
                  <a:gs pos="100000">
                    <a:schemeClr val="accent1">
                      <a:lumMod val="60000"/>
                      <a:lumOff val="40000"/>
                    </a:schemeClr>
                  </a:gs>
                </a:gsLst>
                <a:lin ang="2700000" scaled="0"/>
              </a:gradFill>
              <a:ln>
                <a:noFill/>
              </a:ln>
              <a:effectLst/>
            </c:spPr>
            <c:extLst>
              <c:ext xmlns:c16="http://schemas.microsoft.com/office/drawing/2014/chart" uri="{C3380CC4-5D6E-409C-BE32-E72D297353CC}">
                <c16:uniqueId val="{00000006-3C73-4F92-B3AF-299B2E785D97}"/>
              </c:ext>
            </c:extLst>
          </c:dPt>
          <c:val>
            <c:numRef>
              <c:f>'Pivot Table'!$BS$9</c:f>
              <c:numCache>
                <c:formatCode>0%</c:formatCode>
                <c:ptCount val="1"/>
                <c:pt idx="0">
                  <c:v>9.6613199582857426E-2</c:v>
                </c:pt>
              </c:numCache>
            </c:numRef>
          </c:val>
          <c:extLst>
            <c:ext xmlns:c16="http://schemas.microsoft.com/office/drawing/2014/chart" uri="{C3380CC4-5D6E-409C-BE32-E72D297353CC}">
              <c16:uniqueId val="{00000004-3C73-4F92-B3AF-299B2E785D97}"/>
            </c:ext>
          </c:extLst>
        </c:ser>
        <c:ser>
          <c:idx val="5"/>
          <c:order val="5"/>
          <c:tx>
            <c:strRef>
              <c:f>'Pivot Table'!$BR$10</c:f>
              <c:strCache>
                <c:ptCount val="1"/>
                <c:pt idx="0">
                  <c:v>Brazil</c:v>
                </c:pt>
              </c:strCache>
            </c:strRef>
          </c:tx>
          <c:spPr>
            <a:gradFill>
              <a:gsLst>
                <a:gs pos="48000">
                  <a:schemeClr val="accent2">
                    <a:lumMod val="60000"/>
                    <a:lumOff val="40000"/>
                  </a:schemeClr>
                </a:gs>
                <a:gs pos="100000">
                  <a:schemeClr val="accent1">
                    <a:lumMod val="60000"/>
                    <a:lumOff val="40000"/>
                  </a:schemeClr>
                </a:gs>
              </a:gsLst>
              <a:lin ang="2700000" scaled="0"/>
            </a:gradFill>
            <a:ln>
              <a:noFill/>
            </a:ln>
            <a:effectLst/>
          </c:spPr>
          <c:invertIfNegative val="0"/>
          <c:val>
            <c:numRef>
              <c:f>'Pivot Table'!$BS$10</c:f>
              <c:numCache>
                <c:formatCode>0%</c:formatCode>
                <c:ptCount val="1"/>
                <c:pt idx="0">
                  <c:v>9.6588369667775731E-2</c:v>
                </c:pt>
              </c:numCache>
            </c:numRef>
          </c:val>
          <c:extLst>
            <c:ext xmlns:c16="http://schemas.microsoft.com/office/drawing/2014/chart" uri="{C3380CC4-5D6E-409C-BE32-E72D297353CC}">
              <c16:uniqueId val="{00000005-3C73-4F92-B3AF-299B2E785D97}"/>
            </c:ext>
          </c:extLst>
        </c:ser>
        <c:dLbls>
          <c:showLegendKey val="0"/>
          <c:showVal val="0"/>
          <c:showCatName val="0"/>
          <c:showSerName val="0"/>
          <c:showPercent val="0"/>
          <c:showBubbleSize val="0"/>
        </c:dLbls>
        <c:gapWidth val="150"/>
        <c:overlap val="100"/>
        <c:axId val="1809804352"/>
        <c:axId val="1809789472"/>
      </c:barChart>
      <c:catAx>
        <c:axId val="1809804352"/>
        <c:scaling>
          <c:orientation val="minMax"/>
        </c:scaling>
        <c:delete val="1"/>
        <c:axPos val="l"/>
        <c:numFmt formatCode="General" sourceLinked="1"/>
        <c:majorTickMark val="none"/>
        <c:minorTickMark val="none"/>
        <c:tickLblPos val="nextTo"/>
        <c:crossAx val="1809789472"/>
        <c:crosses val="autoZero"/>
        <c:auto val="1"/>
        <c:lblAlgn val="ctr"/>
        <c:lblOffset val="100"/>
        <c:noMultiLvlLbl val="0"/>
      </c:catAx>
      <c:valAx>
        <c:axId val="1809789472"/>
        <c:scaling>
          <c:orientation val="minMax"/>
        </c:scaling>
        <c:delete val="1"/>
        <c:axPos val="b"/>
        <c:numFmt formatCode="0%" sourceLinked="1"/>
        <c:majorTickMark val="none"/>
        <c:minorTickMark val="none"/>
        <c:tickLblPos val="nextTo"/>
        <c:crossAx val="18098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2">
                  <a:lumMod val="25000"/>
                </a:schemeClr>
              </a:solidFill>
              <a:ln w="19050">
                <a:noFill/>
              </a:ln>
              <a:effectLst/>
            </c:spPr>
            <c:extLst>
              <c:ext xmlns:c16="http://schemas.microsoft.com/office/drawing/2014/chart" uri="{C3380CC4-5D6E-409C-BE32-E72D297353CC}">
                <c16:uniqueId val="{00000001-04F0-412C-8162-FD11EACA5CEC}"/>
              </c:ext>
            </c:extLst>
          </c:dPt>
          <c:dPt>
            <c:idx val="1"/>
            <c:bubble3D val="0"/>
            <c:spPr>
              <a:gradFill flip="none" rotWithShape="1">
                <a:gsLst>
                  <a:gs pos="34000">
                    <a:srgbClr val="194AFE"/>
                  </a:gs>
                  <a:gs pos="49000">
                    <a:srgbClr val="9BF8F2"/>
                  </a:gs>
                </a:gsLst>
                <a:lin ang="2400000" scaled="0"/>
                <a:tileRect/>
              </a:gradFill>
              <a:ln w="19050">
                <a:noFill/>
              </a:ln>
              <a:effectLst/>
            </c:spPr>
            <c:extLst>
              <c:ext xmlns:c16="http://schemas.microsoft.com/office/drawing/2014/chart" uri="{C3380CC4-5D6E-409C-BE32-E72D297353CC}">
                <c16:uniqueId val="{00000003-04F0-412C-8162-FD11EACA5CEC}"/>
              </c:ext>
            </c:extLst>
          </c:dPt>
          <c:cat>
            <c:strRef>
              <c:f>'Pivot Table'!$BY$5:$BZ$5</c:f>
              <c:strCache>
                <c:ptCount val="2"/>
                <c:pt idx="0">
                  <c:v>Remaining Percentage</c:v>
                </c:pt>
                <c:pt idx="1">
                  <c:v>Actual</c:v>
                </c:pt>
              </c:strCache>
            </c:strRef>
          </c:cat>
          <c:val>
            <c:numRef>
              <c:f>'Pivot Table'!$BY$6:$BZ$6</c:f>
              <c:numCache>
                <c:formatCode>0%</c:formatCode>
                <c:ptCount val="2"/>
                <c:pt idx="0">
                  <c:v>0.26795265721834105</c:v>
                </c:pt>
                <c:pt idx="1">
                  <c:v>0.73204734278165895</c:v>
                </c:pt>
              </c:numCache>
            </c:numRef>
          </c:val>
          <c:extLst>
            <c:ext xmlns:c16="http://schemas.microsoft.com/office/drawing/2014/chart" uri="{C3380CC4-5D6E-409C-BE32-E72D297353CC}">
              <c16:uniqueId val="{00000004-04F0-412C-8162-FD11EACA5CEC}"/>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5"/>
            <c:spPr>
              <a:gradFill>
                <a:gsLst>
                  <a:gs pos="56000">
                    <a:srgbClr val="194AFE"/>
                  </a:gs>
                  <a:gs pos="100000">
                    <a:schemeClr val="accent1">
                      <a:lumMod val="60000"/>
                      <a:lumOff val="40000"/>
                    </a:schemeClr>
                  </a:gs>
                </a:gsLst>
                <a:lin ang="2700000" scaled="0"/>
              </a:gradFill>
              <a:ln w="9525">
                <a:noFill/>
              </a:ln>
              <a:effectLst/>
            </c:spPr>
          </c:marker>
          <c:dPt>
            <c:idx val="0"/>
            <c:marker>
              <c:symbol val="circle"/>
              <c:size val="25"/>
              <c:spPr>
                <a:solidFill>
                  <a:srgbClr val="194AFE"/>
                </a:solidFill>
                <a:ln w="9525">
                  <a:noFill/>
                </a:ln>
                <a:effectLst/>
              </c:spPr>
            </c:marker>
            <c:bubble3D val="0"/>
            <c:extLst>
              <c:ext xmlns:c16="http://schemas.microsoft.com/office/drawing/2014/chart" uri="{C3380CC4-5D6E-409C-BE32-E72D297353CC}">
                <c16:uniqueId val="{00000005-04F0-412C-8162-FD11EACA5CEC}"/>
              </c:ext>
            </c:extLst>
          </c:dPt>
          <c:dPt>
            <c:idx val="1"/>
            <c:marker>
              <c:symbol val="circle"/>
              <c:size val="25"/>
              <c:spPr>
                <a:solidFill>
                  <a:srgbClr val="9BF8F2"/>
                </a:solidFill>
                <a:ln w="9525">
                  <a:noFill/>
                </a:ln>
                <a:effectLst/>
              </c:spPr>
            </c:marker>
            <c:bubble3D val="0"/>
            <c:extLst>
              <c:ext xmlns:c16="http://schemas.microsoft.com/office/drawing/2014/chart" uri="{C3380CC4-5D6E-409C-BE32-E72D297353CC}">
                <c16:uniqueId val="{00000006-04F0-412C-8162-FD11EACA5CEC}"/>
              </c:ext>
            </c:extLst>
          </c:dPt>
          <c:xVal>
            <c:numRef>
              <c:f>'Pivot Table'!$CB$6:$CB$7</c:f>
              <c:numCache>
                <c:formatCode>General</c:formatCode>
                <c:ptCount val="2"/>
                <c:pt idx="0">
                  <c:v>0</c:v>
                </c:pt>
                <c:pt idx="1">
                  <c:v>0.99364483721177543</c:v>
                </c:pt>
              </c:numCache>
            </c:numRef>
          </c:xVal>
          <c:yVal>
            <c:numRef>
              <c:f>'Pivot Table'!$CC$6:$CC$7</c:f>
              <c:numCache>
                <c:formatCode>General</c:formatCode>
                <c:ptCount val="2"/>
                <c:pt idx="0">
                  <c:v>1</c:v>
                </c:pt>
                <c:pt idx="1">
                  <c:v>-0.11256081681644099</c:v>
                </c:pt>
              </c:numCache>
            </c:numRef>
          </c:yVal>
          <c:smooth val="0"/>
          <c:extLst>
            <c:ext xmlns:c16="http://schemas.microsoft.com/office/drawing/2014/chart" uri="{C3380CC4-5D6E-409C-BE32-E72D297353CC}">
              <c16:uniqueId val="{00000007-04F0-412C-8162-FD11EACA5CEC}"/>
            </c:ext>
          </c:extLst>
        </c:ser>
        <c:dLbls>
          <c:showLegendKey val="0"/>
          <c:showVal val="0"/>
          <c:showCatName val="0"/>
          <c:showSerName val="0"/>
          <c:showPercent val="0"/>
          <c:showBubbleSize val="0"/>
        </c:dLbls>
        <c:axId val="1971751472"/>
        <c:axId val="1971774992"/>
      </c:scatterChart>
      <c:valAx>
        <c:axId val="1971774992"/>
        <c:scaling>
          <c:orientation val="minMax"/>
          <c:max val="1.1500000000000001"/>
          <c:min val="-1.1500000000000001"/>
        </c:scaling>
        <c:delete val="1"/>
        <c:axPos val="l"/>
        <c:numFmt formatCode="General" sourceLinked="1"/>
        <c:majorTickMark val="out"/>
        <c:minorTickMark val="none"/>
        <c:tickLblPos val="nextTo"/>
        <c:crossAx val="1971751472"/>
        <c:crosses val="autoZero"/>
        <c:crossBetween val="midCat"/>
      </c:valAx>
      <c:valAx>
        <c:axId val="1971751472"/>
        <c:scaling>
          <c:orientation val="minMax"/>
          <c:max val="1.1500000000000001"/>
          <c:min val="-1.1500000000000001"/>
        </c:scaling>
        <c:delete val="1"/>
        <c:axPos val="b"/>
        <c:numFmt formatCode="General" sourceLinked="1"/>
        <c:majorTickMark val="out"/>
        <c:minorTickMark val="none"/>
        <c:tickLblPos val="nextTo"/>
        <c:crossAx val="197177499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spPr>
            <a:gradFill flip="none" rotWithShape="1">
              <a:gsLst>
                <a:gs pos="39000">
                  <a:srgbClr val="F127F6"/>
                </a:gs>
                <a:gs pos="29000">
                  <a:srgbClr val="F127F6"/>
                </a:gs>
                <a:gs pos="81000">
                  <a:schemeClr val="accent1">
                    <a:lumMod val="30000"/>
                    <a:lumOff val="70000"/>
                  </a:schemeClr>
                </a:gs>
              </a:gsLst>
              <a:lin ang="5400000" scaled="0"/>
              <a:tileRect/>
            </a:gradFill>
            <a:ln>
              <a:noFill/>
            </a:ln>
            <a:effectLst/>
          </c:spPr>
          <c:invertIfNegative val="0"/>
          <c:val>
            <c:numRef>
              <c:f>'Pivot Table'!$CH$6</c:f>
              <c:numCache>
                <c:formatCode>0.0%</c:formatCode>
                <c:ptCount val="1"/>
                <c:pt idx="0">
                  <c:v>0.22799999999999998</c:v>
                </c:pt>
              </c:numCache>
            </c:numRef>
          </c:val>
          <c:extLst>
            <c:ext xmlns:c16="http://schemas.microsoft.com/office/drawing/2014/chart" uri="{C3380CC4-5D6E-409C-BE32-E72D297353CC}">
              <c16:uniqueId val="{00000000-393B-4C48-9482-2C3A31CC8214}"/>
            </c:ext>
          </c:extLst>
        </c:ser>
        <c:ser>
          <c:idx val="1"/>
          <c:order val="1"/>
          <c:spPr>
            <a:solidFill>
              <a:schemeClr val="tx1">
                <a:lumMod val="95000"/>
                <a:lumOff val="5000"/>
              </a:schemeClr>
            </a:solidFill>
            <a:ln>
              <a:noFill/>
            </a:ln>
            <a:effectLst/>
          </c:spPr>
          <c:invertIfNegative val="0"/>
          <c:val>
            <c:numRef>
              <c:f>'Pivot Table'!$CI$6</c:f>
              <c:numCache>
                <c:formatCode>0.000%</c:formatCode>
                <c:ptCount val="1"/>
                <c:pt idx="0">
                  <c:v>0.77200000000000002</c:v>
                </c:pt>
              </c:numCache>
            </c:numRef>
          </c:val>
          <c:extLst>
            <c:ext xmlns:c16="http://schemas.microsoft.com/office/drawing/2014/chart" uri="{C3380CC4-5D6E-409C-BE32-E72D297353CC}">
              <c16:uniqueId val="{00000001-393B-4C48-9482-2C3A31CC8214}"/>
            </c:ext>
          </c:extLst>
        </c:ser>
        <c:dLbls>
          <c:showLegendKey val="0"/>
          <c:showVal val="0"/>
          <c:showCatName val="0"/>
          <c:showSerName val="0"/>
          <c:showPercent val="0"/>
          <c:showBubbleSize val="0"/>
        </c:dLbls>
        <c:gapWidth val="150"/>
        <c:overlap val="100"/>
        <c:axId val="481165808"/>
        <c:axId val="481164368"/>
      </c:barChart>
      <c:catAx>
        <c:axId val="481165808"/>
        <c:scaling>
          <c:orientation val="minMax"/>
        </c:scaling>
        <c:delete val="1"/>
        <c:axPos val="b"/>
        <c:majorTickMark val="none"/>
        <c:minorTickMark val="none"/>
        <c:tickLblPos val="nextTo"/>
        <c:crossAx val="481164368"/>
        <c:crosses val="autoZero"/>
        <c:auto val="1"/>
        <c:lblAlgn val="ctr"/>
        <c:lblOffset val="100"/>
        <c:noMultiLvlLbl val="0"/>
      </c:catAx>
      <c:valAx>
        <c:axId val="481164368"/>
        <c:scaling>
          <c:orientation val="minMax"/>
        </c:scaling>
        <c:delete val="1"/>
        <c:axPos val="l"/>
        <c:numFmt formatCode="0%" sourceLinked="1"/>
        <c:majorTickMark val="none"/>
        <c:minorTickMark val="none"/>
        <c:tickLblPos val="nextTo"/>
        <c:crossAx val="48116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Table'!$BR$5</c:f>
              <c:strCache>
                <c:ptCount val="1"/>
                <c:pt idx="0">
                  <c:v>Egypt</c:v>
                </c:pt>
              </c:strCache>
            </c:strRef>
          </c:tx>
          <c:spPr>
            <a:gradFill>
              <a:gsLst>
                <a:gs pos="43000">
                  <a:srgbClr val="DD115E"/>
                </a:gs>
                <a:gs pos="100000">
                  <a:srgbClr val="FF0000"/>
                </a:gs>
              </a:gsLst>
              <a:lin ang="2700000" scaled="0"/>
            </a:gradFill>
            <a:ln>
              <a:noFill/>
            </a:ln>
            <a:effectLst/>
          </c:spPr>
          <c:invertIfNegative val="0"/>
          <c:val>
            <c:numRef>
              <c:f>'Pivot Table'!$BS$5</c:f>
              <c:numCache>
                <c:formatCode>0%</c:formatCode>
                <c:ptCount val="1"/>
                <c:pt idx="0">
                  <c:v>0.29544495207826388</c:v>
                </c:pt>
              </c:numCache>
            </c:numRef>
          </c:val>
          <c:extLst>
            <c:ext xmlns:c16="http://schemas.microsoft.com/office/drawing/2014/chart" uri="{C3380CC4-5D6E-409C-BE32-E72D297353CC}">
              <c16:uniqueId val="{00000000-98AA-4D96-B1E7-7B3FFD54ACD3}"/>
            </c:ext>
          </c:extLst>
        </c:ser>
        <c:ser>
          <c:idx val="1"/>
          <c:order val="1"/>
          <c:tx>
            <c:strRef>
              <c:f>'Pivot Table'!$BR$6</c:f>
              <c:strCache>
                <c:ptCount val="1"/>
                <c:pt idx="0">
                  <c:v>USA</c:v>
                </c:pt>
              </c:strCache>
            </c:strRef>
          </c:tx>
          <c:spPr>
            <a:gradFill>
              <a:gsLst>
                <a:gs pos="43000">
                  <a:srgbClr val="002060"/>
                </a:gs>
                <a:gs pos="100000">
                  <a:srgbClr val="00B0F0"/>
                </a:gs>
              </a:gsLst>
              <a:lin ang="2700000" scaled="0"/>
            </a:gradFill>
            <a:ln>
              <a:noFill/>
            </a:ln>
            <a:effectLst/>
          </c:spPr>
          <c:invertIfNegative val="0"/>
          <c:val>
            <c:numRef>
              <c:f>'Pivot Table'!$BS$6</c:f>
              <c:numCache>
                <c:formatCode>0%</c:formatCode>
                <c:ptCount val="1"/>
                <c:pt idx="0">
                  <c:v>0.17061255400506531</c:v>
                </c:pt>
              </c:numCache>
            </c:numRef>
          </c:val>
          <c:extLst>
            <c:ext xmlns:c16="http://schemas.microsoft.com/office/drawing/2014/chart" uri="{C3380CC4-5D6E-409C-BE32-E72D297353CC}">
              <c16:uniqueId val="{00000001-98AA-4D96-B1E7-7B3FFD54ACD3}"/>
            </c:ext>
          </c:extLst>
        </c:ser>
        <c:ser>
          <c:idx val="2"/>
          <c:order val="2"/>
          <c:tx>
            <c:strRef>
              <c:f>'Pivot Table'!$BR$7</c:f>
              <c:strCache>
                <c:ptCount val="1"/>
                <c:pt idx="0">
                  <c:v>Russia</c:v>
                </c:pt>
              </c:strCache>
            </c:strRef>
          </c:tx>
          <c:spPr>
            <a:gradFill>
              <a:gsLst>
                <a:gs pos="43000">
                  <a:srgbClr val="FFC000"/>
                </a:gs>
                <a:gs pos="100000">
                  <a:srgbClr val="FFFF00"/>
                </a:gs>
              </a:gsLst>
              <a:lin ang="2700000" scaled="0"/>
            </a:gradFill>
            <a:ln>
              <a:noFill/>
            </a:ln>
            <a:effectLst/>
          </c:spPr>
          <c:invertIfNegative val="0"/>
          <c:val>
            <c:numRef>
              <c:f>'Pivot Table'!$BS$7</c:f>
              <c:numCache>
                <c:formatCode>0%</c:formatCode>
                <c:ptCount val="1"/>
                <c:pt idx="0">
                  <c:v>0.17477156478124845</c:v>
                </c:pt>
              </c:numCache>
            </c:numRef>
          </c:val>
          <c:extLst>
            <c:ext xmlns:c16="http://schemas.microsoft.com/office/drawing/2014/chart" uri="{C3380CC4-5D6E-409C-BE32-E72D297353CC}">
              <c16:uniqueId val="{00000002-98AA-4D96-B1E7-7B3FFD54ACD3}"/>
            </c:ext>
          </c:extLst>
        </c:ser>
        <c:ser>
          <c:idx val="3"/>
          <c:order val="3"/>
          <c:tx>
            <c:strRef>
              <c:f>'Pivot Table'!$BR$8</c:f>
              <c:strCache>
                <c:ptCount val="1"/>
                <c:pt idx="0">
                  <c:v>United Kingdom</c:v>
                </c:pt>
              </c:strCache>
            </c:strRef>
          </c:tx>
          <c:spPr>
            <a:gradFill>
              <a:gsLst>
                <a:gs pos="43000">
                  <a:schemeClr val="accent1">
                    <a:lumMod val="75000"/>
                  </a:schemeClr>
                </a:gs>
                <a:gs pos="100000">
                  <a:srgbClr val="00B0F0"/>
                </a:gs>
              </a:gsLst>
              <a:lin ang="2700000" scaled="0"/>
            </a:gradFill>
            <a:ln>
              <a:noFill/>
            </a:ln>
            <a:effectLst/>
          </c:spPr>
          <c:invertIfNegative val="0"/>
          <c:val>
            <c:numRef>
              <c:f>'Pivot Table'!$BS$8</c:f>
              <c:numCache>
                <c:formatCode>0%</c:formatCode>
                <c:ptCount val="1"/>
                <c:pt idx="0">
                  <c:v>0.1659693598847892</c:v>
                </c:pt>
              </c:numCache>
            </c:numRef>
          </c:val>
          <c:extLst>
            <c:ext xmlns:c16="http://schemas.microsoft.com/office/drawing/2014/chart" uri="{C3380CC4-5D6E-409C-BE32-E72D297353CC}">
              <c16:uniqueId val="{00000003-98AA-4D96-B1E7-7B3FFD54ACD3}"/>
            </c:ext>
          </c:extLst>
        </c:ser>
        <c:ser>
          <c:idx val="4"/>
          <c:order val="4"/>
          <c:tx>
            <c:strRef>
              <c:f>'Pivot Table'!$BR$9</c:f>
              <c:strCache>
                <c:ptCount val="1"/>
                <c:pt idx="0">
                  <c:v>Canada</c:v>
                </c:pt>
              </c:strCache>
            </c:strRef>
          </c:tx>
          <c:spPr>
            <a:gradFill>
              <a:gsLst>
                <a:gs pos="1000">
                  <a:schemeClr val="bg2">
                    <a:lumMod val="25000"/>
                  </a:schemeClr>
                </a:gs>
                <a:gs pos="100000">
                  <a:schemeClr val="accent1">
                    <a:lumMod val="60000"/>
                    <a:lumOff val="40000"/>
                  </a:schemeClr>
                </a:gs>
              </a:gsLst>
              <a:lin ang="2700000" scaled="0"/>
            </a:gradFill>
            <a:ln>
              <a:noFill/>
            </a:ln>
            <a:effectLst/>
          </c:spPr>
          <c:invertIfNegative val="0"/>
          <c:val>
            <c:numRef>
              <c:f>'Pivot Table'!$BS$9</c:f>
              <c:numCache>
                <c:formatCode>0%</c:formatCode>
                <c:ptCount val="1"/>
                <c:pt idx="0">
                  <c:v>9.6613199582857426E-2</c:v>
                </c:pt>
              </c:numCache>
            </c:numRef>
          </c:val>
          <c:extLst>
            <c:ext xmlns:c16="http://schemas.microsoft.com/office/drawing/2014/chart" uri="{C3380CC4-5D6E-409C-BE32-E72D297353CC}">
              <c16:uniqueId val="{00000004-98AA-4D96-B1E7-7B3FFD54ACD3}"/>
            </c:ext>
          </c:extLst>
        </c:ser>
        <c:ser>
          <c:idx val="5"/>
          <c:order val="5"/>
          <c:tx>
            <c:strRef>
              <c:f>'Pivot Table'!$BR$10</c:f>
              <c:strCache>
                <c:ptCount val="1"/>
                <c:pt idx="0">
                  <c:v>Brazil</c:v>
                </c:pt>
              </c:strCache>
            </c:strRef>
          </c:tx>
          <c:spPr>
            <a:gradFill>
              <a:gsLst>
                <a:gs pos="48000">
                  <a:schemeClr val="accent2">
                    <a:lumMod val="60000"/>
                    <a:lumOff val="40000"/>
                  </a:schemeClr>
                </a:gs>
                <a:gs pos="100000">
                  <a:schemeClr val="accent1">
                    <a:lumMod val="60000"/>
                    <a:lumOff val="40000"/>
                  </a:schemeClr>
                </a:gs>
              </a:gsLst>
              <a:lin ang="2700000" scaled="0"/>
            </a:gradFill>
            <a:ln>
              <a:noFill/>
            </a:ln>
            <a:effectLst/>
          </c:spPr>
          <c:invertIfNegative val="0"/>
          <c:val>
            <c:numRef>
              <c:f>'Pivot Table'!$BS$10</c:f>
              <c:numCache>
                <c:formatCode>0%</c:formatCode>
                <c:ptCount val="1"/>
                <c:pt idx="0">
                  <c:v>9.6588369667775731E-2</c:v>
                </c:pt>
              </c:numCache>
            </c:numRef>
          </c:val>
          <c:extLst>
            <c:ext xmlns:c16="http://schemas.microsoft.com/office/drawing/2014/chart" uri="{C3380CC4-5D6E-409C-BE32-E72D297353CC}">
              <c16:uniqueId val="{00000005-98AA-4D96-B1E7-7B3FFD54ACD3}"/>
            </c:ext>
          </c:extLst>
        </c:ser>
        <c:dLbls>
          <c:showLegendKey val="0"/>
          <c:showVal val="0"/>
          <c:showCatName val="0"/>
          <c:showSerName val="0"/>
          <c:showPercent val="0"/>
          <c:showBubbleSize val="0"/>
        </c:dLbls>
        <c:gapWidth val="150"/>
        <c:overlap val="100"/>
        <c:axId val="1809804352"/>
        <c:axId val="1809789472"/>
      </c:barChart>
      <c:catAx>
        <c:axId val="1809804352"/>
        <c:scaling>
          <c:orientation val="minMax"/>
        </c:scaling>
        <c:delete val="1"/>
        <c:axPos val="l"/>
        <c:numFmt formatCode="General" sourceLinked="1"/>
        <c:majorTickMark val="none"/>
        <c:minorTickMark val="none"/>
        <c:tickLblPos val="nextTo"/>
        <c:crossAx val="1809789472"/>
        <c:crosses val="autoZero"/>
        <c:auto val="1"/>
        <c:lblAlgn val="ctr"/>
        <c:lblOffset val="100"/>
        <c:noMultiLvlLbl val="0"/>
      </c:catAx>
      <c:valAx>
        <c:axId val="1809789472"/>
        <c:scaling>
          <c:orientation val="minMax"/>
        </c:scaling>
        <c:delete val="1"/>
        <c:axPos val="b"/>
        <c:numFmt formatCode="0%" sourceLinked="1"/>
        <c:majorTickMark val="none"/>
        <c:minorTickMark val="none"/>
        <c:tickLblPos val="nextTo"/>
        <c:crossAx val="18098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gradFill flip="none" rotWithShape="1">
                <a:gsLst>
                  <a:gs pos="29000">
                    <a:srgbClr val="194AFE"/>
                  </a:gs>
                  <a:gs pos="72000">
                    <a:schemeClr val="accent1">
                      <a:lumMod val="30000"/>
                      <a:lumOff val="70000"/>
                    </a:schemeClr>
                  </a:gs>
                </a:gsLst>
                <a:lin ang="2700000" scaled="1"/>
                <a:tileRect/>
              </a:gradFill>
            </a:ln>
          </c:spPr>
          <c:dPt>
            <c:idx val="0"/>
            <c:bubble3D val="0"/>
            <c:spPr>
              <a:solidFill>
                <a:schemeClr val="bg2">
                  <a:lumMod val="25000"/>
                </a:schemeClr>
              </a:solidFill>
              <a:ln w="19050">
                <a:gradFill flip="none" rotWithShape="1">
                  <a:gsLst>
                    <a:gs pos="29000">
                      <a:srgbClr val="194AFE"/>
                    </a:gs>
                    <a:gs pos="72000">
                      <a:schemeClr val="accent1">
                        <a:lumMod val="30000"/>
                        <a:lumOff val="70000"/>
                      </a:schemeClr>
                    </a:gs>
                  </a:gsLst>
                  <a:lin ang="2700000" scaled="1"/>
                  <a:tileRect/>
                </a:gradFill>
              </a:ln>
              <a:effectLst/>
            </c:spPr>
            <c:extLst>
              <c:ext xmlns:c16="http://schemas.microsoft.com/office/drawing/2014/chart" uri="{C3380CC4-5D6E-409C-BE32-E72D297353CC}">
                <c16:uniqueId val="{00000005-D23E-4EB1-8192-B3B771D5EAB4}"/>
              </c:ext>
            </c:extLst>
          </c:dPt>
          <c:dPt>
            <c:idx val="1"/>
            <c:bubble3D val="0"/>
            <c:spPr>
              <a:gradFill flip="none" rotWithShape="1">
                <a:gsLst>
                  <a:gs pos="34000">
                    <a:srgbClr val="194AFE"/>
                  </a:gs>
                  <a:gs pos="49000">
                    <a:srgbClr val="9BF8F2"/>
                  </a:gs>
                </a:gsLst>
                <a:lin ang="2400000" scaled="0"/>
                <a:tileRect/>
              </a:gradFill>
              <a:ln w="19050">
                <a:gradFill flip="none" rotWithShape="1">
                  <a:gsLst>
                    <a:gs pos="29000">
                      <a:srgbClr val="194AFE"/>
                    </a:gs>
                    <a:gs pos="72000">
                      <a:schemeClr val="accent1">
                        <a:lumMod val="30000"/>
                        <a:lumOff val="70000"/>
                      </a:schemeClr>
                    </a:gs>
                  </a:gsLst>
                  <a:lin ang="2700000" scaled="1"/>
                  <a:tileRect/>
                </a:gradFill>
              </a:ln>
              <a:effectLst/>
            </c:spPr>
            <c:extLst>
              <c:ext xmlns:c16="http://schemas.microsoft.com/office/drawing/2014/chart" uri="{C3380CC4-5D6E-409C-BE32-E72D297353CC}">
                <c16:uniqueId val="{00000004-D23E-4EB1-8192-B3B771D5EAB4}"/>
              </c:ext>
            </c:extLst>
          </c:dPt>
          <c:cat>
            <c:strRef>
              <c:f>'Pivot Table'!$BY$5:$BZ$5</c:f>
              <c:strCache>
                <c:ptCount val="2"/>
                <c:pt idx="0">
                  <c:v>Remaining Percentage</c:v>
                </c:pt>
                <c:pt idx="1">
                  <c:v>Actual</c:v>
                </c:pt>
              </c:strCache>
            </c:strRef>
          </c:cat>
          <c:val>
            <c:numRef>
              <c:f>'Pivot Table'!$BY$6:$BZ$6</c:f>
              <c:numCache>
                <c:formatCode>0%</c:formatCode>
                <c:ptCount val="2"/>
                <c:pt idx="0">
                  <c:v>0.26795265721834105</c:v>
                </c:pt>
                <c:pt idx="1">
                  <c:v>0.73204734278165895</c:v>
                </c:pt>
              </c:numCache>
            </c:numRef>
          </c:val>
          <c:extLst>
            <c:ext xmlns:c16="http://schemas.microsoft.com/office/drawing/2014/chart" uri="{C3380CC4-5D6E-409C-BE32-E72D297353CC}">
              <c16:uniqueId val="{00000000-D23E-4EB1-8192-B3B771D5EAB4}"/>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X&amp;Y</c:v>
          </c:tx>
          <c:spPr>
            <a:ln w="25400" cap="rnd">
              <a:noFill/>
              <a:round/>
            </a:ln>
            <a:effectLst/>
          </c:spPr>
          <c:marker>
            <c:symbol val="circle"/>
            <c:size val="25"/>
            <c:spPr>
              <a:gradFill>
                <a:gsLst>
                  <a:gs pos="56000">
                    <a:srgbClr val="194AFE"/>
                  </a:gs>
                  <a:gs pos="100000">
                    <a:schemeClr val="accent1">
                      <a:lumMod val="60000"/>
                      <a:lumOff val="40000"/>
                    </a:schemeClr>
                  </a:gs>
                </a:gsLst>
                <a:lin ang="2700000" scaled="0"/>
              </a:gradFill>
              <a:ln w="9525">
                <a:noFill/>
              </a:ln>
              <a:effectLst/>
            </c:spPr>
          </c:marker>
          <c:dPt>
            <c:idx val="0"/>
            <c:marker>
              <c:symbol val="circle"/>
              <c:size val="25"/>
              <c:spPr>
                <a:solidFill>
                  <a:srgbClr val="194AFE"/>
                </a:solidFill>
                <a:ln w="9525">
                  <a:noFill/>
                </a:ln>
                <a:effectLst/>
              </c:spPr>
            </c:marker>
            <c:bubble3D val="0"/>
            <c:extLst>
              <c:ext xmlns:c16="http://schemas.microsoft.com/office/drawing/2014/chart" uri="{C3380CC4-5D6E-409C-BE32-E72D297353CC}">
                <c16:uniqueId val="{00000003-D23E-4EB1-8192-B3B771D5EAB4}"/>
              </c:ext>
            </c:extLst>
          </c:dPt>
          <c:dPt>
            <c:idx val="1"/>
            <c:marker>
              <c:symbol val="circle"/>
              <c:size val="25"/>
              <c:spPr>
                <a:solidFill>
                  <a:srgbClr val="9BF8F2"/>
                </a:solidFill>
                <a:ln w="9525">
                  <a:noFill/>
                </a:ln>
                <a:effectLst/>
              </c:spPr>
            </c:marker>
            <c:bubble3D val="0"/>
            <c:extLst>
              <c:ext xmlns:c16="http://schemas.microsoft.com/office/drawing/2014/chart" uri="{C3380CC4-5D6E-409C-BE32-E72D297353CC}">
                <c16:uniqueId val="{00000002-D23E-4EB1-8192-B3B771D5EAB4}"/>
              </c:ext>
            </c:extLst>
          </c:dPt>
          <c:xVal>
            <c:numRef>
              <c:f>'Pivot Table'!$CB$6:$CB$7</c:f>
              <c:numCache>
                <c:formatCode>General</c:formatCode>
                <c:ptCount val="2"/>
                <c:pt idx="0">
                  <c:v>0</c:v>
                </c:pt>
                <c:pt idx="1">
                  <c:v>0.99364483721177543</c:v>
                </c:pt>
              </c:numCache>
            </c:numRef>
          </c:xVal>
          <c:yVal>
            <c:numRef>
              <c:f>'Pivot Table'!$CC$6:$CC$7</c:f>
              <c:numCache>
                <c:formatCode>General</c:formatCode>
                <c:ptCount val="2"/>
                <c:pt idx="0">
                  <c:v>1</c:v>
                </c:pt>
                <c:pt idx="1">
                  <c:v>-0.11256081681644099</c:v>
                </c:pt>
              </c:numCache>
            </c:numRef>
          </c:yVal>
          <c:smooth val="0"/>
          <c:extLst>
            <c:ext xmlns:c16="http://schemas.microsoft.com/office/drawing/2014/chart" uri="{C3380CC4-5D6E-409C-BE32-E72D297353CC}">
              <c16:uniqueId val="{00000001-D23E-4EB1-8192-B3B771D5EAB4}"/>
            </c:ext>
          </c:extLst>
        </c:ser>
        <c:dLbls>
          <c:showLegendKey val="0"/>
          <c:showVal val="0"/>
          <c:showCatName val="0"/>
          <c:showSerName val="0"/>
          <c:showPercent val="0"/>
          <c:showBubbleSize val="0"/>
        </c:dLbls>
        <c:axId val="1971751472"/>
        <c:axId val="1971774992"/>
      </c:scatterChart>
      <c:valAx>
        <c:axId val="1971774992"/>
        <c:scaling>
          <c:orientation val="minMax"/>
          <c:max val="1.1500000000000001"/>
          <c:min val="-1.1500000000000001"/>
        </c:scaling>
        <c:delete val="1"/>
        <c:axPos val="l"/>
        <c:numFmt formatCode="General" sourceLinked="1"/>
        <c:majorTickMark val="out"/>
        <c:minorTickMark val="none"/>
        <c:tickLblPos val="nextTo"/>
        <c:crossAx val="1971751472"/>
        <c:crosses val="autoZero"/>
        <c:crossBetween val="midCat"/>
      </c:valAx>
      <c:valAx>
        <c:axId val="1971751472"/>
        <c:scaling>
          <c:orientation val="minMax"/>
          <c:max val="1.1500000000000001"/>
          <c:min val="-1.1500000000000001"/>
        </c:scaling>
        <c:delete val="1"/>
        <c:axPos val="b"/>
        <c:numFmt formatCode="General" sourceLinked="1"/>
        <c:majorTickMark val="out"/>
        <c:minorTickMark val="none"/>
        <c:tickLblPos val="nextTo"/>
        <c:crossAx val="197177499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9BF8F2"/>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0000">
                  <a:srgbClr val="C23FD8"/>
                </a:gs>
                <a:gs pos="70000">
                  <a:srgbClr val="9947F7"/>
                </a:gs>
              </a:gsLst>
              <a:lin ang="10800000" scaled="1"/>
              <a:tileRect/>
            </a:gradFill>
            <a:ln w="120650">
              <a:solidFill>
                <a:schemeClr val="tx1"/>
              </a:solidFill>
            </a:ln>
          </c:spPr>
          <c:dPt>
            <c:idx val="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1-9CD0-46D5-947D-01A7CB6403D0}"/>
              </c:ext>
            </c:extLst>
          </c:dPt>
          <c:dPt>
            <c:idx val="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3-9CD0-46D5-947D-01A7CB6403D0}"/>
              </c:ext>
            </c:extLst>
          </c:dPt>
          <c:dPt>
            <c:idx val="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5-9CD0-46D5-947D-01A7CB6403D0}"/>
              </c:ext>
            </c:extLst>
          </c:dPt>
          <c:dPt>
            <c:idx val="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7-9CD0-46D5-947D-01A7CB6403D0}"/>
              </c:ext>
            </c:extLst>
          </c:dPt>
          <c:dPt>
            <c:idx val="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9-9CD0-46D5-947D-01A7CB6403D0}"/>
              </c:ext>
            </c:extLst>
          </c:dPt>
          <c:dPt>
            <c:idx val="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B-9CD0-46D5-947D-01A7CB6403D0}"/>
              </c:ext>
            </c:extLst>
          </c:dPt>
          <c:dPt>
            <c:idx val="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D-9CD0-46D5-947D-01A7CB6403D0}"/>
              </c:ext>
            </c:extLst>
          </c:dPt>
          <c:dPt>
            <c:idx val="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0F-9CD0-46D5-947D-01A7CB6403D0}"/>
              </c:ext>
            </c:extLst>
          </c:dPt>
          <c:dPt>
            <c:idx val="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1-9CD0-46D5-947D-01A7CB6403D0}"/>
              </c:ext>
            </c:extLst>
          </c:dPt>
          <c:dPt>
            <c:idx val="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3-9CD0-46D5-947D-01A7CB6403D0}"/>
              </c:ext>
            </c:extLst>
          </c:dPt>
          <c:dPt>
            <c:idx val="1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5-9CD0-46D5-947D-01A7CB6403D0}"/>
              </c:ext>
            </c:extLst>
          </c:dPt>
          <c:dPt>
            <c:idx val="1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7-9CD0-46D5-947D-01A7CB6403D0}"/>
              </c:ext>
            </c:extLst>
          </c:dPt>
          <c:dPt>
            <c:idx val="1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9-9CD0-46D5-947D-01A7CB6403D0}"/>
              </c:ext>
            </c:extLst>
          </c:dPt>
          <c:dPt>
            <c:idx val="1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B-9CD0-46D5-947D-01A7CB6403D0}"/>
              </c:ext>
            </c:extLst>
          </c:dPt>
          <c:dPt>
            <c:idx val="1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D-9CD0-46D5-947D-01A7CB6403D0}"/>
              </c:ext>
            </c:extLst>
          </c:dPt>
          <c:dPt>
            <c:idx val="1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1F-9CD0-46D5-947D-01A7CB6403D0}"/>
              </c:ext>
            </c:extLst>
          </c:dPt>
          <c:dPt>
            <c:idx val="1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1-9CD0-46D5-947D-01A7CB6403D0}"/>
              </c:ext>
            </c:extLst>
          </c:dPt>
          <c:dPt>
            <c:idx val="1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3-9CD0-46D5-947D-01A7CB6403D0}"/>
              </c:ext>
            </c:extLst>
          </c:dPt>
          <c:dPt>
            <c:idx val="1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5-9CD0-46D5-947D-01A7CB6403D0}"/>
              </c:ext>
            </c:extLst>
          </c:dPt>
          <c:dPt>
            <c:idx val="1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7-9CD0-46D5-947D-01A7CB6403D0}"/>
              </c:ext>
            </c:extLst>
          </c:dPt>
          <c:dPt>
            <c:idx val="2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9-9CD0-46D5-947D-01A7CB6403D0}"/>
              </c:ext>
            </c:extLst>
          </c:dPt>
          <c:dPt>
            <c:idx val="2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B-9CD0-46D5-947D-01A7CB6403D0}"/>
              </c:ext>
            </c:extLst>
          </c:dPt>
          <c:dPt>
            <c:idx val="2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D-9CD0-46D5-947D-01A7CB6403D0}"/>
              </c:ext>
            </c:extLst>
          </c:dPt>
          <c:dPt>
            <c:idx val="2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2F-9CD0-46D5-947D-01A7CB6403D0}"/>
              </c:ext>
            </c:extLst>
          </c:dPt>
          <c:dPt>
            <c:idx val="2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1-9CD0-46D5-947D-01A7CB6403D0}"/>
              </c:ext>
            </c:extLst>
          </c:dPt>
          <c:dPt>
            <c:idx val="2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3-9CD0-46D5-947D-01A7CB6403D0}"/>
              </c:ext>
            </c:extLst>
          </c:dPt>
          <c:dPt>
            <c:idx val="2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5-9CD0-46D5-947D-01A7CB6403D0}"/>
              </c:ext>
            </c:extLst>
          </c:dPt>
          <c:dPt>
            <c:idx val="2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7-9CD0-46D5-947D-01A7CB6403D0}"/>
              </c:ext>
            </c:extLst>
          </c:dPt>
          <c:dPt>
            <c:idx val="2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9-9CD0-46D5-947D-01A7CB6403D0}"/>
              </c:ext>
            </c:extLst>
          </c:dPt>
          <c:dPt>
            <c:idx val="2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B-9CD0-46D5-947D-01A7CB6403D0}"/>
              </c:ext>
            </c:extLst>
          </c:dPt>
          <c:dPt>
            <c:idx val="3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D-9CD0-46D5-947D-01A7CB6403D0}"/>
              </c:ext>
            </c:extLst>
          </c:dPt>
          <c:dPt>
            <c:idx val="3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3F-9CD0-46D5-947D-01A7CB6403D0}"/>
              </c:ext>
            </c:extLst>
          </c:dPt>
          <c:dPt>
            <c:idx val="3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1-9CD0-46D5-947D-01A7CB6403D0}"/>
              </c:ext>
            </c:extLst>
          </c:dPt>
          <c:dPt>
            <c:idx val="3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3-9CD0-46D5-947D-01A7CB6403D0}"/>
              </c:ext>
            </c:extLst>
          </c:dPt>
          <c:dPt>
            <c:idx val="3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5-9CD0-46D5-947D-01A7CB6403D0}"/>
              </c:ext>
            </c:extLst>
          </c:dPt>
          <c:dPt>
            <c:idx val="3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7-9CD0-46D5-947D-01A7CB6403D0}"/>
              </c:ext>
            </c:extLst>
          </c:dPt>
          <c:dPt>
            <c:idx val="3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9-9CD0-46D5-947D-01A7CB6403D0}"/>
              </c:ext>
            </c:extLst>
          </c:dPt>
          <c:dPt>
            <c:idx val="3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B-9CD0-46D5-947D-01A7CB6403D0}"/>
              </c:ext>
            </c:extLst>
          </c:dPt>
          <c:dPt>
            <c:idx val="3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D-9CD0-46D5-947D-01A7CB6403D0}"/>
              </c:ext>
            </c:extLst>
          </c:dPt>
          <c:dPt>
            <c:idx val="3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4F-9CD0-46D5-947D-01A7CB6403D0}"/>
              </c:ext>
            </c:extLst>
          </c:dPt>
          <c:dPt>
            <c:idx val="4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1-9CD0-46D5-947D-01A7CB6403D0}"/>
              </c:ext>
            </c:extLst>
          </c:dPt>
          <c:dPt>
            <c:idx val="4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3-9CD0-46D5-947D-01A7CB6403D0}"/>
              </c:ext>
            </c:extLst>
          </c:dPt>
          <c:dPt>
            <c:idx val="4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5-9CD0-46D5-947D-01A7CB6403D0}"/>
              </c:ext>
            </c:extLst>
          </c:dPt>
          <c:dPt>
            <c:idx val="4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7-9CD0-46D5-947D-01A7CB6403D0}"/>
              </c:ext>
            </c:extLst>
          </c:dPt>
          <c:dPt>
            <c:idx val="4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9-9CD0-46D5-947D-01A7CB6403D0}"/>
              </c:ext>
            </c:extLst>
          </c:dPt>
          <c:dPt>
            <c:idx val="4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B-9CD0-46D5-947D-01A7CB6403D0}"/>
              </c:ext>
            </c:extLst>
          </c:dPt>
          <c:dPt>
            <c:idx val="4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D-9CD0-46D5-947D-01A7CB6403D0}"/>
              </c:ext>
            </c:extLst>
          </c:dPt>
          <c:dPt>
            <c:idx val="4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5F-9CD0-46D5-947D-01A7CB6403D0}"/>
              </c:ext>
            </c:extLst>
          </c:dPt>
          <c:dPt>
            <c:idx val="48"/>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1-9CD0-46D5-947D-01A7CB6403D0}"/>
              </c:ext>
            </c:extLst>
          </c:dPt>
          <c:dPt>
            <c:idx val="49"/>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3-9CD0-46D5-947D-01A7CB6403D0}"/>
              </c:ext>
            </c:extLst>
          </c:dPt>
          <c:dPt>
            <c:idx val="50"/>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5-9CD0-46D5-947D-01A7CB6403D0}"/>
              </c:ext>
            </c:extLst>
          </c:dPt>
          <c:dPt>
            <c:idx val="51"/>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7-9CD0-46D5-947D-01A7CB6403D0}"/>
              </c:ext>
            </c:extLst>
          </c:dPt>
          <c:dPt>
            <c:idx val="52"/>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9-9CD0-46D5-947D-01A7CB6403D0}"/>
              </c:ext>
            </c:extLst>
          </c:dPt>
          <c:dPt>
            <c:idx val="53"/>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B-9CD0-46D5-947D-01A7CB6403D0}"/>
              </c:ext>
            </c:extLst>
          </c:dPt>
          <c:dPt>
            <c:idx val="54"/>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D-9CD0-46D5-947D-01A7CB6403D0}"/>
              </c:ext>
            </c:extLst>
          </c:dPt>
          <c:dPt>
            <c:idx val="55"/>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6F-9CD0-46D5-947D-01A7CB6403D0}"/>
              </c:ext>
            </c:extLst>
          </c:dPt>
          <c:dPt>
            <c:idx val="56"/>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71-9CD0-46D5-947D-01A7CB6403D0}"/>
              </c:ext>
            </c:extLst>
          </c:dPt>
          <c:dPt>
            <c:idx val="57"/>
            <c:bubble3D val="0"/>
            <c:spPr>
              <a:gradFill flip="none" rotWithShape="1">
                <a:gsLst>
                  <a:gs pos="20000">
                    <a:srgbClr val="C23FD8"/>
                  </a:gs>
                  <a:gs pos="70000">
                    <a:srgbClr val="9947F7"/>
                  </a:gs>
                </a:gsLst>
                <a:lin ang="10800000" scaled="1"/>
                <a:tileRect/>
              </a:gradFill>
              <a:ln w="120650">
                <a:solidFill>
                  <a:schemeClr val="tx1"/>
                </a:solidFill>
              </a:ln>
              <a:effectLst/>
            </c:spPr>
            <c:extLst>
              <c:ext xmlns:c16="http://schemas.microsoft.com/office/drawing/2014/chart" uri="{C3380CC4-5D6E-409C-BE32-E72D297353CC}">
                <c16:uniqueId val="{00000073-9CD0-46D5-947D-01A7CB6403D0}"/>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00-62CF-42A8-9C99-0A1A46810E26}"/>
            </c:ext>
          </c:extLst>
        </c:ser>
        <c:dLbls>
          <c:showLegendKey val="0"/>
          <c:showVal val="0"/>
          <c:showCatName val="0"/>
          <c:showSerName val="0"/>
          <c:showPercent val="0"/>
          <c:showBubbleSize val="0"/>
          <c:showLeaderLines val="1"/>
        </c:dLbls>
        <c:firstSliceAng val="0"/>
        <c:holeSize val="72"/>
      </c:doughnutChart>
      <c:pieChart>
        <c:varyColors val="1"/>
        <c:ser>
          <c:idx val="1"/>
          <c:order val="1"/>
          <c:tx>
            <c:v>2nd+'Pivot Table'!$CS$9:$CS$10</c:v>
          </c:tx>
          <c:dPt>
            <c:idx val="0"/>
            <c:bubble3D val="0"/>
            <c:spPr>
              <a:noFill/>
              <a:ln w="19050">
                <a:solidFill>
                  <a:schemeClr val="lt1"/>
                </a:solidFill>
              </a:ln>
              <a:effectLst/>
            </c:spPr>
            <c:extLst>
              <c:ext xmlns:c16="http://schemas.microsoft.com/office/drawing/2014/chart" uri="{C3380CC4-5D6E-409C-BE32-E72D297353CC}">
                <c16:uniqueId val="{00000003-62CF-42A8-9C99-0A1A46810E26}"/>
              </c:ext>
            </c:extLst>
          </c:dPt>
          <c:dPt>
            <c:idx val="1"/>
            <c:bubble3D val="0"/>
            <c:spPr>
              <a:solidFill>
                <a:schemeClr val="tx1">
                  <a:alpha val="74000"/>
                </a:schemeClr>
              </a:solidFill>
              <a:ln w="19050">
                <a:solidFill>
                  <a:schemeClr val="lt1"/>
                </a:solidFill>
              </a:ln>
              <a:effectLst/>
            </c:spPr>
            <c:extLst>
              <c:ext xmlns:c16="http://schemas.microsoft.com/office/drawing/2014/chart" uri="{C3380CC4-5D6E-409C-BE32-E72D297353CC}">
                <c16:uniqueId val="{00000004-62CF-42A8-9C99-0A1A46810E26}"/>
              </c:ext>
            </c:extLst>
          </c:dPt>
          <c:val>
            <c:numRef>
              <c:f>'Pivot Table'!$CR$6:$CS$6</c:f>
              <c:numCache>
                <c:formatCode>0%</c:formatCode>
                <c:ptCount val="2"/>
                <c:pt idx="0">
                  <c:v>0.71910457155473795</c:v>
                </c:pt>
                <c:pt idx="1">
                  <c:v>0.28089542844526205</c:v>
                </c:pt>
              </c:numCache>
            </c:numRef>
          </c:val>
          <c:extLst>
            <c:ext xmlns:c16="http://schemas.microsoft.com/office/drawing/2014/chart" uri="{C3380CC4-5D6E-409C-BE32-E72D297353CC}">
              <c16:uniqueId val="{00000002-62CF-42A8-9C99-0A1A46810E26}"/>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41"/>
            <c:spPr>
              <a:solidFill>
                <a:schemeClr val="accent3"/>
              </a:solidFill>
              <a:ln w="9525">
                <a:solidFill>
                  <a:schemeClr val="accent3"/>
                </a:solidFill>
              </a:ln>
              <a:effectLst/>
            </c:spPr>
          </c:marker>
          <c:dLbls>
            <c:dLbl>
              <c:idx val="0"/>
              <c:tx>
                <c:rich>
                  <a:bodyPr/>
                  <a:lstStyle/>
                  <a:p>
                    <a:fld id="{BD47203F-D649-4334-BDD6-3868BD3977D8}"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2CF-42A8-9C99-0A1A46810E26}"/>
                </c:ext>
              </c:extLst>
            </c:dLbl>
            <c:dLbl>
              <c:idx val="1"/>
              <c:tx>
                <c:rich>
                  <a:bodyPr/>
                  <a:lstStyle/>
                  <a:p>
                    <a:fld id="{7F3EDB5A-7832-4845-A848-31229B95A64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2CF-42A8-9C99-0A1A46810E2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Table'!$CR$9:$CR$10</c:f>
              <c:numCache>
                <c:formatCode>General</c:formatCode>
                <c:ptCount val="2"/>
                <c:pt idx="0">
                  <c:v>0</c:v>
                </c:pt>
                <c:pt idx="1">
                  <c:v>-0.98121747588135366</c:v>
                </c:pt>
              </c:numCache>
            </c:numRef>
          </c:xVal>
          <c:yVal>
            <c:numRef>
              <c:f>'Pivot Table'!$CS$9:$CS$10</c:f>
              <c:numCache>
                <c:formatCode>General</c:formatCode>
                <c:ptCount val="2"/>
                <c:pt idx="0">
                  <c:v>1</c:v>
                </c:pt>
                <c:pt idx="1">
                  <c:v>-0.19290480819571401</c:v>
                </c:pt>
              </c:numCache>
            </c:numRef>
          </c:yVal>
          <c:smooth val="0"/>
          <c:extLst>
            <c:ext xmlns:c15="http://schemas.microsoft.com/office/drawing/2012/chart" uri="{02D57815-91ED-43cb-92C2-25804820EDAC}">
              <c15:datalabelsRange>
                <c15:f>'Pivot Table'!$CU$6:$CU$7</c15:f>
                <c15:dlblRangeCache>
                  <c:ptCount val="2"/>
                  <c:pt idx="0">
                    <c:v>28%</c:v>
                  </c:pt>
                  <c:pt idx="1">
                    <c:v>72%</c:v>
                  </c:pt>
                </c15:dlblRangeCache>
              </c15:datalabelsRange>
            </c:ext>
            <c:ext xmlns:c16="http://schemas.microsoft.com/office/drawing/2014/chart" uri="{C3380CC4-5D6E-409C-BE32-E72D297353CC}">
              <c16:uniqueId val="{00000005-62CF-42A8-9C99-0A1A46810E26}"/>
            </c:ext>
          </c:extLst>
        </c:ser>
        <c:dLbls>
          <c:showLegendKey val="0"/>
          <c:showVal val="0"/>
          <c:showCatName val="0"/>
          <c:showSerName val="0"/>
          <c:showPercent val="0"/>
          <c:showBubbleSize val="0"/>
        </c:dLbls>
        <c:axId val="334991151"/>
        <c:axId val="334973871"/>
      </c:scatterChart>
      <c:valAx>
        <c:axId val="334973871"/>
        <c:scaling>
          <c:orientation val="minMax"/>
          <c:max val="1.1500000000000001"/>
          <c:min val="-1.1500000000000001"/>
        </c:scaling>
        <c:delete val="1"/>
        <c:axPos val="l"/>
        <c:numFmt formatCode="General" sourceLinked="1"/>
        <c:majorTickMark val="out"/>
        <c:minorTickMark val="none"/>
        <c:tickLblPos val="nextTo"/>
        <c:crossAx val="334991151"/>
        <c:crosses val="autoZero"/>
        <c:crossBetween val="midCat"/>
      </c:valAx>
      <c:valAx>
        <c:axId val="334991151"/>
        <c:scaling>
          <c:orientation val="minMax"/>
          <c:max val="1.1500000000000001"/>
          <c:min val="-1.1500000000000001"/>
        </c:scaling>
        <c:delete val="1"/>
        <c:axPos val="b"/>
        <c:numFmt formatCode="General" sourceLinked="1"/>
        <c:majorTickMark val="out"/>
        <c:minorTickMark val="none"/>
        <c:tickLblPos val="nextTo"/>
        <c:crossAx val="334973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543711589466378"/>
          <c:y val="0.16201687020017624"/>
          <c:w val="0.5645244821092279"/>
          <c:h val="0.78369281045751638"/>
        </c:manualLayout>
      </c:layout>
      <c:doughnutChart>
        <c:varyColors val="1"/>
        <c:ser>
          <c:idx val="0"/>
          <c:order val="0"/>
          <c:spPr>
            <a:gradFill>
              <a:gsLst>
                <a:gs pos="62000">
                  <a:srgbClr val="9947F7"/>
                </a:gs>
                <a:gs pos="0">
                  <a:srgbClr val="DC25FA"/>
                </a:gs>
              </a:gsLst>
              <a:lin ang="5400000" scaled="0"/>
            </a:gradFill>
            <a:ln w="107950">
              <a:solidFill>
                <a:schemeClr val="tx1"/>
              </a:solidFill>
            </a:ln>
          </c:spPr>
          <c:dPt>
            <c:idx val="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1-163E-44DD-8620-7961FCAF31A7}"/>
              </c:ext>
            </c:extLst>
          </c:dPt>
          <c:dPt>
            <c:idx val="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3-163E-44DD-8620-7961FCAF31A7}"/>
              </c:ext>
            </c:extLst>
          </c:dPt>
          <c:dPt>
            <c:idx val="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5-163E-44DD-8620-7961FCAF31A7}"/>
              </c:ext>
            </c:extLst>
          </c:dPt>
          <c:dPt>
            <c:idx val="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7-163E-44DD-8620-7961FCAF31A7}"/>
              </c:ext>
            </c:extLst>
          </c:dPt>
          <c:dPt>
            <c:idx val="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9-163E-44DD-8620-7961FCAF31A7}"/>
              </c:ext>
            </c:extLst>
          </c:dPt>
          <c:dPt>
            <c:idx val="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B-163E-44DD-8620-7961FCAF31A7}"/>
              </c:ext>
            </c:extLst>
          </c:dPt>
          <c:dPt>
            <c:idx val="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D-163E-44DD-8620-7961FCAF31A7}"/>
              </c:ext>
            </c:extLst>
          </c:dPt>
          <c:dPt>
            <c:idx val="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0F-163E-44DD-8620-7961FCAF31A7}"/>
              </c:ext>
            </c:extLst>
          </c:dPt>
          <c:dPt>
            <c:idx val="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1-163E-44DD-8620-7961FCAF31A7}"/>
              </c:ext>
            </c:extLst>
          </c:dPt>
          <c:dPt>
            <c:idx val="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3-163E-44DD-8620-7961FCAF31A7}"/>
              </c:ext>
            </c:extLst>
          </c:dPt>
          <c:dPt>
            <c:idx val="1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5-163E-44DD-8620-7961FCAF31A7}"/>
              </c:ext>
            </c:extLst>
          </c:dPt>
          <c:dPt>
            <c:idx val="1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7-163E-44DD-8620-7961FCAF31A7}"/>
              </c:ext>
            </c:extLst>
          </c:dPt>
          <c:dPt>
            <c:idx val="1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9-163E-44DD-8620-7961FCAF31A7}"/>
              </c:ext>
            </c:extLst>
          </c:dPt>
          <c:dPt>
            <c:idx val="1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B-163E-44DD-8620-7961FCAF31A7}"/>
              </c:ext>
            </c:extLst>
          </c:dPt>
          <c:dPt>
            <c:idx val="1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D-163E-44DD-8620-7961FCAF31A7}"/>
              </c:ext>
            </c:extLst>
          </c:dPt>
          <c:dPt>
            <c:idx val="1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1F-163E-44DD-8620-7961FCAF31A7}"/>
              </c:ext>
            </c:extLst>
          </c:dPt>
          <c:dPt>
            <c:idx val="1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1-163E-44DD-8620-7961FCAF31A7}"/>
              </c:ext>
            </c:extLst>
          </c:dPt>
          <c:dPt>
            <c:idx val="1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3-163E-44DD-8620-7961FCAF31A7}"/>
              </c:ext>
            </c:extLst>
          </c:dPt>
          <c:dPt>
            <c:idx val="1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5-163E-44DD-8620-7961FCAF31A7}"/>
              </c:ext>
            </c:extLst>
          </c:dPt>
          <c:dPt>
            <c:idx val="1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7-163E-44DD-8620-7961FCAF31A7}"/>
              </c:ext>
            </c:extLst>
          </c:dPt>
          <c:dPt>
            <c:idx val="2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9-163E-44DD-8620-7961FCAF31A7}"/>
              </c:ext>
            </c:extLst>
          </c:dPt>
          <c:dPt>
            <c:idx val="2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B-163E-44DD-8620-7961FCAF31A7}"/>
              </c:ext>
            </c:extLst>
          </c:dPt>
          <c:dPt>
            <c:idx val="2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D-163E-44DD-8620-7961FCAF31A7}"/>
              </c:ext>
            </c:extLst>
          </c:dPt>
          <c:dPt>
            <c:idx val="2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2F-163E-44DD-8620-7961FCAF31A7}"/>
              </c:ext>
            </c:extLst>
          </c:dPt>
          <c:dPt>
            <c:idx val="2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1-163E-44DD-8620-7961FCAF31A7}"/>
              </c:ext>
            </c:extLst>
          </c:dPt>
          <c:dPt>
            <c:idx val="2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3-163E-44DD-8620-7961FCAF31A7}"/>
              </c:ext>
            </c:extLst>
          </c:dPt>
          <c:dPt>
            <c:idx val="2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5-163E-44DD-8620-7961FCAF31A7}"/>
              </c:ext>
            </c:extLst>
          </c:dPt>
          <c:dPt>
            <c:idx val="2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7-163E-44DD-8620-7961FCAF31A7}"/>
              </c:ext>
            </c:extLst>
          </c:dPt>
          <c:dPt>
            <c:idx val="2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9-163E-44DD-8620-7961FCAF31A7}"/>
              </c:ext>
            </c:extLst>
          </c:dPt>
          <c:dPt>
            <c:idx val="2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B-163E-44DD-8620-7961FCAF31A7}"/>
              </c:ext>
            </c:extLst>
          </c:dPt>
          <c:dPt>
            <c:idx val="3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D-163E-44DD-8620-7961FCAF31A7}"/>
              </c:ext>
            </c:extLst>
          </c:dPt>
          <c:dPt>
            <c:idx val="3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3F-163E-44DD-8620-7961FCAF31A7}"/>
              </c:ext>
            </c:extLst>
          </c:dPt>
          <c:dPt>
            <c:idx val="3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1-163E-44DD-8620-7961FCAF31A7}"/>
              </c:ext>
            </c:extLst>
          </c:dPt>
          <c:dPt>
            <c:idx val="3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3-163E-44DD-8620-7961FCAF31A7}"/>
              </c:ext>
            </c:extLst>
          </c:dPt>
          <c:dPt>
            <c:idx val="3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5-163E-44DD-8620-7961FCAF31A7}"/>
              </c:ext>
            </c:extLst>
          </c:dPt>
          <c:dPt>
            <c:idx val="3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7-163E-44DD-8620-7961FCAF31A7}"/>
              </c:ext>
            </c:extLst>
          </c:dPt>
          <c:dPt>
            <c:idx val="3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9-163E-44DD-8620-7961FCAF31A7}"/>
              </c:ext>
            </c:extLst>
          </c:dPt>
          <c:dPt>
            <c:idx val="3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B-163E-44DD-8620-7961FCAF31A7}"/>
              </c:ext>
            </c:extLst>
          </c:dPt>
          <c:dPt>
            <c:idx val="3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D-163E-44DD-8620-7961FCAF31A7}"/>
              </c:ext>
            </c:extLst>
          </c:dPt>
          <c:dPt>
            <c:idx val="3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4F-163E-44DD-8620-7961FCAF31A7}"/>
              </c:ext>
            </c:extLst>
          </c:dPt>
          <c:dPt>
            <c:idx val="4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1-163E-44DD-8620-7961FCAF31A7}"/>
              </c:ext>
            </c:extLst>
          </c:dPt>
          <c:dPt>
            <c:idx val="4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3-163E-44DD-8620-7961FCAF31A7}"/>
              </c:ext>
            </c:extLst>
          </c:dPt>
          <c:dPt>
            <c:idx val="4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5-163E-44DD-8620-7961FCAF31A7}"/>
              </c:ext>
            </c:extLst>
          </c:dPt>
          <c:dPt>
            <c:idx val="4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7-163E-44DD-8620-7961FCAF31A7}"/>
              </c:ext>
            </c:extLst>
          </c:dPt>
          <c:dPt>
            <c:idx val="4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9-163E-44DD-8620-7961FCAF31A7}"/>
              </c:ext>
            </c:extLst>
          </c:dPt>
          <c:dPt>
            <c:idx val="4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B-163E-44DD-8620-7961FCAF31A7}"/>
              </c:ext>
            </c:extLst>
          </c:dPt>
          <c:dPt>
            <c:idx val="4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D-163E-44DD-8620-7961FCAF31A7}"/>
              </c:ext>
            </c:extLst>
          </c:dPt>
          <c:dPt>
            <c:idx val="4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5F-163E-44DD-8620-7961FCAF31A7}"/>
              </c:ext>
            </c:extLst>
          </c:dPt>
          <c:dPt>
            <c:idx val="48"/>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1-163E-44DD-8620-7961FCAF31A7}"/>
              </c:ext>
            </c:extLst>
          </c:dPt>
          <c:dPt>
            <c:idx val="49"/>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3-163E-44DD-8620-7961FCAF31A7}"/>
              </c:ext>
            </c:extLst>
          </c:dPt>
          <c:dPt>
            <c:idx val="50"/>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5-163E-44DD-8620-7961FCAF31A7}"/>
              </c:ext>
            </c:extLst>
          </c:dPt>
          <c:dPt>
            <c:idx val="51"/>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7-163E-44DD-8620-7961FCAF31A7}"/>
              </c:ext>
            </c:extLst>
          </c:dPt>
          <c:dPt>
            <c:idx val="52"/>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9-163E-44DD-8620-7961FCAF31A7}"/>
              </c:ext>
            </c:extLst>
          </c:dPt>
          <c:dPt>
            <c:idx val="53"/>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B-163E-44DD-8620-7961FCAF31A7}"/>
              </c:ext>
            </c:extLst>
          </c:dPt>
          <c:dPt>
            <c:idx val="54"/>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D-163E-44DD-8620-7961FCAF31A7}"/>
              </c:ext>
            </c:extLst>
          </c:dPt>
          <c:dPt>
            <c:idx val="55"/>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6F-163E-44DD-8620-7961FCAF31A7}"/>
              </c:ext>
            </c:extLst>
          </c:dPt>
          <c:dPt>
            <c:idx val="56"/>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71-163E-44DD-8620-7961FCAF31A7}"/>
              </c:ext>
            </c:extLst>
          </c:dPt>
          <c:dPt>
            <c:idx val="57"/>
            <c:bubble3D val="0"/>
            <c:spPr>
              <a:gradFill>
                <a:gsLst>
                  <a:gs pos="62000">
                    <a:srgbClr val="9947F7"/>
                  </a:gs>
                  <a:gs pos="0">
                    <a:srgbClr val="DC25FA"/>
                  </a:gs>
                </a:gsLst>
                <a:lin ang="5400000" scaled="0"/>
              </a:gradFill>
              <a:ln w="107950">
                <a:solidFill>
                  <a:schemeClr val="tx1"/>
                </a:solidFill>
              </a:ln>
              <a:effectLst/>
            </c:spPr>
            <c:extLst>
              <c:ext xmlns:c16="http://schemas.microsoft.com/office/drawing/2014/chart" uri="{C3380CC4-5D6E-409C-BE32-E72D297353CC}">
                <c16:uniqueId val="{00000073-163E-44DD-8620-7961FCAF31A7}"/>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163E-44DD-8620-7961FCAF31A7}"/>
            </c:ext>
          </c:extLst>
        </c:ser>
        <c:dLbls>
          <c:showLegendKey val="0"/>
          <c:showVal val="0"/>
          <c:showCatName val="0"/>
          <c:showSerName val="0"/>
          <c:showPercent val="0"/>
          <c:showBubbleSize val="0"/>
          <c:showLeaderLines val="1"/>
        </c:dLbls>
        <c:firstSliceAng val="0"/>
        <c:holeSize val="71"/>
      </c:doughnutChart>
      <c:doughnutChart>
        <c:varyColors val="1"/>
        <c:ser>
          <c:idx val="1"/>
          <c:order val="1"/>
          <c:tx>
            <c:v>percentage+'Pivot Table'!$V$5:$W$5</c:v>
          </c:tx>
          <c:dPt>
            <c:idx val="0"/>
            <c:bubble3D val="0"/>
            <c:spPr>
              <a:solidFill>
                <a:srgbClr val="9BF8F2">
                  <a:alpha val="0"/>
                </a:srgbClr>
              </a:solidFill>
              <a:ln w="19050">
                <a:noFill/>
              </a:ln>
              <a:effectLst/>
            </c:spPr>
            <c:extLst>
              <c:ext xmlns:c16="http://schemas.microsoft.com/office/drawing/2014/chart" uri="{C3380CC4-5D6E-409C-BE32-E72D297353CC}">
                <c16:uniqueId val="{00000076-163E-44DD-8620-7961FCAF31A7}"/>
              </c:ext>
            </c:extLst>
          </c:dPt>
          <c:dPt>
            <c:idx val="1"/>
            <c:bubble3D val="0"/>
            <c:spPr>
              <a:solidFill>
                <a:schemeClr val="tx1">
                  <a:alpha val="72000"/>
                </a:schemeClr>
              </a:solidFill>
              <a:ln w="19050">
                <a:noFill/>
              </a:ln>
              <a:effectLst/>
            </c:spPr>
            <c:extLst>
              <c:ext xmlns:c16="http://schemas.microsoft.com/office/drawing/2014/chart" uri="{C3380CC4-5D6E-409C-BE32-E72D297353CC}">
                <c16:uniqueId val="{00000078-163E-44DD-8620-7961FCAF31A7}"/>
              </c:ext>
            </c:extLst>
          </c:dPt>
          <c:val>
            <c:numRef>
              <c:f>'Pivot Table'!$V$5:$W$5</c:f>
              <c:numCache>
                <c:formatCode>0%</c:formatCode>
                <c:ptCount val="2"/>
                <c:pt idx="0">
                  <c:v>0.89285714285714313</c:v>
                </c:pt>
                <c:pt idx="1">
                  <c:v>0.10714285714285687</c:v>
                </c:pt>
              </c:numCache>
            </c:numRef>
          </c:val>
          <c:extLst>
            <c:ext xmlns:c16="http://schemas.microsoft.com/office/drawing/2014/chart" uri="{C3380CC4-5D6E-409C-BE32-E72D297353CC}">
              <c16:uniqueId val="{00000079-163E-44DD-8620-7961FCAF31A7}"/>
            </c:ext>
          </c:extLst>
        </c:ser>
        <c:dLbls>
          <c:showLegendKey val="0"/>
          <c:showVal val="0"/>
          <c:showCatName val="0"/>
          <c:showSerName val="0"/>
          <c:showPercent val="0"/>
          <c:showBubbleSize val="0"/>
          <c:showLeaderLines val="1"/>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Table!PivotTable6</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31000">
                <a:srgbClr val="100D83"/>
              </a:gs>
              <a:gs pos="100000">
                <a:schemeClr val="tx1"/>
              </a:gs>
            </a:gsLst>
            <a:lin ang="5400000" scaled="0"/>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31000">
                <a:srgbClr val="100D83"/>
              </a:gs>
              <a:gs pos="100000">
                <a:schemeClr val="tx1"/>
              </a:gs>
            </a:gsLst>
            <a:lin ang="5400000" scaled="0"/>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31000">
                <a:srgbClr val="100D83"/>
              </a:gs>
              <a:gs pos="100000">
                <a:schemeClr val="tx1"/>
              </a:gs>
            </a:gsLst>
            <a:lin ang="5400000" scaled="0"/>
            <a:tileRect/>
          </a:gradFill>
          <a:ln>
            <a:gradFill>
              <a:gsLst>
                <a:gs pos="0">
                  <a:schemeClr val="accent1">
                    <a:lumMod val="5000"/>
                    <a:lumOff val="95000"/>
                    <a:alpha val="8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Table'!$Z$4</c:f>
              <c:strCache>
                <c:ptCount val="1"/>
                <c:pt idx="0">
                  <c:v>Sum of Income</c:v>
                </c:pt>
              </c:strCache>
            </c:strRef>
          </c:tx>
          <c:spPr>
            <a:solidFill>
              <a:schemeClr val="accent1"/>
            </a:solidFill>
            <a:ln>
              <a:noFill/>
            </a:ln>
            <a:effectLst/>
          </c:spPr>
          <c:cat>
            <c:strRef>
              <c:f>'Pivot Table'!$Y$5:$Y$17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Table'!$Z$5:$Z$17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D0D3-412A-9188-A6ABF7F468CF}"/>
            </c:ext>
          </c:extLst>
        </c:ser>
        <c:ser>
          <c:idx val="1"/>
          <c:order val="1"/>
          <c:tx>
            <c:strRef>
              <c:f>'Pivot Table'!$AA$4</c:f>
              <c:strCache>
                <c:ptCount val="1"/>
                <c:pt idx="0">
                  <c:v>Sum of Income2</c:v>
                </c:pt>
              </c:strCache>
            </c:strRef>
          </c:tx>
          <c:spPr>
            <a:gradFill flip="none" rotWithShape="1">
              <a:gsLst>
                <a:gs pos="31000">
                  <a:srgbClr val="100D83"/>
                </a:gs>
                <a:gs pos="100000">
                  <a:schemeClr val="tx1"/>
                </a:gs>
              </a:gsLst>
              <a:lin ang="5400000" scaled="0"/>
              <a:tileRect/>
            </a:gradFill>
            <a:ln>
              <a:gradFill>
                <a:gsLst>
                  <a:gs pos="0">
                    <a:schemeClr val="accent1">
                      <a:lumMod val="5000"/>
                      <a:lumOff val="95000"/>
                      <a:alpha val="83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cat>
            <c:strRef>
              <c:f>'Pivot Table'!$Y$5:$Y$17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Table'!$AA$5:$AA$17</c:f>
              <c:numCache>
                <c:formatCode>_(* #,##0_);_(* \(#,##0\);_(* "-"??_);_(@_)</c:formatCode>
                <c:ptCount val="12"/>
                <c:pt idx="0">
                  <c:v>66884.800000000003</c:v>
                </c:pt>
                <c:pt idx="1">
                  <c:v>66884.800000000003</c:v>
                </c:pt>
                <c:pt idx="2">
                  <c:v>66884.800000000003</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D0D3-412A-9188-A6ABF7F468CF}"/>
            </c:ext>
          </c:extLst>
        </c:ser>
        <c:dLbls>
          <c:showLegendKey val="0"/>
          <c:showVal val="0"/>
          <c:showCatName val="0"/>
          <c:showSerName val="0"/>
          <c:showPercent val="0"/>
          <c:showBubbleSize val="0"/>
        </c:dLbls>
        <c:axId val="313416688"/>
        <c:axId val="313414288"/>
      </c:areaChart>
      <c:catAx>
        <c:axId val="31341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313414288"/>
        <c:crosses val="autoZero"/>
        <c:auto val="1"/>
        <c:lblAlgn val="ctr"/>
        <c:lblOffset val="100"/>
        <c:noMultiLvlLbl val="0"/>
      </c:catAx>
      <c:valAx>
        <c:axId val="313414288"/>
        <c:scaling>
          <c:orientation val="minMax"/>
        </c:scaling>
        <c:delete val="1"/>
        <c:axPos val="l"/>
        <c:numFmt formatCode="_(* #,##0_);_(* \(#,##0\);_(* &quot;-&quot;??_);_(@_)" sourceLinked="1"/>
        <c:majorTickMark val="none"/>
        <c:minorTickMark val="none"/>
        <c:tickLblPos val="nextTo"/>
        <c:crossAx val="31341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Table!PivotTable3</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27000">
                <a:srgbClr val="9BF8F2"/>
              </a:gs>
              <a:gs pos="81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Table'!$AG$4</c:f>
              <c:strCache>
                <c:ptCount val="1"/>
                <c:pt idx="0">
                  <c:v>Total</c:v>
                </c:pt>
              </c:strCache>
            </c:strRef>
          </c:tx>
          <c:spPr>
            <a:gradFill flip="none" rotWithShape="1">
              <a:gsLst>
                <a:gs pos="27000">
                  <a:srgbClr val="9BF8F2"/>
                </a:gs>
                <a:gs pos="81000">
                  <a:srgbClr val="C240D8"/>
                </a:gs>
              </a:gsLst>
              <a:lin ang="0" scaled="1"/>
              <a:tileRect/>
            </a:gradFill>
            <a:ln>
              <a:noFill/>
            </a:ln>
            <a:effectLst/>
          </c:spPr>
          <c:invertIfNegative val="0"/>
          <c:cat>
            <c:strRef>
              <c:f>'Pivot Table'!$AF$5:$AF$17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Table'!$AG$5:$AG$17</c:f>
              <c:numCache>
                <c:formatCode>_(* #,##0_);_(* \(#,##0\);_(* "-"??_);_(@_)</c:formatCode>
                <c:ptCount val="12"/>
                <c:pt idx="0">
                  <c:v>13376.960000000003</c:v>
                </c:pt>
                <c:pt idx="1">
                  <c:v>13376.960000000003</c:v>
                </c:pt>
                <c:pt idx="2">
                  <c:v>13376.960000000003</c:v>
                </c:pt>
                <c:pt idx="3">
                  <c:v>13376.960000000003</c:v>
                </c:pt>
                <c:pt idx="4">
                  <c:v>13376.960000000003</c:v>
                </c:pt>
                <c:pt idx="5">
                  <c:v>13376.960000000003</c:v>
                </c:pt>
                <c:pt idx="6">
                  <c:v>13376.960000000003</c:v>
                </c:pt>
                <c:pt idx="7">
                  <c:v>13376.960000000003</c:v>
                </c:pt>
                <c:pt idx="8">
                  <c:v>13376.960000000003</c:v>
                </c:pt>
                <c:pt idx="9">
                  <c:v>13376.960000000003</c:v>
                </c:pt>
                <c:pt idx="10">
                  <c:v>13376.960000000003</c:v>
                </c:pt>
                <c:pt idx="11">
                  <c:v>13376.960000000003</c:v>
                </c:pt>
              </c:numCache>
            </c:numRef>
          </c:val>
          <c:extLst>
            <c:ext xmlns:c16="http://schemas.microsoft.com/office/drawing/2014/chart" uri="{C3380CC4-5D6E-409C-BE32-E72D297353CC}">
              <c16:uniqueId val="{00000000-038C-45E4-9826-830E86D4CFA9}"/>
            </c:ext>
          </c:extLst>
        </c:ser>
        <c:dLbls>
          <c:showLegendKey val="0"/>
          <c:showVal val="0"/>
          <c:showCatName val="0"/>
          <c:showSerName val="0"/>
          <c:showPercent val="0"/>
          <c:showBubbleSize val="0"/>
        </c:dLbls>
        <c:gapWidth val="231"/>
        <c:axId val="1780102719"/>
        <c:axId val="1780103199"/>
      </c:barChart>
      <c:catAx>
        <c:axId val="17801027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0103199"/>
        <c:crosses val="autoZero"/>
        <c:auto val="1"/>
        <c:lblAlgn val="ctr"/>
        <c:lblOffset val="100"/>
        <c:noMultiLvlLbl val="0"/>
      </c:catAx>
      <c:valAx>
        <c:axId val="1780103199"/>
        <c:scaling>
          <c:orientation val="minMax"/>
        </c:scaling>
        <c:delete val="1"/>
        <c:axPos val="b"/>
        <c:numFmt formatCode="_(* #,##0_);_(* \(#,##0\);_(* &quot;-&quot;??_);_(@_)" sourceLinked="1"/>
        <c:majorTickMark val="none"/>
        <c:minorTickMark val="none"/>
        <c:tickLblPos val="nextTo"/>
        <c:crossAx val="17801027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006359757196057E-2"/>
          <c:y val="0"/>
          <c:w val="0.83952540089757854"/>
          <c:h val="1"/>
        </c:manualLayout>
      </c:layout>
      <c:bubbleChart>
        <c:varyColors val="0"/>
        <c:ser>
          <c:idx val="0"/>
          <c:order val="0"/>
          <c:tx>
            <c:v>Income Sources</c:v>
          </c:tx>
          <c:spPr>
            <a:gradFill flip="none" rotWithShape="1">
              <a:gsLst>
                <a:gs pos="24000">
                  <a:srgbClr val="100D83"/>
                </a:gs>
                <a:gs pos="72000">
                  <a:srgbClr val="7417BD"/>
                </a:gs>
              </a:gsLst>
              <a:path path="circle">
                <a:fillToRect l="100000" t="100000"/>
              </a:path>
              <a:tileRect r="-100000" b="-100000"/>
            </a:gradFill>
            <a:ln w="25400"/>
            <a:effectLst>
              <a:outerShdw blurRad="63500" sx="108000" sy="108000" algn="ctr" rotWithShape="0">
                <a:srgbClr val="7417BD">
                  <a:alpha val="80000"/>
                </a:srgbClr>
              </a:outerShdw>
            </a:effectLst>
          </c:spPr>
          <c:invertIfNegative val="0"/>
          <c:dLbls>
            <c:dLbl>
              <c:idx val="0"/>
              <c:tx>
                <c:rich>
                  <a:bodyPr/>
                  <a:lstStyle/>
                  <a:p>
                    <a:fld id="{60D605F5-761F-4B9B-AE6C-3A2116556448}" type="CELLRANGE">
                      <a:rPr lang="en-US">
                        <a:solidFill>
                          <a:schemeClr val="bg1"/>
                        </a:solidFill>
                      </a:rPr>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6E-4CB0-A4A1-9E2D13FABA71}"/>
                </c:ext>
              </c:extLst>
            </c:dLbl>
            <c:dLbl>
              <c:idx val="1"/>
              <c:tx>
                <c:rich>
                  <a:bodyPr/>
                  <a:lstStyle/>
                  <a:p>
                    <a:fld id="{D45950AD-7A1B-4805-9B7E-E39C76E0E11F}"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C6E-4CB0-A4A1-9E2D13FABA71}"/>
                </c:ext>
              </c:extLst>
            </c:dLbl>
            <c:dLbl>
              <c:idx val="2"/>
              <c:tx>
                <c:rich>
                  <a:bodyPr/>
                  <a:lstStyle/>
                  <a:p>
                    <a:fld id="{F688EA04-A7D7-40AE-8F53-F387DB85C37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6E-4CB0-A4A1-9E2D13FABA71}"/>
                </c:ext>
              </c:extLst>
            </c:dLbl>
            <c:dLbl>
              <c:idx val="3"/>
              <c:tx>
                <c:rich>
                  <a:bodyPr/>
                  <a:lstStyle/>
                  <a:p>
                    <a:fld id="{66419540-C956-4E77-B458-C22D4BD4F0D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6E-4CB0-A4A1-9E2D13FABA71}"/>
                </c:ext>
              </c:extLst>
            </c:dLbl>
            <c:dLbl>
              <c:idx val="4"/>
              <c:tx>
                <c:rich>
                  <a:bodyPr/>
                  <a:lstStyle/>
                  <a:p>
                    <a:fld id="{70FEA31F-B0CF-4364-A0D2-AEABE93CBD7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6E-4CB0-A4A1-9E2D13FABA71}"/>
                </c:ext>
              </c:extLst>
            </c:dLbl>
            <c:dLbl>
              <c:idx val="5"/>
              <c:tx>
                <c:rich>
                  <a:bodyPr/>
                  <a:lstStyle/>
                  <a:p>
                    <a:fld id="{8D661A7E-2369-499A-B9F9-D33C5556100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6E-4CB0-A4A1-9E2D13FABA71}"/>
                </c:ext>
              </c:extLst>
            </c:dLbl>
            <c:spPr>
              <a:noFill/>
              <a:ln>
                <a:noFill/>
              </a:ln>
              <a:effectLst/>
            </c:spPr>
            <c:txPr>
              <a:bodyPr lIns="38100" tIns="19050" rIns="38100" bIns="19050">
                <a:spAutoFit/>
              </a:bodyPr>
              <a:lstStyle/>
              <a:p>
                <a:pPr>
                  <a:defRPr sz="1000">
                    <a:solidFill>
                      <a:schemeClr val="bg1"/>
                    </a:solidFill>
                    <a:latin typeface="Arial" panose="020B0604020202020204" pitchFamily="34" charset="0"/>
                    <a:cs typeface="Arial" panose="020B0604020202020204" pitchFamily="34" charset="0"/>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Table'!$K$6:$K$11</c:f>
              <c:numCache>
                <c:formatCode>General</c:formatCode>
                <c:ptCount val="6"/>
                <c:pt idx="0">
                  <c:v>1</c:v>
                </c:pt>
                <c:pt idx="1">
                  <c:v>7</c:v>
                </c:pt>
                <c:pt idx="2">
                  <c:v>4</c:v>
                </c:pt>
                <c:pt idx="3">
                  <c:v>2</c:v>
                </c:pt>
                <c:pt idx="4">
                  <c:v>6</c:v>
                </c:pt>
                <c:pt idx="5">
                  <c:v>5</c:v>
                </c:pt>
              </c:numCache>
            </c:numRef>
          </c:xVal>
          <c:yVal>
            <c:numRef>
              <c:f>'Pivot Table'!$L$6:$L$11</c:f>
              <c:numCache>
                <c:formatCode>General</c:formatCode>
                <c:ptCount val="6"/>
                <c:pt idx="0">
                  <c:v>3</c:v>
                </c:pt>
                <c:pt idx="1">
                  <c:v>2</c:v>
                </c:pt>
                <c:pt idx="2">
                  <c:v>1</c:v>
                </c:pt>
                <c:pt idx="3">
                  <c:v>8</c:v>
                </c:pt>
                <c:pt idx="4">
                  <c:v>6</c:v>
                </c:pt>
                <c:pt idx="5">
                  <c:v>9</c:v>
                </c:pt>
              </c:numCache>
            </c:numRef>
          </c:yVal>
          <c:bubbleSize>
            <c:numRef>
              <c:f>'Pivot Table'!$M$6:$M$11</c:f>
              <c:numCache>
                <c:formatCode>_(* #,##0_);_(* \(#,##0\);_(* "-"??_);_(@_)</c:formatCode>
                <c:ptCount val="6"/>
                <c:pt idx="0">
                  <c:v>168000</c:v>
                </c:pt>
                <c:pt idx="1">
                  <c:v>123865.20000000003</c:v>
                </c:pt>
                <c:pt idx="2">
                  <c:v>58526.399999999987</c:v>
                </c:pt>
                <c:pt idx="3">
                  <c:v>150927.59999999998</c:v>
                </c:pt>
                <c:pt idx="4">
                  <c:v>222098.39999999991</c:v>
                </c:pt>
                <c:pt idx="5">
                  <c:v>79200</c:v>
                </c:pt>
              </c:numCache>
            </c:numRef>
          </c:bubbleSize>
          <c:bubble3D val="0"/>
          <c:extLst>
            <c:ext xmlns:c15="http://schemas.microsoft.com/office/drawing/2012/chart" uri="{02D57815-91ED-43cb-92C2-25804820EDAC}">
              <c15:datalabelsRange>
                <c15:f>'Pivot Table'!$O$6:$O$11</c15:f>
                <c15:dlblRangeCache>
                  <c:ptCount val="6"/>
                  <c:pt idx="0">
                    <c:v> 168,000 </c:v>
                  </c:pt>
                  <c:pt idx="1">
                    <c:v> 123,865 </c:v>
                  </c:pt>
                  <c:pt idx="2">
                    <c:v> 58,526 </c:v>
                  </c:pt>
                  <c:pt idx="3">
                    <c:v> 150,927 </c:v>
                  </c:pt>
                  <c:pt idx="4">
                    <c:v>  </c:v>
                  </c:pt>
                  <c:pt idx="5">
                    <c:v> 79,200 </c:v>
                  </c:pt>
                </c15:dlblRangeCache>
              </c15:datalabelsRange>
            </c:ext>
            <c:ext xmlns:c16="http://schemas.microsoft.com/office/drawing/2014/chart" uri="{C3380CC4-5D6E-409C-BE32-E72D297353CC}">
              <c16:uniqueId val="{00000006-CC6E-4CB0-A4A1-9E2D13FABA71}"/>
            </c:ext>
          </c:extLst>
        </c:ser>
        <c:ser>
          <c:idx val="1"/>
          <c:order val="1"/>
          <c:tx>
            <c:v>Max</c:v>
          </c:tx>
          <c:spPr>
            <a:gradFill>
              <a:gsLst>
                <a:gs pos="24000">
                  <a:srgbClr val="100D83"/>
                </a:gs>
                <a:gs pos="68000">
                  <a:srgbClr val="DD115E"/>
                </a:gs>
              </a:gsLst>
              <a:path path="circle">
                <a:fillToRect l="100000" t="100000"/>
              </a:path>
            </a:gradFill>
            <a:ln w="25400"/>
            <a:effectLst>
              <a:outerShdw blurRad="152400" sx="105000" sy="105000" algn="ctr" rotWithShape="0">
                <a:srgbClr val="DD115E">
                  <a:alpha val="88000"/>
                </a:srgbClr>
              </a:outerShdw>
            </a:effectLst>
          </c:spPr>
          <c:invertIfNegative val="0"/>
          <c:dLbls>
            <c:dLbl>
              <c:idx val="0"/>
              <c:tx>
                <c:rich>
                  <a:bodyPr/>
                  <a:lstStyle/>
                  <a:p>
                    <a:fld id="{9DC97B2D-E242-4E41-ACEF-6B3E1C7B5CE6}"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C6E-4CB0-A4A1-9E2D13FABA71}"/>
                </c:ext>
              </c:extLst>
            </c:dLbl>
            <c:dLbl>
              <c:idx val="1"/>
              <c:tx>
                <c:rich>
                  <a:bodyPr/>
                  <a:lstStyle/>
                  <a:p>
                    <a:fld id="{46A11481-F8AA-4BB0-86F5-5A7A9134DC7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C6E-4CB0-A4A1-9E2D13FABA71}"/>
                </c:ext>
              </c:extLst>
            </c:dLbl>
            <c:dLbl>
              <c:idx val="2"/>
              <c:tx>
                <c:rich>
                  <a:bodyPr/>
                  <a:lstStyle/>
                  <a:p>
                    <a:fld id="{EF30A65A-58C9-42A2-981A-A2CFACB21F33}"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C6E-4CB0-A4A1-9E2D13FABA71}"/>
                </c:ext>
              </c:extLst>
            </c:dLbl>
            <c:dLbl>
              <c:idx val="3"/>
              <c:tx>
                <c:rich>
                  <a:bodyPr/>
                  <a:lstStyle/>
                  <a:p>
                    <a:fld id="{35E6CD8B-323F-401D-B988-98A10F48434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CC6E-4CB0-A4A1-9E2D13FABA71}"/>
                </c:ext>
              </c:extLst>
            </c:dLbl>
            <c:dLbl>
              <c:idx val="4"/>
              <c:tx>
                <c:rich>
                  <a:bodyPr/>
                  <a:lstStyle/>
                  <a:p>
                    <a:fld id="{07FD5EC7-83B0-4618-8BC9-05DF99EEAF3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C6E-4CB0-A4A1-9E2D13FABA71}"/>
                </c:ext>
              </c:extLst>
            </c:dLbl>
            <c:dLbl>
              <c:idx val="5"/>
              <c:tx>
                <c:rich>
                  <a:bodyPr/>
                  <a:lstStyle/>
                  <a:p>
                    <a:fld id="{2D1B8A9F-3D92-4345-8514-5739AA9A09A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C6E-4CB0-A4A1-9E2D13FABA71}"/>
                </c:ext>
              </c:extLst>
            </c:dLbl>
            <c:numFmt formatCode="General" sourceLinked="0"/>
            <c:spPr>
              <a:noFill/>
              <a:ln>
                <a:noFill/>
              </a:ln>
              <a:effectLst/>
            </c:spPr>
            <c:txPr>
              <a:bodyPr lIns="38100" tIns="19050" rIns="38100" bIns="19050">
                <a:spAutoFit/>
              </a:bodyPr>
              <a:lstStyle/>
              <a:p>
                <a:pPr>
                  <a:defRPr>
                    <a:solidFill>
                      <a:schemeClr val="bg1"/>
                    </a:solidFill>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Table'!$K$6:$K$11</c:f>
              <c:numCache>
                <c:formatCode>General</c:formatCode>
                <c:ptCount val="6"/>
                <c:pt idx="0">
                  <c:v>1</c:v>
                </c:pt>
                <c:pt idx="1">
                  <c:v>7</c:v>
                </c:pt>
                <c:pt idx="2">
                  <c:v>4</c:v>
                </c:pt>
                <c:pt idx="3">
                  <c:v>2</c:v>
                </c:pt>
                <c:pt idx="4">
                  <c:v>6</c:v>
                </c:pt>
                <c:pt idx="5">
                  <c:v>5</c:v>
                </c:pt>
              </c:numCache>
            </c:numRef>
          </c:xVal>
          <c:yVal>
            <c:numRef>
              <c:f>'Pivot Table'!$L$6:$L$11</c:f>
              <c:numCache>
                <c:formatCode>General</c:formatCode>
                <c:ptCount val="6"/>
                <c:pt idx="0">
                  <c:v>3</c:v>
                </c:pt>
                <c:pt idx="1">
                  <c:v>2</c:v>
                </c:pt>
                <c:pt idx="2">
                  <c:v>1</c:v>
                </c:pt>
                <c:pt idx="3">
                  <c:v>8</c:v>
                </c:pt>
                <c:pt idx="4">
                  <c:v>6</c:v>
                </c:pt>
                <c:pt idx="5">
                  <c:v>9</c:v>
                </c:pt>
              </c:numCache>
            </c:numRef>
          </c:yVal>
          <c:bubbleSize>
            <c:numRef>
              <c:f>'Pivot Table'!$N$6:$N$11</c:f>
              <c:numCache>
                <c:formatCode>_(* #,##0_);_(* \(#,##0\);_(* "-"??_);_(@_)</c:formatCode>
                <c:ptCount val="6"/>
                <c:pt idx="0">
                  <c:v>0</c:v>
                </c:pt>
                <c:pt idx="1">
                  <c:v>0</c:v>
                </c:pt>
                <c:pt idx="2">
                  <c:v>0</c:v>
                </c:pt>
                <c:pt idx="3">
                  <c:v>0</c:v>
                </c:pt>
                <c:pt idx="4">
                  <c:v>222098</c:v>
                </c:pt>
                <c:pt idx="5">
                  <c:v>0</c:v>
                </c:pt>
              </c:numCache>
            </c:numRef>
          </c:bubbleSize>
          <c:bubble3D val="0"/>
          <c:extLst>
            <c:ext xmlns:c15="http://schemas.microsoft.com/office/drawing/2012/chart" uri="{02D57815-91ED-43cb-92C2-25804820EDAC}">
              <c15:datalabelsRange>
                <c15:f>'Pivot Table'!$N$6:$N$11</c15:f>
                <c15:dlblRangeCache>
                  <c:ptCount val="6"/>
                  <c:pt idx="0">
                    <c:v>  </c:v>
                  </c:pt>
                  <c:pt idx="1">
                    <c:v>  </c:v>
                  </c:pt>
                  <c:pt idx="2">
                    <c:v>  </c:v>
                  </c:pt>
                  <c:pt idx="3">
                    <c:v>  </c:v>
                  </c:pt>
                  <c:pt idx="4">
                    <c:v> 222,098 </c:v>
                  </c:pt>
                  <c:pt idx="5">
                    <c:v>  </c:v>
                  </c:pt>
                </c15:dlblRangeCache>
              </c15:datalabelsRange>
            </c:ext>
            <c:ext xmlns:c16="http://schemas.microsoft.com/office/drawing/2014/chart" uri="{C3380CC4-5D6E-409C-BE32-E72D297353CC}">
              <c16:uniqueId val="{0000000D-CC6E-4CB0-A4A1-9E2D13FABA71}"/>
            </c:ext>
          </c:extLst>
        </c:ser>
        <c:dLbls>
          <c:showLegendKey val="0"/>
          <c:showVal val="0"/>
          <c:showCatName val="0"/>
          <c:showSerName val="0"/>
          <c:showPercent val="0"/>
          <c:showBubbleSize val="0"/>
        </c:dLbls>
        <c:bubbleScale val="100"/>
        <c:showNegBubbles val="0"/>
        <c:axId val="570183200"/>
        <c:axId val="570169760"/>
      </c:bubbleChart>
      <c:valAx>
        <c:axId val="570183200"/>
        <c:scaling>
          <c:orientation val="minMax"/>
          <c:max val="10"/>
          <c:min val="0"/>
        </c:scaling>
        <c:delete val="1"/>
        <c:axPos val="b"/>
        <c:numFmt formatCode="General" sourceLinked="1"/>
        <c:majorTickMark val="none"/>
        <c:minorTickMark val="none"/>
        <c:tickLblPos val="nextTo"/>
        <c:crossAx val="570169760"/>
        <c:crosses val="autoZero"/>
        <c:crossBetween val="midCat"/>
        <c:majorUnit val="1"/>
      </c:valAx>
      <c:valAx>
        <c:axId val="570169760"/>
        <c:scaling>
          <c:orientation val="minMax"/>
          <c:max val="10"/>
          <c:min val="0"/>
        </c:scaling>
        <c:delete val="1"/>
        <c:axPos val="l"/>
        <c:numFmt formatCode="General" sourceLinked="1"/>
        <c:majorTickMark val="none"/>
        <c:minorTickMark val="none"/>
        <c:tickLblPos val="nextTo"/>
        <c:crossAx val="570183200"/>
        <c:crosses val="autoZero"/>
        <c:crossBetween val="midCat"/>
      </c:valAx>
      <c:spPr>
        <a:noFill/>
        <a:ln w="25400">
          <a:noFill/>
        </a:ln>
        <a:effectLst>
          <a:outerShdw blurRad="50800" dist="50800" dir="5400000" sx="2000" sy="2000" algn="ctr" rotWithShape="0">
            <a:srgbClr val="000000">
              <a:alpha val="43137"/>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c:spPr>
  <c:txPr>
    <a:bodyPr/>
    <a:lstStyle/>
    <a:p>
      <a:pPr>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Systems.xlsx]Pivot Table!PivotTable4</c:name>
    <c:fmtId val="4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BF8F2"/>
          </a:solidFill>
          <a:ln w="19050">
            <a:solidFill>
              <a:schemeClr val="lt1"/>
            </a:solidFill>
          </a:ln>
          <a:effectLst/>
        </c:spPr>
      </c:pivotFmt>
      <c:pivotFmt>
        <c:idx val="3"/>
        <c:spPr>
          <a:solidFill>
            <a:srgbClr val="9BF8F2"/>
          </a:solidFill>
          <a:ln w="19050">
            <a:solidFill>
              <a:schemeClr val="lt1"/>
            </a:solidFill>
          </a:ln>
          <a:effectLst/>
        </c:spPr>
      </c:pivotFmt>
      <c:pivotFmt>
        <c:idx val="4"/>
        <c:spPr>
          <a:solidFill>
            <a:srgbClr val="194AFE"/>
          </a:solidFill>
          <a:ln w="19050">
            <a:solidFill>
              <a:schemeClr val="lt1"/>
            </a:solidFill>
          </a:ln>
          <a:effectLst/>
        </c:spPr>
      </c:pivotFmt>
      <c:pivotFmt>
        <c:idx val="5"/>
        <c:spPr>
          <a:solidFill>
            <a:srgbClr val="194AFE"/>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94AFE"/>
          </a:solidFill>
          <a:ln w="19050">
            <a:solidFill>
              <a:schemeClr val="lt1"/>
            </a:solidFill>
          </a:ln>
          <a:effectLst/>
        </c:spPr>
      </c:pivotFmt>
      <c:pivotFmt>
        <c:idx val="8"/>
        <c:spPr>
          <a:solidFill>
            <a:srgbClr val="9B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94AFE"/>
          </a:solidFill>
          <a:ln w="19050">
            <a:solidFill>
              <a:schemeClr val="lt1"/>
            </a:solidFill>
          </a:ln>
          <a:effectLst/>
        </c:spPr>
      </c:pivotFmt>
      <c:pivotFmt>
        <c:idx val="11"/>
        <c:spPr>
          <a:solidFill>
            <a:srgbClr val="9BF8F2"/>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94AFE"/>
          </a:solidFill>
          <a:ln w="19050">
            <a:solidFill>
              <a:schemeClr val="tx1"/>
            </a:solidFill>
          </a:ln>
          <a:effectLst/>
        </c:spPr>
      </c:pivotFmt>
      <c:pivotFmt>
        <c:idx val="14"/>
        <c:spPr>
          <a:solidFill>
            <a:srgbClr val="9BF8F2"/>
          </a:solidFill>
          <a:ln w="19050">
            <a:solidFill>
              <a:schemeClr val="tx1"/>
            </a:solidFill>
          </a:ln>
          <a:effectLst/>
        </c:spPr>
      </c:pivotFmt>
      <c:pivotFmt>
        <c:idx val="15"/>
        <c:spPr>
          <a:solidFill>
            <a:schemeClr val="accent1"/>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94AFE"/>
          </a:solidFill>
          <a:ln w="19050">
            <a:solidFill>
              <a:schemeClr val="tx1"/>
            </a:solidFill>
          </a:ln>
          <a:effectLst/>
        </c:spPr>
      </c:pivotFmt>
      <c:pivotFmt>
        <c:idx val="17"/>
        <c:spPr>
          <a:solidFill>
            <a:srgbClr val="9BF8F2"/>
          </a:solidFill>
          <a:ln w="19050">
            <a:solidFill>
              <a:schemeClr val="tx1"/>
            </a:solidFill>
          </a:ln>
          <a:effectLst/>
        </c:spPr>
      </c:pivotFmt>
    </c:pivotFmts>
    <c:plotArea>
      <c:layout/>
      <c:doughnutChart>
        <c:varyColors val="1"/>
        <c:ser>
          <c:idx val="0"/>
          <c:order val="0"/>
          <c:tx>
            <c:strRef>
              <c:f>'Pivot Table'!$AL$4</c:f>
              <c:strCache>
                <c:ptCount val="1"/>
                <c:pt idx="0">
                  <c:v>Sum of Income</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1-6A47-4EE9-ABC7-A33AD1A4E4FB}"/>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3-6A47-4EE9-ABC7-A33AD1A4E4FB}"/>
              </c:ext>
            </c:extLst>
          </c:dPt>
          <c:cat>
            <c:strRef>
              <c:f>'Pivot Table'!$AK$5:$AK$7</c:f>
              <c:strCache>
                <c:ptCount val="2"/>
                <c:pt idx="0">
                  <c:v>B2B</c:v>
                </c:pt>
                <c:pt idx="1">
                  <c:v>B2C</c:v>
                </c:pt>
              </c:strCache>
            </c:strRef>
          </c:cat>
          <c:val>
            <c:numRef>
              <c:f>'Pivot Table'!$AL$5:$AL$7</c:f>
              <c:numCache>
                <c:formatCode>_(* #,##0_);_(* \(#,##0\);_(* "-"??_);_(@_)</c:formatCode>
                <c:ptCount val="2"/>
                <c:pt idx="0">
                  <c:v>432460.49999999994</c:v>
                </c:pt>
                <c:pt idx="1">
                  <c:v>370157.09999999992</c:v>
                </c:pt>
              </c:numCache>
            </c:numRef>
          </c:val>
          <c:extLst>
            <c:ext xmlns:c16="http://schemas.microsoft.com/office/drawing/2014/chart" uri="{C3380CC4-5D6E-409C-BE32-E72D297353CC}">
              <c16:uniqueId val="{00000004-6A47-4EE9-ABC7-A33AD1A4E4FB}"/>
            </c:ext>
          </c:extLst>
        </c:ser>
        <c:ser>
          <c:idx val="1"/>
          <c:order val="1"/>
          <c:tx>
            <c:strRef>
              <c:f>'Pivot Table'!$AM$4</c:f>
              <c:strCache>
                <c:ptCount val="1"/>
                <c:pt idx="0">
                  <c:v>Sum of Income2</c:v>
                </c:pt>
              </c:strCache>
            </c:strRef>
          </c:tx>
          <c:spPr>
            <a:ln>
              <a:solidFill>
                <a:schemeClr val="tx1"/>
              </a:solidFill>
            </a:ln>
          </c:spPr>
          <c:dPt>
            <c:idx val="0"/>
            <c:bubble3D val="0"/>
            <c:spPr>
              <a:solidFill>
                <a:srgbClr val="194AFE"/>
              </a:solidFill>
              <a:ln w="19050">
                <a:solidFill>
                  <a:schemeClr val="tx1"/>
                </a:solidFill>
              </a:ln>
              <a:effectLst/>
            </c:spPr>
            <c:extLst>
              <c:ext xmlns:c16="http://schemas.microsoft.com/office/drawing/2014/chart" uri="{C3380CC4-5D6E-409C-BE32-E72D297353CC}">
                <c16:uniqueId val="{00000006-6A47-4EE9-ABC7-A33AD1A4E4FB}"/>
              </c:ext>
            </c:extLst>
          </c:dPt>
          <c:dPt>
            <c:idx val="1"/>
            <c:bubble3D val="0"/>
            <c:spPr>
              <a:solidFill>
                <a:srgbClr val="9BF8F2"/>
              </a:solidFill>
              <a:ln w="19050">
                <a:solidFill>
                  <a:schemeClr val="tx1"/>
                </a:solidFill>
              </a:ln>
              <a:effectLst/>
            </c:spPr>
            <c:extLst>
              <c:ext xmlns:c16="http://schemas.microsoft.com/office/drawing/2014/chart" uri="{C3380CC4-5D6E-409C-BE32-E72D297353CC}">
                <c16:uniqueId val="{00000008-6A47-4EE9-ABC7-A33AD1A4E4FB}"/>
              </c:ext>
            </c:extLst>
          </c:dPt>
          <c:cat>
            <c:strRef>
              <c:f>'Pivot Table'!$AK$5:$AK$7</c:f>
              <c:strCache>
                <c:ptCount val="2"/>
                <c:pt idx="0">
                  <c:v>B2B</c:v>
                </c:pt>
                <c:pt idx="1">
                  <c:v>B2C</c:v>
                </c:pt>
              </c:strCache>
            </c:strRef>
          </c:cat>
          <c:val>
            <c:numRef>
              <c:f>'Pivot Table'!$AM$5:$AM$7</c:f>
              <c:numCache>
                <c:formatCode>0.00%</c:formatCode>
                <c:ptCount val="2"/>
                <c:pt idx="0">
                  <c:v>0.53881263007439661</c:v>
                </c:pt>
                <c:pt idx="1">
                  <c:v>0.46118736992560339</c:v>
                </c:pt>
              </c:numCache>
            </c:numRef>
          </c:val>
          <c:extLst>
            <c:ext xmlns:c16="http://schemas.microsoft.com/office/drawing/2014/chart" uri="{C3380CC4-5D6E-409C-BE32-E72D297353CC}">
              <c16:uniqueId val="{00000009-6A47-4EE9-ABC7-A33AD1A4E4FB}"/>
            </c:ext>
          </c:extLst>
        </c:ser>
        <c:dLbls>
          <c:showLegendKey val="0"/>
          <c:showVal val="0"/>
          <c:showCatName val="0"/>
          <c:showSerName val="0"/>
          <c:showPercent val="0"/>
          <c:showBubbleSize val="0"/>
          <c:showLeaderLines val="1"/>
        </c:dLbls>
        <c:firstSliceAng val="0"/>
        <c:holeSize val="75"/>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2.svg"/><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hyperlink" Target="http://www.youtube.com" TargetMode="External"/><Relationship Id="rId5" Type="http://schemas.openxmlformats.org/officeDocument/2006/relationships/hyperlink" Target="#Geographically!A1"/><Relationship Id="rId10" Type="http://schemas.openxmlformats.org/officeDocument/2006/relationships/chart" Target="../charts/chart9.xml"/><Relationship Id="rId4" Type="http://schemas.openxmlformats.org/officeDocument/2006/relationships/hyperlink" Target="#'Income Sources'!A1"/><Relationship Id="rId9"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www.youtube.com" TargetMode="External"/><Relationship Id="rId7" Type="http://schemas.openxmlformats.org/officeDocument/2006/relationships/hyperlink" Target="https://www.pngall.com/world-map-png/" TargetMode="External"/><Relationship Id="rId2" Type="http://schemas.openxmlformats.org/officeDocument/2006/relationships/hyperlink" Target="#Geographically!A1"/><Relationship Id="rId1" Type="http://schemas.openxmlformats.org/officeDocument/2006/relationships/hyperlink" Target="#'Income Sources'!A1"/><Relationship Id="rId6" Type="http://schemas.openxmlformats.org/officeDocument/2006/relationships/image" Target="../media/image3.png"/><Relationship Id="rId5" Type="http://schemas.openxmlformats.org/officeDocument/2006/relationships/chart" Target="../charts/chart11.xml"/><Relationship Id="rId10" Type="http://schemas.openxmlformats.org/officeDocument/2006/relationships/chart" Target="../charts/chart12.xml"/><Relationship Id="rId4" Type="http://schemas.openxmlformats.org/officeDocument/2006/relationships/chart" Target="../charts/chart10.xml"/><Relationship Id="rId9"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xdr:from>
      <xdr:col>14</xdr:col>
      <xdr:colOff>90487</xdr:colOff>
      <xdr:row>18</xdr:row>
      <xdr:rowOff>85725</xdr:rowOff>
    </xdr:from>
    <xdr:to>
      <xdr:col>19</xdr:col>
      <xdr:colOff>385612</xdr:colOff>
      <xdr:row>34</xdr:row>
      <xdr:rowOff>145350</xdr:rowOff>
    </xdr:to>
    <xdr:graphicFrame macro="">
      <xdr:nvGraphicFramePr>
        <xdr:cNvPr id="8" name="Chart 7">
          <a:extLst>
            <a:ext uri="{FF2B5EF4-FFF2-40B4-BE49-F238E27FC236}">
              <a16:creationId xmlns:a16="http://schemas.microsoft.com/office/drawing/2014/main" id="{4EC01E00-5AB1-DD9B-0C3C-0F72EAAAF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266700</xdr:colOff>
      <xdr:row>0</xdr:row>
      <xdr:rowOff>95250</xdr:rowOff>
    </xdr:from>
    <xdr:to>
      <xdr:col>55</xdr:col>
      <xdr:colOff>333375</xdr:colOff>
      <xdr:row>46</xdr:row>
      <xdr:rowOff>47625</xdr:rowOff>
    </xdr:to>
    <xdr:cxnSp macro="">
      <xdr:nvCxnSpPr>
        <xdr:cNvPr id="3" name="Straight Connector 2">
          <a:extLst>
            <a:ext uri="{FF2B5EF4-FFF2-40B4-BE49-F238E27FC236}">
              <a16:creationId xmlns:a16="http://schemas.microsoft.com/office/drawing/2014/main" id="{C64988C3-455E-E562-8374-FC8F827D7547}"/>
            </a:ext>
          </a:extLst>
        </xdr:cNvPr>
        <xdr:cNvCxnSpPr/>
      </xdr:nvCxnSpPr>
      <xdr:spPr>
        <a:xfrm>
          <a:off x="50053875" y="95250"/>
          <a:ext cx="66675" cy="8524875"/>
        </a:xfrm>
        <a:prstGeom prst="line">
          <a:avLst/>
        </a:prstGeom>
        <a:ln>
          <a:solidFill>
            <a:srgbClr val="DD115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67</xdr:col>
      <xdr:colOff>781049</xdr:colOff>
      <xdr:row>12</xdr:row>
      <xdr:rowOff>142875</xdr:rowOff>
    </xdr:from>
    <xdr:to>
      <xdr:col>72</xdr:col>
      <xdr:colOff>314324</xdr:colOff>
      <xdr:row>15</xdr:row>
      <xdr:rowOff>180975</xdr:rowOff>
    </xdr:to>
    <xdr:graphicFrame macro="">
      <xdr:nvGraphicFramePr>
        <xdr:cNvPr id="7" name="Chart 6">
          <a:extLst>
            <a:ext uri="{FF2B5EF4-FFF2-40B4-BE49-F238E27FC236}">
              <a16:creationId xmlns:a16="http://schemas.microsoft.com/office/drawing/2014/main" id="{8FBBBD71-1084-6111-0F03-CDCEF2BFE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74</xdr:col>
      <xdr:colOff>800099</xdr:colOff>
      <xdr:row>8</xdr:row>
      <xdr:rowOff>147637</xdr:rowOff>
    </xdr:from>
    <xdr:to>
      <xdr:col>78</xdr:col>
      <xdr:colOff>215264</xdr:colOff>
      <xdr:row>25</xdr:row>
      <xdr:rowOff>164401</xdr:rowOff>
    </xdr:to>
    <xdr:graphicFrame macro="">
      <xdr:nvGraphicFramePr>
        <xdr:cNvPr id="9" name="Chart 8">
          <a:extLst>
            <a:ext uri="{FF2B5EF4-FFF2-40B4-BE49-F238E27FC236}">
              <a16:creationId xmlns:a16="http://schemas.microsoft.com/office/drawing/2014/main" id="{E12255FB-5910-9AB5-2AD7-91BB5B60E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61</xdr:col>
      <xdr:colOff>476250</xdr:colOff>
      <xdr:row>14</xdr:row>
      <xdr:rowOff>142875</xdr:rowOff>
    </xdr:from>
    <xdr:to>
      <xdr:col>66</xdr:col>
      <xdr:colOff>123825</xdr:colOff>
      <xdr:row>18</xdr:row>
      <xdr:rowOff>342900</xdr:rowOff>
    </xdr:to>
    <mc:AlternateContent xmlns:mc="http://schemas.openxmlformats.org/markup-compatibility/2006" xmlns:a14="http://schemas.microsoft.com/office/drawing/2010/main">
      <mc:Choice Requires="a14">
        <xdr:graphicFrame macro="">
          <xdr:nvGraphicFramePr>
            <xdr:cNvPr id="10" name="Year 2">
              <a:extLst>
                <a:ext uri="{FF2B5EF4-FFF2-40B4-BE49-F238E27FC236}">
                  <a16:creationId xmlns:a16="http://schemas.microsoft.com/office/drawing/2014/main" id="{8CA9CF04-0801-690D-DB07-23D55C91EF2A}"/>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5997475" y="3238500"/>
              <a:ext cx="3352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90</xdr:col>
      <xdr:colOff>57150</xdr:colOff>
      <xdr:row>0</xdr:row>
      <xdr:rowOff>19050</xdr:rowOff>
    </xdr:from>
    <xdr:to>
      <xdr:col>90</xdr:col>
      <xdr:colOff>66675</xdr:colOff>
      <xdr:row>49</xdr:row>
      <xdr:rowOff>142875</xdr:rowOff>
    </xdr:to>
    <xdr:cxnSp macro="">
      <xdr:nvCxnSpPr>
        <xdr:cNvPr id="2" name="Straight Connector 1">
          <a:extLst>
            <a:ext uri="{FF2B5EF4-FFF2-40B4-BE49-F238E27FC236}">
              <a16:creationId xmlns:a16="http://schemas.microsoft.com/office/drawing/2014/main" id="{4A66623D-E923-423C-A0A9-E453A34338E9}"/>
            </a:ext>
          </a:extLst>
        </xdr:cNvPr>
        <xdr:cNvCxnSpPr/>
      </xdr:nvCxnSpPr>
      <xdr:spPr>
        <a:xfrm>
          <a:off x="78428850" y="19050"/>
          <a:ext cx="9525" cy="9696450"/>
        </a:xfrm>
        <a:prstGeom prst="line">
          <a:avLst/>
        </a:prstGeom>
        <a:ln>
          <a:solidFill>
            <a:srgbClr val="DD115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571500</xdr:colOff>
      <xdr:row>10</xdr:row>
      <xdr:rowOff>214312</xdr:rowOff>
    </xdr:from>
    <xdr:to>
      <xdr:col>102</xdr:col>
      <xdr:colOff>60198</xdr:colOff>
      <xdr:row>33</xdr:row>
      <xdr:rowOff>147256</xdr:rowOff>
    </xdr:to>
    <xdr:graphicFrame macro="">
      <xdr:nvGraphicFramePr>
        <xdr:cNvPr id="4" name="Chart 3">
          <a:extLst>
            <a:ext uri="{FF2B5EF4-FFF2-40B4-BE49-F238E27FC236}">
              <a16:creationId xmlns:a16="http://schemas.microsoft.com/office/drawing/2014/main" id="{CA3DF1A0-615E-0F6D-E751-369C70D68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104</xdr:col>
      <xdr:colOff>257174</xdr:colOff>
      <xdr:row>18</xdr:row>
      <xdr:rowOff>9525</xdr:rowOff>
    </xdr:from>
    <xdr:to>
      <xdr:col>107</xdr:col>
      <xdr:colOff>171449</xdr:colOff>
      <xdr:row>43</xdr:row>
      <xdr:rowOff>9525</xdr:rowOff>
    </xdr:to>
    <xdr:sp macro="" textlink="">
      <xdr:nvSpPr>
        <xdr:cNvPr id="5" name="TextBox 4">
          <a:extLst>
            <a:ext uri="{FF2B5EF4-FFF2-40B4-BE49-F238E27FC236}">
              <a16:creationId xmlns:a16="http://schemas.microsoft.com/office/drawing/2014/main" id="{A5916C4A-4406-FAF8-AD3F-1695A6BFE96E}"/>
            </a:ext>
          </a:extLst>
        </xdr:cNvPr>
        <xdr:cNvSpPr txBox="1"/>
      </xdr:nvSpPr>
      <xdr:spPr>
        <a:xfrm>
          <a:off x="87677624" y="3867150"/>
          <a:ext cx="1743075" cy="462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0000"/>
            <a:t>◦</a:t>
          </a:r>
        </a:p>
      </xdr:txBody>
    </xdr:sp>
    <xdr:clientData/>
  </xdr:twoCellAnchor>
  <xdr:twoCellAnchor editAs="oneCell">
    <xdr:from>
      <xdr:col>118</xdr:col>
      <xdr:colOff>295275</xdr:colOff>
      <xdr:row>9</xdr:row>
      <xdr:rowOff>190501</xdr:rowOff>
    </xdr:from>
    <xdr:to>
      <xdr:col>122</xdr:col>
      <xdr:colOff>581025</xdr:colOff>
      <xdr:row>11</xdr:row>
      <xdr:rowOff>66675</xdr:rowOff>
    </xdr:to>
    <mc:AlternateContent xmlns:mc="http://schemas.openxmlformats.org/markup-compatibility/2006" xmlns:a14="http://schemas.microsoft.com/office/drawing/2010/main">
      <mc:Choice Requires="a14">
        <xdr:graphicFrame macro="">
          <xdr:nvGraphicFramePr>
            <xdr:cNvPr id="6" name="Year 3">
              <a:extLst>
                <a:ext uri="{FF2B5EF4-FFF2-40B4-BE49-F238E27FC236}">
                  <a16:creationId xmlns:a16="http://schemas.microsoft.com/office/drawing/2014/main" id="{5D72D7DF-D430-8696-C492-F52AC8B03F2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8307525" y="2505076"/>
              <a:ext cx="2724150" cy="409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57150</xdr:colOff>
      <xdr:row>3</xdr:row>
      <xdr:rowOff>9524</xdr:rowOff>
    </xdr:from>
    <xdr:to>
      <xdr:col>14</xdr:col>
      <xdr:colOff>472350</xdr:colOff>
      <xdr:row>30</xdr:row>
      <xdr:rowOff>158024</xdr:rowOff>
    </xdr:to>
    <xdr:sp macro="" textlink="">
      <xdr:nvSpPr>
        <xdr:cNvPr id="79" name="Oval 78">
          <a:extLst>
            <a:ext uri="{FF2B5EF4-FFF2-40B4-BE49-F238E27FC236}">
              <a16:creationId xmlns:a16="http://schemas.microsoft.com/office/drawing/2014/main" id="{A38E0A3A-22B2-1F3B-1644-A58D41C71327}"/>
            </a:ext>
          </a:extLst>
        </xdr:cNvPr>
        <xdr:cNvSpPr/>
      </xdr:nvSpPr>
      <xdr:spPr>
        <a:xfrm>
          <a:off x="3714750" y="581024"/>
          <a:ext cx="5292000" cy="5292000"/>
        </a:xfrm>
        <a:prstGeom prst="ellipse">
          <a:avLst/>
        </a:prstGeom>
        <a:noFill/>
        <a:ln>
          <a:solidFill>
            <a:schemeClr val="bg2">
              <a:lumMod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195987</xdr:colOff>
      <xdr:row>30</xdr:row>
      <xdr:rowOff>81921</xdr:rowOff>
    </xdr:from>
    <xdr:to>
      <xdr:col>12</xdr:col>
      <xdr:colOff>434150</xdr:colOff>
      <xdr:row>32</xdr:row>
      <xdr:rowOff>60921</xdr:rowOff>
    </xdr:to>
    <xdr:grpSp>
      <xdr:nvGrpSpPr>
        <xdr:cNvPr id="302" name="Group 301">
          <a:extLst>
            <a:ext uri="{FF2B5EF4-FFF2-40B4-BE49-F238E27FC236}">
              <a16:creationId xmlns:a16="http://schemas.microsoft.com/office/drawing/2014/main" id="{1190DADF-13D5-9C82-45A7-C2FF8BAB72C9}"/>
            </a:ext>
          </a:extLst>
        </xdr:cNvPr>
        <xdr:cNvGrpSpPr/>
      </xdr:nvGrpSpPr>
      <xdr:grpSpPr>
        <a:xfrm rot="5400000">
          <a:off x="7145469" y="5553039"/>
          <a:ext cx="360000" cy="847763"/>
          <a:chOff x="7755069" y="6429337"/>
          <a:chExt cx="360000" cy="847763"/>
        </a:xfrm>
      </xdr:grpSpPr>
      <xdr:cxnSp macro="">
        <xdr:nvCxnSpPr>
          <xdr:cNvPr id="303" name="Straight Connector 302">
            <a:extLst>
              <a:ext uri="{FF2B5EF4-FFF2-40B4-BE49-F238E27FC236}">
                <a16:creationId xmlns:a16="http://schemas.microsoft.com/office/drawing/2014/main" id="{12D26B2C-DBB3-6376-EF51-23ABD66CD4E0}"/>
              </a:ext>
            </a:extLst>
          </xdr:cNvPr>
          <xdr:cNvCxnSpPr/>
        </xdr:nvCxnSpPr>
        <xdr:spPr>
          <a:xfrm flipH="1" flipV="1">
            <a:off x="7934325" y="6667500"/>
            <a:ext cx="19050" cy="6096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4" name="Oval 303">
            <a:extLst>
              <a:ext uri="{FF2B5EF4-FFF2-40B4-BE49-F238E27FC236}">
                <a16:creationId xmlns:a16="http://schemas.microsoft.com/office/drawing/2014/main" id="{10DAC4F4-2353-13BB-3A68-F7B97A06ABB8}"/>
              </a:ext>
            </a:extLst>
          </xdr:cNvPr>
          <xdr:cNvSpPr/>
        </xdr:nvSpPr>
        <xdr:spPr>
          <a:xfrm rot="12635842">
            <a:off x="7755069" y="6429337"/>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138837</xdr:colOff>
      <xdr:row>31</xdr:row>
      <xdr:rowOff>34296</xdr:rowOff>
    </xdr:from>
    <xdr:to>
      <xdr:col>10</xdr:col>
      <xdr:colOff>377000</xdr:colOff>
      <xdr:row>33</xdr:row>
      <xdr:rowOff>13296</xdr:rowOff>
    </xdr:to>
    <xdr:grpSp>
      <xdr:nvGrpSpPr>
        <xdr:cNvPr id="299" name="Group 298">
          <a:extLst>
            <a:ext uri="{FF2B5EF4-FFF2-40B4-BE49-F238E27FC236}">
              <a16:creationId xmlns:a16="http://schemas.microsoft.com/office/drawing/2014/main" id="{8870457D-E93C-AD65-50A7-2D8E5903DD6C}"/>
            </a:ext>
          </a:extLst>
        </xdr:cNvPr>
        <xdr:cNvGrpSpPr/>
      </xdr:nvGrpSpPr>
      <xdr:grpSpPr>
        <a:xfrm rot="16200000">
          <a:off x="5869119" y="5695914"/>
          <a:ext cx="360000" cy="847763"/>
          <a:chOff x="7755069" y="6429337"/>
          <a:chExt cx="360000" cy="847763"/>
        </a:xfrm>
      </xdr:grpSpPr>
      <xdr:cxnSp macro="">
        <xdr:nvCxnSpPr>
          <xdr:cNvPr id="300" name="Straight Connector 299">
            <a:extLst>
              <a:ext uri="{FF2B5EF4-FFF2-40B4-BE49-F238E27FC236}">
                <a16:creationId xmlns:a16="http://schemas.microsoft.com/office/drawing/2014/main" id="{75C7693D-CD0E-63CD-B38B-FDD63E17B73F}"/>
              </a:ext>
            </a:extLst>
          </xdr:cNvPr>
          <xdr:cNvCxnSpPr/>
        </xdr:nvCxnSpPr>
        <xdr:spPr>
          <a:xfrm flipH="1" flipV="1">
            <a:off x="7934325" y="6667500"/>
            <a:ext cx="19050" cy="6096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01" name="Oval 300">
            <a:extLst>
              <a:ext uri="{FF2B5EF4-FFF2-40B4-BE49-F238E27FC236}">
                <a16:creationId xmlns:a16="http://schemas.microsoft.com/office/drawing/2014/main" id="{9E65C510-7D92-B8B8-B529-5C40BFDE84C2}"/>
              </a:ext>
            </a:extLst>
          </xdr:cNvPr>
          <xdr:cNvSpPr/>
        </xdr:nvSpPr>
        <xdr:spPr>
          <a:xfrm rot="12635842">
            <a:off x="7755069" y="6429337"/>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300762</xdr:colOff>
      <xdr:row>28</xdr:row>
      <xdr:rowOff>148593</xdr:rowOff>
    </xdr:from>
    <xdr:to>
      <xdr:col>10</xdr:col>
      <xdr:colOff>538925</xdr:colOff>
      <xdr:row>30</xdr:row>
      <xdr:rowOff>127593</xdr:rowOff>
    </xdr:to>
    <xdr:grpSp>
      <xdr:nvGrpSpPr>
        <xdr:cNvPr id="224" name="Group 223">
          <a:extLst>
            <a:ext uri="{FF2B5EF4-FFF2-40B4-BE49-F238E27FC236}">
              <a16:creationId xmlns:a16="http://schemas.microsoft.com/office/drawing/2014/main" id="{F478EBC7-2C12-FBEA-AC22-338BB7F72272}"/>
            </a:ext>
          </a:extLst>
        </xdr:cNvPr>
        <xdr:cNvGrpSpPr/>
      </xdr:nvGrpSpPr>
      <xdr:grpSpPr>
        <a:xfrm rot="18206172">
          <a:off x="6031044" y="5238711"/>
          <a:ext cx="360000" cy="847763"/>
          <a:chOff x="7755069" y="6429337"/>
          <a:chExt cx="360000" cy="847763"/>
        </a:xfrm>
      </xdr:grpSpPr>
      <xdr:cxnSp macro="">
        <xdr:nvCxnSpPr>
          <xdr:cNvPr id="218" name="Straight Connector 217">
            <a:extLst>
              <a:ext uri="{FF2B5EF4-FFF2-40B4-BE49-F238E27FC236}">
                <a16:creationId xmlns:a16="http://schemas.microsoft.com/office/drawing/2014/main" id="{B3AC3180-1B75-45D0-9988-A1A9DC3CB246}"/>
              </a:ext>
            </a:extLst>
          </xdr:cNvPr>
          <xdr:cNvCxnSpPr/>
        </xdr:nvCxnSpPr>
        <xdr:spPr>
          <a:xfrm flipH="1" flipV="1">
            <a:off x="7934325" y="6667500"/>
            <a:ext cx="19050" cy="6096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19" name="Oval 218">
            <a:extLst>
              <a:ext uri="{FF2B5EF4-FFF2-40B4-BE49-F238E27FC236}">
                <a16:creationId xmlns:a16="http://schemas.microsoft.com/office/drawing/2014/main" id="{466D18B1-62BD-4461-9B9B-FF5EA4FD2A1D}"/>
              </a:ext>
            </a:extLst>
          </xdr:cNvPr>
          <xdr:cNvSpPr/>
        </xdr:nvSpPr>
        <xdr:spPr>
          <a:xfrm rot="12635842">
            <a:off x="7755069" y="6429337"/>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6</xdr:col>
      <xdr:colOff>188168</xdr:colOff>
      <xdr:row>6</xdr:row>
      <xdr:rowOff>130927</xdr:rowOff>
    </xdr:from>
    <xdr:to>
      <xdr:col>6</xdr:col>
      <xdr:colOff>548168</xdr:colOff>
      <xdr:row>10</xdr:row>
      <xdr:rowOff>141112</xdr:rowOff>
    </xdr:to>
    <xdr:grpSp>
      <xdr:nvGrpSpPr>
        <xdr:cNvPr id="238" name="Group 237">
          <a:extLst>
            <a:ext uri="{FF2B5EF4-FFF2-40B4-BE49-F238E27FC236}">
              <a16:creationId xmlns:a16="http://schemas.microsoft.com/office/drawing/2014/main" id="{8C5A5E72-1484-EDF2-F7B4-F54592D53E30}"/>
            </a:ext>
          </a:extLst>
        </xdr:cNvPr>
        <xdr:cNvGrpSpPr/>
      </xdr:nvGrpSpPr>
      <xdr:grpSpPr>
        <a:xfrm rot="10800000">
          <a:off x="3845768" y="1273927"/>
          <a:ext cx="360000" cy="772185"/>
          <a:chOff x="7768571" y="6371444"/>
          <a:chExt cx="360000" cy="905656"/>
        </a:xfrm>
      </xdr:grpSpPr>
      <xdr:cxnSp macro="">
        <xdr:nvCxnSpPr>
          <xdr:cNvPr id="239" name="Straight Connector 238">
            <a:extLst>
              <a:ext uri="{FF2B5EF4-FFF2-40B4-BE49-F238E27FC236}">
                <a16:creationId xmlns:a16="http://schemas.microsoft.com/office/drawing/2014/main" id="{1D3A4DD2-893F-00B0-B26F-250AA6FD93D8}"/>
              </a:ext>
            </a:extLst>
          </xdr:cNvPr>
          <xdr:cNvCxnSpPr/>
        </xdr:nvCxnSpPr>
        <xdr:spPr>
          <a:xfrm flipH="1" flipV="1">
            <a:off x="7934325" y="6667500"/>
            <a:ext cx="19050" cy="6096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40" name="Oval 239">
            <a:extLst>
              <a:ext uri="{FF2B5EF4-FFF2-40B4-BE49-F238E27FC236}">
                <a16:creationId xmlns:a16="http://schemas.microsoft.com/office/drawing/2014/main" id="{61F15104-DE07-E574-42BE-D053DB0606DE}"/>
              </a:ext>
            </a:extLst>
          </xdr:cNvPr>
          <xdr:cNvSpPr/>
        </xdr:nvSpPr>
        <xdr:spPr>
          <a:xfrm rot="12635842">
            <a:off x="7768571" y="6371444"/>
            <a:ext cx="360000" cy="422226"/>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5</xdr:col>
      <xdr:colOff>290201</xdr:colOff>
      <xdr:row>5</xdr:row>
      <xdr:rowOff>22282</xdr:rowOff>
    </xdr:from>
    <xdr:to>
      <xdr:col>6</xdr:col>
      <xdr:colOff>40601</xdr:colOff>
      <xdr:row>9</xdr:row>
      <xdr:rowOff>32468</xdr:rowOff>
    </xdr:to>
    <xdr:grpSp>
      <xdr:nvGrpSpPr>
        <xdr:cNvPr id="235" name="Group 234">
          <a:extLst>
            <a:ext uri="{FF2B5EF4-FFF2-40B4-BE49-F238E27FC236}">
              <a16:creationId xmlns:a16="http://schemas.microsoft.com/office/drawing/2014/main" id="{F5B67BE1-479E-0364-481B-CE2A45170EDD}"/>
            </a:ext>
          </a:extLst>
        </xdr:cNvPr>
        <xdr:cNvGrpSpPr/>
      </xdr:nvGrpSpPr>
      <xdr:grpSpPr>
        <a:xfrm rot="13060035">
          <a:off x="3338201" y="974782"/>
          <a:ext cx="360000" cy="772186"/>
          <a:chOff x="7768572" y="6371443"/>
          <a:chExt cx="360000" cy="905657"/>
        </a:xfrm>
      </xdr:grpSpPr>
      <xdr:cxnSp macro="">
        <xdr:nvCxnSpPr>
          <xdr:cNvPr id="236" name="Straight Connector 235">
            <a:extLst>
              <a:ext uri="{FF2B5EF4-FFF2-40B4-BE49-F238E27FC236}">
                <a16:creationId xmlns:a16="http://schemas.microsoft.com/office/drawing/2014/main" id="{4253C064-63C6-F53C-A1F5-76C4503DC95F}"/>
              </a:ext>
            </a:extLst>
          </xdr:cNvPr>
          <xdr:cNvCxnSpPr/>
        </xdr:nvCxnSpPr>
        <xdr:spPr>
          <a:xfrm flipH="1" flipV="1">
            <a:off x="7934325" y="6667500"/>
            <a:ext cx="19050" cy="6096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Oval 236">
            <a:extLst>
              <a:ext uri="{FF2B5EF4-FFF2-40B4-BE49-F238E27FC236}">
                <a16:creationId xmlns:a16="http://schemas.microsoft.com/office/drawing/2014/main" id="{686AE80C-2505-3CB4-5281-1C1975231E5D}"/>
              </a:ext>
            </a:extLst>
          </xdr:cNvPr>
          <xdr:cNvSpPr/>
        </xdr:nvSpPr>
        <xdr:spPr>
          <a:xfrm rot="12635842">
            <a:off x="7768572" y="6371443"/>
            <a:ext cx="360000" cy="422226"/>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9</xdr:col>
      <xdr:colOff>188502</xdr:colOff>
      <xdr:row>3</xdr:row>
      <xdr:rowOff>43311</xdr:rowOff>
    </xdr:from>
    <xdr:to>
      <xdr:col>10</xdr:col>
      <xdr:colOff>256211</xdr:colOff>
      <xdr:row>5</xdr:row>
      <xdr:rowOff>22311</xdr:rowOff>
    </xdr:to>
    <xdr:grpSp>
      <xdr:nvGrpSpPr>
        <xdr:cNvPr id="225" name="Group 224">
          <a:extLst>
            <a:ext uri="{FF2B5EF4-FFF2-40B4-BE49-F238E27FC236}">
              <a16:creationId xmlns:a16="http://schemas.microsoft.com/office/drawing/2014/main" id="{7B8AE696-1F75-173B-06AF-B19A7687680C}"/>
            </a:ext>
          </a:extLst>
        </xdr:cNvPr>
        <xdr:cNvGrpSpPr/>
      </xdr:nvGrpSpPr>
      <xdr:grpSpPr>
        <a:xfrm rot="15446108">
          <a:off x="5833557" y="456156"/>
          <a:ext cx="360000" cy="677309"/>
          <a:chOff x="7757031" y="6595672"/>
          <a:chExt cx="360000" cy="677309"/>
        </a:xfrm>
      </xdr:grpSpPr>
      <xdr:cxnSp macro="">
        <xdr:nvCxnSpPr>
          <xdr:cNvPr id="226" name="Straight Connector 225">
            <a:extLst>
              <a:ext uri="{FF2B5EF4-FFF2-40B4-BE49-F238E27FC236}">
                <a16:creationId xmlns:a16="http://schemas.microsoft.com/office/drawing/2014/main" id="{4DF5D464-CE38-F12B-C7C6-0E961C0CA1C4}"/>
              </a:ext>
            </a:extLst>
          </xdr:cNvPr>
          <xdr:cNvCxnSpPr/>
        </xdr:nvCxnSpPr>
        <xdr:spPr>
          <a:xfrm rot="6153892" flipH="1">
            <a:off x="7777678" y="7057930"/>
            <a:ext cx="353340" cy="76762"/>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7" name="Oval 226">
            <a:extLst>
              <a:ext uri="{FF2B5EF4-FFF2-40B4-BE49-F238E27FC236}">
                <a16:creationId xmlns:a16="http://schemas.microsoft.com/office/drawing/2014/main" id="{54FBE78C-CB5F-BA7F-E98F-A6C1406912BD}"/>
              </a:ext>
            </a:extLst>
          </xdr:cNvPr>
          <xdr:cNvSpPr/>
        </xdr:nvSpPr>
        <xdr:spPr>
          <a:xfrm rot="12635842">
            <a:off x="7757031" y="6595672"/>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17</xdr:col>
      <xdr:colOff>21460</xdr:colOff>
      <xdr:row>28</xdr:row>
      <xdr:rowOff>162317</xdr:rowOff>
    </xdr:from>
    <xdr:to>
      <xdr:col>18</xdr:col>
      <xdr:colOff>197439</xdr:colOff>
      <xdr:row>30</xdr:row>
      <xdr:rowOff>141317</xdr:rowOff>
    </xdr:to>
    <xdr:grpSp>
      <xdr:nvGrpSpPr>
        <xdr:cNvPr id="209" name="Group 208">
          <a:extLst>
            <a:ext uri="{FF2B5EF4-FFF2-40B4-BE49-F238E27FC236}">
              <a16:creationId xmlns:a16="http://schemas.microsoft.com/office/drawing/2014/main" id="{6D3A211F-D1F9-FA50-085E-650719213280}"/>
            </a:ext>
          </a:extLst>
        </xdr:cNvPr>
        <xdr:cNvGrpSpPr/>
      </xdr:nvGrpSpPr>
      <xdr:grpSpPr>
        <a:xfrm rot="6941471">
          <a:off x="10597450" y="5283527"/>
          <a:ext cx="360000" cy="785579"/>
          <a:chOff x="6353175" y="6619875"/>
          <a:chExt cx="360000" cy="723900"/>
        </a:xfrm>
      </xdr:grpSpPr>
      <xdr:sp macro="" textlink="">
        <xdr:nvSpPr>
          <xdr:cNvPr id="210" name="Oval 209">
            <a:extLst>
              <a:ext uri="{FF2B5EF4-FFF2-40B4-BE49-F238E27FC236}">
                <a16:creationId xmlns:a16="http://schemas.microsoft.com/office/drawing/2014/main" id="{D187F399-A77C-F9A6-A361-123312E6C685}"/>
              </a:ext>
            </a:extLst>
          </xdr:cNvPr>
          <xdr:cNvSpPr/>
        </xdr:nvSpPr>
        <xdr:spPr>
          <a:xfrm>
            <a:off x="6353175" y="6619875"/>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11" name="Straight Connector 210">
            <a:extLst>
              <a:ext uri="{FF2B5EF4-FFF2-40B4-BE49-F238E27FC236}">
                <a16:creationId xmlns:a16="http://schemas.microsoft.com/office/drawing/2014/main" id="{465D8690-DB30-F556-12C7-F849C264D461}"/>
              </a:ext>
            </a:extLst>
          </xdr:cNvPr>
          <xdr:cNvCxnSpPr>
            <a:stCxn id="210" idx="4"/>
          </xdr:cNvCxnSpPr>
        </xdr:nvCxnSpPr>
        <xdr:spPr>
          <a:xfrm>
            <a:off x="6533175" y="6979875"/>
            <a:ext cx="975" cy="3639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59560</xdr:colOff>
      <xdr:row>28</xdr:row>
      <xdr:rowOff>181368</xdr:rowOff>
    </xdr:from>
    <xdr:to>
      <xdr:col>16</xdr:col>
      <xdr:colOff>235539</xdr:colOff>
      <xdr:row>30</xdr:row>
      <xdr:rowOff>160368</xdr:rowOff>
    </xdr:to>
    <xdr:grpSp>
      <xdr:nvGrpSpPr>
        <xdr:cNvPr id="203" name="Group 202">
          <a:extLst>
            <a:ext uri="{FF2B5EF4-FFF2-40B4-BE49-F238E27FC236}">
              <a16:creationId xmlns:a16="http://schemas.microsoft.com/office/drawing/2014/main" id="{47FED46F-2841-B7A4-5809-2C61B3538486}"/>
            </a:ext>
          </a:extLst>
        </xdr:cNvPr>
        <xdr:cNvGrpSpPr/>
      </xdr:nvGrpSpPr>
      <xdr:grpSpPr>
        <a:xfrm rot="14767710">
          <a:off x="9416350" y="5302578"/>
          <a:ext cx="360000" cy="785579"/>
          <a:chOff x="6353175" y="6619875"/>
          <a:chExt cx="360000" cy="723900"/>
        </a:xfrm>
      </xdr:grpSpPr>
      <xdr:sp macro="" textlink="">
        <xdr:nvSpPr>
          <xdr:cNvPr id="204" name="Oval 203">
            <a:extLst>
              <a:ext uri="{FF2B5EF4-FFF2-40B4-BE49-F238E27FC236}">
                <a16:creationId xmlns:a16="http://schemas.microsoft.com/office/drawing/2014/main" id="{BF5E5E54-1A74-D27F-9088-DAD77FD79DB1}"/>
              </a:ext>
            </a:extLst>
          </xdr:cNvPr>
          <xdr:cNvSpPr/>
        </xdr:nvSpPr>
        <xdr:spPr>
          <a:xfrm>
            <a:off x="6353175" y="6619875"/>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05" name="Straight Connector 204">
            <a:extLst>
              <a:ext uri="{FF2B5EF4-FFF2-40B4-BE49-F238E27FC236}">
                <a16:creationId xmlns:a16="http://schemas.microsoft.com/office/drawing/2014/main" id="{C57AB3A2-FB57-BECF-6126-3B15FB028C62}"/>
              </a:ext>
            </a:extLst>
          </xdr:cNvPr>
          <xdr:cNvCxnSpPr>
            <a:stCxn id="204" idx="4"/>
          </xdr:cNvCxnSpPr>
        </xdr:nvCxnSpPr>
        <xdr:spPr>
          <a:xfrm>
            <a:off x="6533175" y="6979875"/>
            <a:ext cx="975" cy="3639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4</xdr:col>
      <xdr:colOff>313349</xdr:colOff>
      <xdr:row>28</xdr:row>
      <xdr:rowOff>162902</xdr:rowOff>
    </xdr:from>
    <xdr:to>
      <xdr:col>5</xdr:col>
      <xdr:colOff>427649</xdr:colOff>
      <xdr:row>30</xdr:row>
      <xdr:rowOff>141902</xdr:rowOff>
    </xdr:to>
    <xdr:grpSp>
      <xdr:nvGrpSpPr>
        <xdr:cNvPr id="196" name="Group 195">
          <a:extLst>
            <a:ext uri="{FF2B5EF4-FFF2-40B4-BE49-F238E27FC236}">
              <a16:creationId xmlns:a16="http://schemas.microsoft.com/office/drawing/2014/main" id="{7548E63A-4957-1EC7-537F-5D4649A99571}"/>
            </a:ext>
          </a:extLst>
        </xdr:cNvPr>
        <xdr:cNvGrpSpPr/>
      </xdr:nvGrpSpPr>
      <xdr:grpSpPr>
        <a:xfrm rot="13794353">
          <a:off x="2933699" y="5314952"/>
          <a:ext cx="360000" cy="723900"/>
          <a:chOff x="6353175" y="6619875"/>
          <a:chExt cx="360000" cy="723900"/>
        </a:xfrm>
      </xdr:grpSpPr>
      <xdr:sp macro="" textlink="">
        <xdr:nvSpPr>
          <xdr:cNvPr id="191" name="Oval 190">
            <a:extLst>
              <a:ext uri="{FF2B5EF4-FFF2-40B4-BE49-F238E27FC236}">
                <a16:creationId xmlns:a16="http://schemas.microsoft.com/office/drawing/2014/main" id="{992EFAEE-E930-AF26-4A42-85433611BF08}"/>
              </a:ext>
            </a:extLst>
          </xdr:cNvPr>
          <xdr:cNvSpPr/>
        </xdr:nvSpPr>
        <xdr:spPr>
          <a:xfrm>
            <a:off x="6353175" y="6619875"/>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93" name="Straight Connector 192">
            <a:extLst>
              <a:ext uri="{FF2B5EF4-FFF2-40B4-BE49-F238E27FC236}">
                <a16:creationId xmlns:a16="http://schemas.microsoft.com/office/drawing/2014/main" id="{0ECC2586-53F5-42E4-F556-8A096FFE5F05}"/>
              </a:ext>
            </a:extLst>
          </xdr:cNvPr>
          <xdr:cNvCxnSpPr>
            <a:stCxn id="191" idx="4"/>
          </xdr:cNvCxnSpPr>
        </xdr:nvCxnSpPr>
        <xdr:spPr>
          <a:xfrm>
            <a:off x="6533175" y="6979875"/>
            <a:ext cx="975" cy="3639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40509</xdr:colOff>
      <xdr:row>29</xdr:row>
      <xdr:rowOff>393</xdr:rowOff>
    </xdr:from>
    <xdr:to>
      <xdr:col>7</xdr:col>
      <xdr:colOff>216488</xdr:colOff>
      <xdr:row>30</xdr:row>
      <xdr:rowOff>169893</xdr:rowOff>
    </xdr:to>
    <xdr:grpSp>
      <xdr:nvGrpSpPr>
        <xdr:cNvPr id="197" name="Group 196">
          <a:extLst>
            <a:ext uri="{FF2B5EF4-FFF2-40B4-BE49-F238E27FC236}">
              <a16:creationId xmlns:a16="http://schemas.microsoft.com/office/drawing/2014/main" id="{A5B71DF3-42B9-289E-3CCA-3425B5666BCF}"/>
            </a:ext>
          </a:extLst>
        </xdr:cNvPr>
        <xdr:cNvGrpSpPr/>
      </xdr:nvGrpSpPr>
      <xdr:grpSpPr>
        <a:xfrm rot="7606989">
          <a:off x="3910899" y="5312103"/>
          <a:ext cx="360000" cy="785579"/>
          <a:chOff x="6353175" y="6619875"/>
          <a:chExt cx="360000" cy="723900"/>
        </a:xfrm>
      </xdr:grpSpPr>
      <xdr:sp macro="" textlink="">
        <xdr:nvSpPr>
          <xdr:cNvPr id="198" name="Oval 197">
            <a:extLst>
              <a:ext uri="{FF2B5EF4-FFF2-40B4-BE49-F238E27FC236}">
                <a16:creationId xmlns:a16="http://schemas.microsoft.com/office/drawing/2014/main" id="{4D56E416-7A99-B59A-0035-9E6C6079BCD2}"/>
              </a:ext>
            </a:extLst>
          </xdr:cNvPr>
          <xdr:cNvSpPr/>
        </xdr:nvSpPr>
        <xdr:spPr>
          <a:xfrm>
            <a:off x="6353175" y="6619875"/>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99" name="Straight Connector 198">
            <a:extLst>
              <a:ext uri="{FF2B5EF4-FFF2-40B4-BE49-F238E27FC236}">
                <a16:creationId xmlns:a16="http://schemas.microsoft.com/office/drawing/2014/main" id="{86F6AB58-E537-B8BF-6F9E-1CD700441A44}"/>
              </a:ext>
            </a:extLst>
          </xdr:cNvPr>
          <xdr:cNvCxnSpPr>
            <a:stCxn id="198" idx="4"/>
          </xdr:cNvCxnSpPr>
        </xdr:nvCxnSpPr>
        <xdr:spPr>
          <a:xfrm>
            <a:off x="6533175" y="6979875"/>
            <a:ext cx="975" cy="363900"/>
          </a:xfrm>
          <a:prstGeom prst="line">
            <a:avLst/>
          </a:prstGeom>
          <a:ln w="28575">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14</xdr:col>
      <xdr:colOff>431760</xdr:colOff>
      <xdr:row>6</xdr:row>
      <xdr:rowOff>162550</xdr:rowOff>
    </xdr:from>
    <xdr:to>
      <xdr:col>15</xdr:col>
      <xdr:colOff>182160</xdr:colOff>
      <xdr:row>10</xdr:row>
      <xdr:rowOff>129925</xdr:rowOff>
    </xdr:to>
    <xdr:grpSp>
      <xdr:nvGrpSpPr>
        <xdr:cNvPr id="156" name="Group 155">
          <a:extLst>
            <a:ext uri="{FF2B5EF4-FFF2-40B4-BE49-F238E27FC236}">
              <a16:creationId xmlns:a16="http://schemas.microsoft.com/office/drawing/2014/main" id="{EEDFD6B3-8B07-85D7-0683-E65EEAA3448C}"/>
            </a:ext>
          </a:extLst>
        </xdr:cNvPr>
        <xdr:cNvGrpSpPr/>
      </xdr:nvGrpSpPr>
      <xdr:grpSpPr>
        <a:xfrm rot="19540292">
          <a:off x="8966160" y="1305550"/>
          <a:ext cx="360000" cy="729375"/>
          <a:chOff x="9534525" y="781049"/>
          <a:chExt cx="360000" cy="729375"/>
        </a:xfrm>
      </xdr:grpSpPr>
      <xdr:cxnSp macro="">
        <xdr:nvCxnSpPr>
          <xdr:cNvPr id="82" name="Straight Connector 81">
            <a:extLst>
              <a:ext uri="{FF2B5EF4-FFF2-40B4-BE49-F238E27FC236}">
                <a16:creationId xmlns:a16="http://schemas.microsoft.com/office/drawing/2014/main" id="{15FD1B5B-90E6-1C61-F82A-6A2A8C4935AC}"/>
              </a:ext>
            </a:extLst>
          </xdr:cNvPr>
          <xdr:cNvCxnSpPr/>
        </xdr:nvCxnSpPr>
        <xdr:spPr>
          <a:xfrm flipH="1">
            <a:off x="9725024" y="1114424"/>
            <a:ext cx="0" cy="396000"/>
          </a:xfrm>
          <a:prstGeom prst="line">
            <a:avLst/>
          </a:prstGeom>
          <a:ln w="254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84" name="Oval 83">
            <a:extLst>
              <a:ext uri="{FF2B5EF4-FFF2-40B4-BE49-F238E27FC236}">
                <a16:creationId xmlns:a16="http://schemas.microsoft.com/office/drawing/2014/main" id="{B6B5BEBD-0B04-99C0-9E35-224C07CA5807}"/>
              </a:ext>
            </a:extLst>
          </xdr:cNvPr>
          <xdr:cNvSpPr/>
        </xdr:nvSpPr>
        <xdr:spPr>
          <a:xfrm>
            <a:off x="9534525" y="781049"/>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551871</xdr:colOff>
      <xdr:row>9</xdr:row>
      <xdr:rowOff>147213</xdr:rowOff>
    </xdr:from>
    <xdr:to>
      <xdr:col>17</xdr:col>
      <xdr:colOff>62046</xdr:colOff>
      <xdr:row>11</xdr:row>
      <xdr:rowOff>126213</xdr:rowOff>
    </xdr:to>
    <xdr:grpSp>
      <xdr:nvGrpSpPr>
        <xdr:cNvPr id="160" name="Group 159">
          <a:extLst>
            <a:ext uri="{FF2B5EF4-FFF2-40B4-BE49-F238E27FC236}">
              <a16:creationId xmlns:a16="http://schemas.microsoft.com/office/drawing/2014/main" id="{1A5319F1-C5B0-7E48-A7CC-68F3FC8412AF}"/>
            </a:ext>
          </a:extLst>
        </xdr:cNvPr>
        <xdr:cNvGrpSpPr/>
      </xdr:nvGrpSpPr>
      <xdr:grpSpPr>
        <a:xfrm rot="4472976">
          <a:off x="9880559" y="1677025"/>
          <a:ext cx="360000" cy="729375"/>
          <a:chOff x="9534525" y="781049"/>
          <a:chExt cx="360000" cy="729375"/>
        </a:xfrm>
      </xdr:grpSpPr>
      <xdr:cxnSp macro="">
        <xdr:nvCxnSpPr>
          <xdr:cNvPr id="161" name="Straight Connector 160">
            <a:extLst>
              <a:ext uri="{FF2B5EF4-FFF2-40B4-BE49-F238E27FC236}">
                <a16:creationId xmlns:a16="http://schemas.microsoft.com/office/drawing/2014/main" id="{E3045682-67A7-0992-E0BB-F11C27036EC9}"/>
              </a:ext>
            </a:extLst>
          </xdr:cNvPr>
          <xdr:cNvCxnSpPr/>
        </xdr:nvCxnSpPr>
        <xdr:spPr>
          <a:xfrm flipH="1">
            <a:off x="9725024" y="1114424"/>
            <a:ext cx="0" cy="396000"/>
          </a:xfrm>
          <a:prstGeom prst="line">
            <a:avLst/>
          </a:prstGeom>
          <a:ln w="254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2" name="Oval 161">
            <a:extLst>
              <a:ext uri="{FF2B5EF4-FFF2-40B4-BE49-F238E27FC236}">
                <a16:creationId xmlns:a16="http://schemas.microsoft.com/office/drawing/2014/main" id="{76E146F4-C6C2-875C-4B73-41B9707603AF}"/>
              </a:ext>
            </a:extLst>
          </xdr:cNvPr>
          <xdr:cNvSpPr/>
        </xdr:nvSpPr>
        <xdr:spPr>
          <a:xfrm>
            <a:off x="9534525" y="781049"/>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428047</xdr:colOff>
      <xdr:row>12</xdr:row>
      <xdr:rowOff>137688</xdr:rowOff>
    </xdr:from>
    <xdr:to>
      <xdr:col>16</xdr:col>
      <xdr:colOff>547822</xdr:colOff>
      <xdr:row>14</xdr:row>
      <xdr:rowOff>116688</xdr:rowOff>
    </xdr:to>
    <xdr:grpSp>
      <xdr:nvGrpSpPr>
        <xdr:cNvPr id="163" name="Group 162">
          <a:extLst>
            <a:ext uri="{FF2B5EF4-FFF2-40B4-BE49-F238E27FC236}">
              <a16:creationId xmlns:a16="http://schemas.microsoft.com/office/drawing/2014/main" id="{5E87DE88-7CFB-F631-1DB6-FD3E4E6833C3}"/>
            </a:ext>
          </a:extLst>
        </xdr:cNvPr>
        <xdr:cNvGrpSpPr/>
      </xdr:nvGrpSpPr>
      <xdr:grpSpPr>
        <a:xfrm rot="8018384">
          <a:off x="9756735" y="2239000"/>
          <a:ext cx="360000" cy="729375"/>
          <a:chOff x="9534525" y="781049"/>
          <a:chExt cx="360000" cy="729375"/>
        </a:xfrm>
      </xdr:grpSpPr>
      <xdr:cxnSp macro="">
        <xdr:nvCxnSpPr>
          <xdr:cNvPr id="164" name="Straight Connector 163">
            <a:extLst>
              <a:ext uri="{FF2B5EF4-FFF2-40B4-BE49-F238E27FC236}">
                <a16:creationId xmlns:a16="http://schemas.microsoft.com/office/drawing/2014/main" id="{0D22782B-A7FD-4C22-1141-F09B15F5B71A}"/>
              </a:ext>
            </a:extLst>
          </xdr:cNvPr>
          <xdr:cNvCxnSpPr/>
        </xdr:nvCxnSpPr>
        <xdr:spPr>
          <a:xfrm flipH="1">
            <a:off x="9725024" y="1114424"/>
            <a:ext cx="0" cy="396000"/>
          </a:xfrm>
          <a:prstGeom prst="line">
            <a:avLst/>
          </a:prstGeom>
          <a:ln w="254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Oval 164">
            <a:extLst>
              <a:ext uri="{FF2B5EF4-FFF2-40B4-BE49-F238E27FC236}">
                <a16:creationId xmlns:a16="http://schemas.microsoft.com/office/drawing/2014/main" id="{3960844F-7BB8-32C2-A078-616A2990A61F}"/>
              </a:ext>
            </a:extLst>
          </xdr:cNvPr>
          <xdr:cNvSpPr/>
        </xdr:nvSpPr>
        <xdr:spPr>
          <a:xfrm>
            <a:off x="9534525" y="781049"/>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12661</xdr:colOff>
      <xdr:row>12</xdr:row>
      <xdr:rowOff>124450</xdr:rowOff>
    </xdr:from>
    <xdr:to>
      <xdr:col>15</xdr:col>
      <xdr:colOff>372661</xdr:colOff>
      <xdr:row>16</xdr:row>
      <xdr:rowOff>91825</xdr:rowOff>
    </xdr:to>
    <xdr:grpSp>
      <xdr:nvGrpSpPr>
        <xdr:cNvPr id="166" name="Group 165">
          <a:extLst>
            <a:ext uri="{FF2B5EF4-FFF2-40B4-BE49-F238E27FC236}">
              <a16:creationId xmlns:a16="http://schemas.microsoft.com/office/drawing/2014/main" id="{0909DB13-6AB7-EF61-6558-327209C382C3}"/>
            </a:ext>
          </a:extLst>
        </xdr:cNvPr>
        <xdr:cNvGrpSpPr/>
      </xdr:nvGrpSpPr>
      <xdr:grpSpPr>
        <a:xfrm rot="11386118">
          <a:off x="9156661" y="2410450"/>
          <a:ext cx="360000" cy="729375"/>
          <a:chOff x="9534525" y="781049"/>
          <a:chExt cx="360000" cy="729375"/>
        </a:xfrm>
      </xdr:grpSpPr>
      <xdr:cxnSp macro="">
        <xdr:nvCxnSpPr>
          <xdr:cNvPr id="167" name="Straight Connector 166">
            <a:extLst>
              <a:ext uri="{FF2B5EF4-FFF2-40B4-BE49-F238E27FC236}">
                <a16:creationId xmlns:a16="http://schemas.microsoft.com/office/drawing/2014/main" id="{3B05330D-0BF2-A686-D79E-A1599AAEBFFC}"/>
              </a:ext>
            </a:extLst>
          </xdr:cNvPr>
          <xdr:cNvCxnSpPr/>
        </xdr:nvCxnSpPr>
        <xdr:spPr>
          <a:xfrm flipH="1">
            <a:off x="9725024" y="1114424"/>
            <a:ext cx="0" cy="396000"/>
          </a:xfrm>
          <a:prstGeom prst="line">
            <a:avLst/>
          </a:prstGeom>
          <a:ln w="254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Oval 167">
            <a:extLst>
              <a:ext uri="{FF2B5EF4-FFF2-40B4-BE49-F238E27FC236}">
                <a16:creationId xmlns:a16="http://schemas.microsoft.com/office/drawing/2014/main" id="{6A460895-284F-57D3-8909-B8BF7C139C47}"/>
              </a:ext>
            </a:extLst>
          </xdr:cNvPr>
          <xdr:cNvSpPr/>
        </xdr:nvSpPr>
        <xdr:spPr>
          <a:xfrm>
            <a:off x="9534525" y="781049"/>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403184</xdr:colOff>
      <xdr:row>6</xdr:row>
      <xdr:rowOff>143499</xdr:rowOff>
    </xdr:from>
    <xdr:to>
      <xdr:col>16</xdr:col>
      <xdr:colOff>153584</xdr:colOff>
      <xdr:row>10</xdr:row>
      <xdr:rowOff>110874</xdr:rowOff>
    </xdr:to>
    <xdr:grpSp>
      <xdr:nvGrpSpPr>
        <xdr:cNvPr id="157" name="Group 156">
          <a:extLst>
            <a:ext uri="{FF2B5EF4-FFF2-40B4-BE49-F238E27FC236}">
              <a16:creationId xmlns:a16="http://schemas.microsoft.com/office/drawing/2014/main" id="{F0DFA986-9DEA-CB59-73D2-36CF57D9C282}"/>
            </a:ext>
          </a:extLst>
        </xdr:cNvPr>
        <xdr:cNvGrpSpPr/>
      </xdr:nvGrpSpPr>
      <xdr:grpSpPr>
        <a:xfrm rot="989458">
          <a:off x="9547184" y="1286499"/>
          <a:ext cx="360000" cy="729375"/>
          <a:chOff x="9534525" y="781049"/>
          <a:chExt cx="360000" cy="729375"/>
        </a:xfrm>
      </xdr:grpSpPr>
      <xdr:cxnSp macro="">
        <xdr:nvCxnSpPr>
          <xdr:cNvPr id="158" name="Straight Connector 157">
            <a:extLst>
              <a:ext uri="{FF2B5EF4-FFF2-40B4-BE49-F238E27FC236}">
                <a16:creationId xmlns:a16="http://schemas.microsoft.com/office/drawing/2014/main" id="{F148C6F1-9B74-D567-ED95-C0A99521D562}"/>
              </a:ext>
            </a:extLst>
          </xdr:cNvPr>
          <xdr:cNvCxnSpPr/>
        </xdr:nvCxnSpPr>
        <xdr:spPr>
          <a:xfrm flipH="1">
            <a:off x="9725024" y="1114424"/>
            <a:ext cx="0" cy="396000"/>
          </a:xfrm>
          <a:prstGeom prst="line">
            <a:avLst/>
          </a:prstGeom>
          <a:ln w="25400">
            <a:solidFill>
              <a:schemeClr val="bg2">
                <a:lumMod val="1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9" name="Oval 158">
            <a:extLst>
              <a:ext uri="{FF2B5EF4-FFF2-40B4-BE49-F238E27FC236}">
                <a16:creationId xmlns:a16="http://schemas.microsoft.com/office/drawing/2014/main" id="{51A00A55-AB1C-94F1-1EE9-CD6099187F8D}"/>
              </a:ext>
            </a:extLst>
          </xdr:cNvPr>
          <xdr:cNvSpPr/>
        </xdr:nvSpPr>
        <xdr:spPr>
          <a:xfrm>
            <a:off x="9534525" y="781049"/>
            <a:ext cx="360000" cy="360000"/>
          </a:xfrm>
          <a:prstGeom prst="ellipse">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15</xdr:col>
      <xdr:colOff>285750</xdr:colOff>
      <xdr:row>25</xdr:row>
      <xdr:rowOff>161925</xdr:rowOff>
    </xdr:from>
    <xdr:to>
      <xdr:col>17</xdr:col>
      <xdr:colOff>180975</xdr:colOff>
      <xdr:row>29</xdr:row>
      <xdr:rowOff>151255</xdr:rowOff>
    </xdr:to>
    <xdr:grpSp>
      <xdr:nvGrpSpPr>
        <xdr:cNvPr id="112" name="Group 111">
          <a:extLst>
            <a:ext uri="{FF2B5EF4-FFF2-40B4-BE49-F238E27FC236}">
              <a16:creationId xmlns:a16="http://schemas.microsoft.com/office/drawing/2014/main" id="{D2593316-4E94-FAEF-551E-55234780202F}"/>
            </a:ext>
          </a:extLst>
        </xdr:cNvPr>
        <xdr:cNvGrpSpPr/>
      </xdr:nvGrpSpPr>
      <xdr:grpSpPr>
        <a:xfrm>
          <a:off x="9429750" y="4924425"/>
          <a:ext cx="1114425" cy="751330"/>
          <a:chOff x="9686925" y="2047875"/>
          <a:chExt cx="1114425" cy="751330"/>
        </a:xfrm>
      </xdr:grpSpPr>
      <xdr:cxnSp macro="">
        <xdr:nvCxnSpPr>
          <xdr:cNvPr id="113" name="Straight Connector 112">
            <a:extLst>
              <a:ext uri="{FF2B5EF4-FFF2-40B4-BE49-F238E27FC236}">
                <a16:creationId xmlns:a16="http://schemas.microsoft.com/office/drawing/2014/main" id="{8E6DB713-897E-A6FC-0033-C6D7DD0AF8B1}"/>
              </a:ext>
            </a:extLst>
          </xdr:cNvPr>
          <xdr:cNvCxnSpPr/>
        </xdr:nvCxnSpPr>
        <xdr:spPr>
          <a:xfrm flipH="1" flipV="1">
            <a:off x="9686925" y="2047875"/>
            <a:ext cx="552450" cy="352425"/>
          </a:xfrm>
          <a:prstGeom prst="line">
            <a:avLst/>
          </a:prstGeom>
          <a:ln w="15875">
            <a:gradFill>
              <a:gsLst>
                <a:gs pos="64000">
                  <a:srgbClr val="100D83"/>
                </a:gs>
                <a:gs pos="1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14" name="Group 113">
            <a:extLst>
              <a:ext uri="{FF2B5EF4-FFF2-40B4-BE49-F238E27FC236}">
                <a16:creationId xmlns:a16="http://schemas.microsoft.com/office/drawing/2014/main" id="{3467B130-D2E1-9C41-04C7-447F005FC103}"/>
              </a:ext>
            </a:extLst>
          </xdr:cNvPr>
          <xdr:cNvGrpSpPr/>
        </xdr:nvGrpSpPr>
        <xdr:grpSpPr>
          <a:xfrm>
            <a:off x="10220325" y="2333624"/>
            <a:ext cx="581025" cy="465581"/>
            <a:chOff x="10220325" y="2333624"/>
            <a:chExt cx="581025" cy="465581"/>
          </a:xfrm>
        </xdr:grpSpPr>
        <xdr:sp macro="" textlink="">
          <xdr:nvSpPr>
            <xdr:cNvPr id="115" name="Circle: Hollow 114">
              <a:extLst>
                <a:ext uri="{FF2B5EF4-FFF2-40B4-BE49-F238E27FC236}">
                  <a16:creationId xmlns:a16="http://schemas.microsoft.com/office/drawing/2014/main" id="{E710809F-92F4-15FF-0BF0-7B8B7AAEF07B}"/>
                </a:ext>
              </a:extLst>
            </xdr:cNvPr>
            <xdr:cNvSpPr/>
          </xdr:nvSpPr>
          <xdr:spPr>
            <a:xfrm>
              <a:off x="10220325" y="2333624"/>
              <a:ext cx="447675" cy="465581"/>
            </a:xfrm>
            <a:prstGeom prst="donut">
              <a:avLst>
                <a:gd name="adj" fmla="val 88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BA8">
          <xdr:nvSpPr>
            <xdr:cNvPr id="116" name="TextBox 115">
              <a:extLst>
                <a:ext uri="{FF2B5EF4-FFF2-40B4-BE49-F238E27FC236}">
                  <a16:creationId xmlns:a16="http://schemas.microsoft.com/office/drawing/2014/main" id="{67288DC0-DC39-9250-8ED7-B4FB315B3EA4}"/>
                </a:ext>
              </a:extLst>
            </xdr:cNvPr>
            <xdr:cNvSpPr txBox="1"/>
          </xdr:nvSpPr>
          <xdr:spPr>
            <a:xfrm>
              <a:off x="10220325" y="2428875"/>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B47EA7-50F6-4814-8E5E-45AB861A40FA}" type="TxLink">
                <a:rPr lang="en-US" sz="1100" b="0" i="0" u="none" strike="noStrike">
                  <a:solidFill>
                    <a:schemeClr val="bg1"/>
                  </a:solidFill>
                  <a:latin typeface="Arial"/>
                  <a:cs typeface="Arial"/>
                </a:rPr>
                <a:pPr/>
                <a:t>15%</a:t>
              </a:fld>
              <a:endParaRPr lang="en-IN" sz="1100">
                <a:solidFill>
                  <a:schemeClr val="bg1"/>
                </a:solidFill>
              </a:endParaRPr>
            </a:p>
          </xdr:txBody>
        </xdr:sp>
      </xdr:grpSp>
    </xdr:grpSp>
    <xdr:clientData/>
  </xdr:twoCellAnchor>
  <xdr:twoCellAnchor editAs="absolute">
    <xdr:from>
      <xdr:col>10</xdr:col>
      <xdr:colOff>371475</xdr:colOff>
      <xdr:row>28</xdr:row>
      <xdr:rowOff>180975</xdr:rowOff>
    </xdr:from>
    <xdr:to>
      <xdr:col>11</xdr:col>
      <xdr:colOff>381000</xdr:colOff>
      <xdr:row>32</xdr:row>
      <xdr:rowOff>170305</xdr:rowOff>
    </xdr:to>
    <xdr:grpSp>
      <xdr:nvGrpSpPr>
        <xdr:cNvPr id="117" name="Group 116">
          <a:extLst>
            <a:ext uri="{FF2B5EF4-FFF2-40B4-BE49-F238E27FC236}">
              <a16:creationId xmlns:a16="http://schemas.microsoft.com/office/drawing/2014/main" id="{3DA348FB-3D7D-FD3F-3353-8C8BA3039D5E}"/>
            </a:ext>
          </a:extLst>
        </xdr:cNvPr>
        <xdr:cNvGrpSpPr/>
      </xdr:nvGrpSpPr>
      <xdr:grpSpPr>
        <a:xfrm rot="21415402">
          <a:off x="6467475" y="5514975"/>
          <a:ext cx="619125" cy="751330"/>
          <a:chOff x="9953625" y="1524000"/>
          <a:chExt cx="619125" cy="751330"/>
        </a:xfrm>
      </xdr:grpSpPr>
      <xdr:cxnSp macro="">
        <xdr:nvCxnSpPr>
          <xdr:cNvPr id="118" name="Straight Connector 117">
            <a:extLst>
              <a:ext uri="{FF2B5EF4-FFF2-40B4-BE49-F238E27FC236}">
                <a16:creationId xmlns:a16="http://schemas.microsoft.com/office/drawing/2014/main" id="{A24B2E7F-E527-C9B0-5FE4-9E5493D5B815}"/>
              </a:ext>
            </a:extLst>
          </xdr:cNvPr>
          <xdr:cNvCxnSpPr>
            <a:stCxn id="120" idx="0"/>
          </xdr:cNvCxnSpPr>
        </xdr:nvCxnSpPr>
        <xdr:spPr>
          <a:xfrm flipV="1">
            <a:off x="10177463" y="1524000"/>
            <a:ext cx="4762" cy="285749"/>
          </a:xfrm>
          <a:prstGeom prst="line">
            <a:avLst/>
          </a:prstGeom>
          <a:ln w="15875">
            <a:gradFill>
              <a:gsLst>
                <a:gs pos="64000">
                  <a:srgbClr val="100D83"/>
                </a:gs>
                <a:gs pos="1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19" name="Group 118">
            <a:extLst>
              <a:ext uri="{FF2B5EF4-FFF2-40B4-BE49-F238E27FC236}">
                <a16:creationId xmlns:a16="http://schemas.microsoft.com/office/drawing/2014/main" id="{34B65482-B2BF-703B-3F61-51BDCE473252}"/>
              </a:ext>
            </a:extLst>
          </xdr:cNvPr>
          <xdr:cNvGrpSpPr/>
        </xdr:nvGrpSpPr>
        <xdr:grpSpPr>
          <a:xfrm>
            <a:off x="9953625" y="1809749"/>
            <a:ext cx="619125" cy="465581"/>
            <a:chOff x="9953625" y="1809749"/>
            <a:chExt cx="619125" cy="465581"/>
          </a:xfrm>
        </xdr:grpSpPr>
        <xdr:sp macro="" textlink="">
          <xdr:nvSpPr>
            <xdr:cNvPr id="120" name="Circle: Hollow 119">
              <a:extLst>
                <a:ext uri="{FF2B5EF4-FFF2-40B4-BE49-F238E27FC236}">
                  <a16:creationId xmlns:a16="http://schemas.microsoft.com/office/drawing/2014/main" id="{8FFC5ADE-4760-D9A1-C90E-640F492A168A}"/>
                </a:ext>
              </a:extLst>
            </xdr:cNvPr>
            <xdr:cNvSpPr/>
          </xdr:nvSpPr>
          <xdr:spPr>
            <a:xfrm>
              <a:off x="9953625" y="1809749"/>
              <a:ext cx="447675" cy="465581"/>
            </a:xfrm>
            <a:prstGeom prst="donut">
              <a:avLst>
                <a:gd name="adj" fmla="val 88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BA11">
          <xdr:nvSpPr>
            <xdr:cNvPr id="121" name="TextBox 120">
              <a:extLst>
                <a:ext uri="{FF2B5EF4-FFF2-40B4-BE49-F238E27FC236}">
                  <a16:creationId xmlns:a16="http://schemas.microsoft.com/office/drawing/2014/main" id="{B1FD11F3-C1A1-DFB1-8599-B30EC474EAC4}"/>
                </a:ext>
              </a:extLst>
            </xdr:cNvPr>
            <xdr:cNvSpPr txBox="1"/>
          </xdr:nvSpPr>
          <xdr:spPr>
            <a:xfrm>
              <a:off x="9991725" y="1905000"/>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4F0686-A866-40E2-93BA-752D08CABB0F}" type="TxLink">
                <a:rPr lang="en-US" sz="1100" b="0" i="0" u="none" strike="noStrike">
                  <a:solidFill>
                    <a:schemeClr val="bg1"/>
                  </a:solidFill>
                  <a:latin typeface="Arial"/>
                  <a:cs typeface="Arial"/>
                </a:rPr>
                <a:pPr/>
                <a:t>7%</a:t>
              </a:fld>
              <a:endParaRPr lang="en-IN" sz="1100">
                <a:solidFill>
                  <a:schemeClr val="bg1"/>
                </a:solidFill>
              </a:endParaRPr>
            </a:p>
          </xdr:txBody>
        </xdr:sp>
      </xdr:grpSp>
    </xdr:grpSp>
    <xdr:clientData/>
  </xdr:twoCellAnchor>
  <xdr:twoCellAnchor editAs="absolute">
    <xdr:from>
      <xdr:col>5</xdr:col>
      <xdr:colOff>314325</xdr:colOff>
      <xdr:row>24</xdr:row>
      <xdr:rowOff>35780</xdr:rowOff>
    </xdr:from>
    <xdr:to>
      <xdr:col>6</xdr:col>
      <xdr:colOff>285750</xdr:colOff>
      <xdr:row>29</xdr:row>
      <xdr:rowOff>17905</xdr:rowOff>
    </xdr:to>
    <xdr:grpSp>
      <xdr:nvGrpSpPr>
        <xdr:cNvPr id="122" name="Group 121">
          <a:extLst>
            <a:ext uri="{FF2B5EF4-FFF2-40B4-BE49-F238E27FC236}">
              <a16:creationId xmlns:a16="http://schemas.microsoft.com/office/drawing/2014/main" id="{6ED33A4C-CFD5-0B22-ACD0-EAA09A33C3F2}"/>
            </a:ext>
          </a:extLst>
        </xdr:cNvPr>
        <xdr:cNvGrpSpPr/>
      </xdr:nvGrpSpPr>
      <xdr:grpSpPr>
        <a:xfrm>
          <a:off x="3362325" y="4607780"/>
          <a:ext cx="581025" cy="934625"/>
          <a:chOff x="10086975" y="1054955"/>
          <a:chExt cx="581025" cy="934625"/>
        </a:xfrm>
      </xdr:grpSpPr>
      <xdr:cxnSp macro="">
        <xdr:nvCxnSpPr>
          <xdr:cNvPr id="123" name="Straight Connector 122">
            <a:extLst>
              <a:ext uri="{FF2B5EF4-FFF2-40B4-BE49-F238E27FC236}">
                <a16:creationId xmlns:a16="http://schemas.microsoft.com/office/drawing/2014/main" id="{AAD40AEB-97D2-EB0F-5BCA-2D5087A4EEB6}"/>
              </a:ext>
            </a:extLst>
          </xdr:cNvPr>
          <xdr:cNvCxnSpPr>
            <a:cxnSpLocks/>
          </xdr:cNvCxnSpPr>
        </xdr:nvCxnSpPr>
        <xdr:spPr>
          <a:xfrm flipV="1">
            <a:off x="10382250" y="1054955"/>
            <a:ext cx="233362" cy="488095"/>
          </a:xfrm>
          <a:prstGeom prst="line">
            <a:avLst/>
          </a:prstGeom>
          <a:ln w="15875">
            <a:gradFill>
              <a:gsLst>
                <a:gs pos="64000">
                  <a:srgbClr val="100D83"/>
                </a:gs>
                <a:gs pos="1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24" name="Group 123">
            <a:extLst>
              <a:ext uri="{FF2B5EF4-FFF2-40B4-BE49-F238E27FC236}">
                <a16:creationId xmlns:a16="http://schemas.microsoft.com/office/drawing/2014/main" id="{5B4C9888-E07E-2618-93B0-1308C84FB866}"/>
              </a:ext>
            </a:extLst>
          </xdr:cNvPr>
          <xdr:cNvGrpSpPr/>
        </xdr:nvGrpSpPr>
        <xdr:grpSpPr>
          <a:xfrm>
            <a:off x="10086975" y="1523999"/>
            <a:ext cx="581025" cy="465581"/>
            <a:chOff x="10086975" y="1523999"/>
            <a:chExt cx="581025" cy="465581"/>
          </a:xfrm>
        </xdr:grpSpPr>
        <xdr:sp macro="" textlink="">
          <xdr:nvSpPr>
            <xdr:cNvPr id="125" name="Circle: Hollow 124">
              <a:extLst>
                <a:ext uri="{FF2B5EF4-FFF2-40B4-BE49-F238E27FC236}">
                  <a16:creationId xmlns:a16="http://schemas.microsoft.com/office/drawing/2014/main" id="{0ECB0D5B-B71F-C392-35A4-A86ED166B59C}"/>
                </a:ext>
              </a:extLst>
            </xdr:cNvPr>
            <xdr:cNvSpPr/>
          </xdr:nvSpPr>
          <xdr:spPr>
            <a:xfrm>
              <a:off x="10086975" y="1523999"/>
              <a:ext cx="447675" cy="465581"/>
            </a:xfrm>
            <a:prstGeom prst="donut">
              <a:avLst>
                <a:gd name="adj" fmla="val 88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BA5">
          <xdr:nvSpPr>
            <xdr:cNvPr id="126" name="TextBox 125">
              <a:extLst>
                <a:ext uri="{FF2B5EF4-FFF2-40B4-BE49-F238E27FC236}">
                  <a16:creationId xmlns:a16="http://schemas.microsoft.com/office/drawing/2014/main" id="{6AF07D7A-6338-2BD0-5CD8-C1183DFB04A4}"/>
                </a:ext>
              </a:extLst>
            </xdr:cNvPr>
            <xdr:cNvSpPr txBox="1"/>
          </xdr:nvSpPr>
          <xdr:spPr>
            <a:xfrm>
              <a:off x="10086975" y="1619250"/>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63A63B-6209-43FB-A585-972846F93E5A}" type="TxLink">
                <a:rPr lang="en-US" sz="1100" b="0" i="0" u="none" strike="noStrike">
                  <a:solidFill>
                    <a:schemeClr val="bg1"/>
                  </a:solidFill>
                  <a:latin typeface="Arial"/>
                  <a:cs typeface="Arial"/>
                </a:rPr>
                <a:pPr/>
                <a:t>21%</a:t>
              </a:fld>
              <a:endParaRPr lang="en-IN" sz="1100">
                <a:solidFill>
                  <a:schemeClr val="bg1"/>
                </a:solidFill>
              </a:endParaRPr>
            </a:p>
          </xdr:txBody>
        </xdr:sp>
      </xdr:grpSp>
    </xdr:grpSp>
    <xdr:clientData/>
  </xdr:twoCellAnchor>
  <xdr:twoCellAnchor editAs="absolute">
    <xdr:from>
      <xdr:col>6</xdr:col>
      <xdr:colOff>104775</xdr:colOff>
      <xdr:row>4</xdr:row>
      <xdr:rowOff>9524</xdr:rowOff>
    </xdr:from>
    <xdr:to>
      <xdr:col>7</xdr:col>
      <xdr:colOff>323850</xdr:colOff>
      <xdr:row>7</xdr:row>
      <xdr:rowOff>57150</xdr:rowOff>
    </xdr:to>
    <xdr:grpSp>
      <xdr:nvGrpSpPr>
        <xdr:cNvPr id="127" name="Group 126">
          <a:extLst>
            <a:ext uri="{FF2B5EF4-FFF2-40B4-BE49-F238E27FC236}">
              <a16:creationId xmlns:a16="http://schemas.microsoft.com/office/drawing/2014/main" id="{7433EF66-B20C-FC88-149B-AFD4F83EC7F0}"/>
            </a:ext>
          </a:extLst>
        </xdr:cNvPr>
        <xdr:cNvGrpSpPr/>
      </xdr:nvGrpSpPr>
      <xdr:grpSpPr>
        <a:xfrm>
          <a:off x="3762375" y="771524"/>
          <a:ext cx="828675" cy="619126"/>
          <a:chOff x="9944100" y="1809749"/>
          <a:chExt cx="828675" cy="619126"/>
        </a:xfrm>
      </xdr:grpSpPr>
      <xdr:cxnSp macro="">
        <xdr:nvCxnSpPr>
          <xdr:cNvPr id="128" name="Straight Connector 127">
            <a:extLst>
              <a:ext uri="{FF2B5EF4-FFF2-40B4-BE49-F238E27FC236}">
                <a16:creationId xmlns:a16="http://schemas.microsoft.com/office/drawing/2014/main" id="{4ADD82D4-AD5F-6408-9E97-CB6FA0616A96}"/>
              </a:ext>
            </a:extLst>
          </xdr:cNvPr>
          <xdr:cNvCxnSpPr/>
        </xdr:nvCxnSpPr>
        <xdr:spPr>
          <a:xfrm>
            <a:off x="10344150" y="2171700"/>
            <a:ext cx="428625" cy="257175"/>
          </a:xfrm>
          <a:prstGeom prst="line">
            <a:avLst/>
          </a:prstGeom>
          <a:ln w="15875">
            <a:gradFill>
              <a:gsLst>
                <a:gs pos="64000">
                  <a:srgbClr val="100D83"/>
                </a:gs>
                <a:gs pos="1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29" name="Group 128">
            <a:extLst>
              <a:ext uri="{FF2B5EF4-FFF2-40B4-BE49-F238E27FC236}">
                <a16:creationId xmlns:a16="http://schemas.microsoft.com/office/drawing/2014/main" id="{85C254CE-AF0B-B28C-4229-C16D1EF580B3}"/>
              </a:ext>
            </a:extLst>
          </xdr:cNvPr>
          <xdr:cNvGrpSpPr/>
        </xdr:nvGrpSpPr>
        <xdr:grpSpPr>
          <a:xfrm>
            <a:off x="9944100" y="1809749"/>
            <a:ext cx="581025" cy="465581"/>
            <a:chOff x="9944100" y="1809749"/>
            <a:chExt cx="581025" cy="465581"/>
          </a:xfrm>
        </xdr:grpSpPr>
        <xdr:sp macro="" textlink="">
          <xdr:nvSpPr>
            <xdr:cNvPr id="130" name="Circle: Hollow 129">
              <a:extLst>
                <a:ext uri="{FF2B5EF4-FFF2-40B4-BE49-F238E27FC236}">
                  <a16:creationId xmlns:a16="http://schemas.microsoft.com/office/drawing/2014/main" id="{7F192495-7108-D7E4-D792-1FEA5444A962}"/>
                </a:ext>
              </a:extLst>
            </xdr:cNvPr>
            <xdr:cNvSpPr/>
          </xdr:nvSpPr>
          <xdr:spPr>
            <a:xfrm>
              <a:off x="9953625" y="1809749"/>
              <a:ext cx="447675" cy="465581"/>
            </a:xfrm>
            <a:prstGeom prst="donut">
              <a:avLst>
                <a:gd name="adj" fmla="val 88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BA15">
          <xdr:nvSpPr>
            <xdr:cNvPr id="131" name="TextBox 130">
              <a:extLst>
                <a:ext uri="{FF2B5EF4-FFF2-40B4-BE49-F238E27FC236}">
                  <a16:creationId xmlns:a16="http://schemas.microsoft.com/office/drawing/2014/main" id="{35DA3346-21CD-7D16-B86B-BDA8FF2DEC44}"/>
                </a:ext>
              </a:extLst>
            </xdr:cNvPr>
            <xdr:cNvSpPr txBox="1"/>
          </xdr:nvSpPr>
          <xdr:spPr>
            <a:xfrm>
              <a:off x="9944100" y="1895475"/>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918A13-155E-4443-8820-1D32EDDE4AEA}" type="TxLink">
                <a:rPr lang="en-US" sz="1100" b="0" i="0" u="none" strike="noStrike">
                  <a:solidFill>
                    <a:schemeClr val="bg1"/>
                  </a:solidFill>
                  <a:latin typeface="Arial"/>
                  <a:cs typeface="Arial"/>
                </a:rPr>
                <a:pPr/>
                <a:t>19%</a:t>
              </a:fld>
              <a:endParaRPr lang="en-IN" sz="1100">
                <a:solidFill>
                  <a:schemeClr val="bg1"/>
                </a:solidFill>
              </a:endParaRPr>
            </a:p>
          </xdr:txBody>
        </xdr:sp>
      </xdr:grpSp>
    </xdr:grpSp>
    <xdr:clientData/>
  </xdr:twoCellAnchor>
  <xdr:twoCellAnchor editAs="absolute">
    <xdr:from>
      <xdr:col>10</xdr:col>
      <xdr:colOff>247650</xdr:colOff>
      <xdr:row>2</xdr:row>
      <xdr:rowOff>47624</xdr:rowOff>
    </xdr:from>
    <xdr:to>
      <xdr:col>11</xdr:col>
      <xdr:colOff>476250</xdr:colOff>
      <xdr:row>5</xdr:row>
      <xdr:rowOff>47625</xdr:rowOff>
    </xdr:to>
    <xdr:grpSp>
      <xdr:nvGrpSpPr>
        <xdr:cNvPr id="132" name="Group 131">
          <a:extLst>
            <a:ext uri="{FF2B5EF4-FFF2-40B4-BE49-F238E27FC236}">
              <a16:creationId xmlns:a16="http://schemas.microsoft.com/office/drawing/2014/main" id="{661F4903-B763-ED14-A150-DBEECC3C3C9A}"/>
            </a:ext>
          </a:extLst>
        </xdr:cNvPr>
        <xdr:cNvGrpSpPr/>
      </xdr:nvGrpSpPr>
      <xdr:grpSpPr>
        <a:xfrm>
          <a:off x="6343650" y="428624"/>
          <a:ext cx="838200" cy="571501"/>
          <a:chOff x="9944100" y="1809749"/>
          <a:chExt cx="838200" cy="571501"/>
        </a:xfrm>
      </xdr:grpSpPr>
      <xdr:cxnSp macro="">
        <xdr:nvCxnSpPr>
          <xdr:cNvPr id="133" name="Straight Connector 132">
            <a:extLst>
              <a:ext uri="{FF2B5EF4-FFF2-40B4-BE49-F238E27FC236}">
                <a16:creationId xmlns:a16="http://schemas.microsoft.com/office/drawing/2014/main" id="{F3041B99-5E57-32A0-4A05-3AFE21CC7272}"/>
              </a:ext>
            </a:extLst>
          </xdr:cNvPr>
          <xdr:cNvCxnSpPr/>
        </xdr:nvCxnSpPr>
        <xdr:spPr>
          <a:xfrm>
            <a:off x="10382250" y="2143125"/>
            <a:ext cx="400050" cy="238125"/>
          </a:xfrm>
          <a:prstGeom prst="line">
            <a:avLst/>
          </a:prstGeom>
          <a:ln w="15875">
            <a:gradFill>
              <a:gsLst>
                <a:gs pos="64000">
                  <a:srgbClr val="100D83"/>
                </a:gs>
                <a:gs pos="1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34" name="Group 133">
            <a:extLst>
              <a:ext uri="{FF2B5EF4-FFF2-40B4-BE49-F238E27FC236}">
                <a16:creationId xmlns:a16="http://schemas.microsoft.com/office/drawing/2014/main" id="{3C4D5DC1-D6BA-D41A-A034-E80ED8DAC752}"/>
              </a:ext>
            </a:extLst>
          </xdr:cNvPr>
          <xdr:cNvGrpSpPr/>
        </xdr:nvGrpSpPr>
        <xdr:grpSpPr>
          <a:xfrm>
            <a:off x="9944100" y="1809749"/>
            <a:ext cx="581025" cy="465581"/>
            <a:chOff x="9944100" y="1809749"/>
            <a:chExt cx="581025" cy="465581"/>
          </a:xfrm>
        </xdr:grpSpPr>
        <xdr:sp macro="" textlink="">
          <xdr:nvSpPr>
            <xdr:cNvPr id="135" name="Circle: Hollow 134">
              <a:extLst>
                <a:ext uri="{FF2B5EF4-FFF2-40B4-BE49-F238E27FC236}">
                  <a16:creationId xmlns:a16="http://schemas.microsoft.com/office/drawing/2014/main" id="{B69FD3E8-6E96-B26C-0070-90526753DB13}"/>
                </a:ext>
              </a:extLst>
            </xdr:cNvPr>
            <xdr:cNvSpPr/>
          </xdr:nvSpPr>
          <xdr:spPr>
            <a:xfrm>
              <a:off x="9953625" y="1809749"/>
              <a:ext cx="447675" cy="465581"/>
            </a:xfrm>
            <a:prstGeom prst="donut">
              <a:avLst>
                <a:gd name="adj" fmla="val 88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BA18">
          <xdr:nvSpPr>
            <xdr:cNvPr id="136" name="TextBox 135">
              <a:extLst>
                <a:ext uri="{FF2B5EF4-FFF2-40B4-BE49-F238E27FC236}">
                  <a16:creationId xmlns:a16="http://schemas.microsoft.com/office/drawing/2014/main" id="{C6FBDB7F-727D-7D06-99ED-3AF252CFCFED}"/>
                </a:ext>
              </a:extLst>
            </xdr:cNvPr>
            <xdr:cNvSpPr txBox="1"/>
          </xdr:nvSpPr>
          <xdr:spPr>
            <a:xfrm>
              <a:off x="9944100" y="1895475"/>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D05B25-C709-44E5-AC02-122C5CE2DDB0}" type="TxLink">
                <a:rPr lang="en-US" sz="1100" b="0" i="0" u="none" strike="noStrike">
                  <a:solidFill>
                    <a:schemeClr val="bg1"/>
                  </a:solidFill>
                  <a:latin typeface="Arial"/>
                  <a:cs typeface="Arial"/>
                </a:rPr>
                <a:pPr/>
                <a:t>10%</a:t>
              </a:fld>
              <a:endParaRPr lang="en-IN" sz="1100">
                <a:solidFill>
                  <a:schemeClr val="bg1"/>
                </a:solidFill>
              </a:endParaRPr>
            </a:p>
          </xdr:txBody>
        </xdr:sp>
      </xdr:grpSp>
    </xdr:grpSp>
    <xdr:clientData/>
  </xdr:twoCellAnchor>
  <xdr:twoCellAnchor editAs="absolute">
    <xdr:from>
      <xdr:col>14</xdr:col>
      <xdr:colOff>76200</xdr:colOff>
      <xdr:row>10</xdr:row>
      <xdr:rowOff>57149</xdr:rowOff>
    </xdr:from>
    <xdr:to>
      <xdr:col>16</xdr:col>
      <xdr:colOff>57150</xdr:colOff>
      <xdr:row>13</xdr:row>
      <xdr:rowOff>38100</xdr:rowOff>
    </xdr:to>
    <xdr:grpSp>
      <xdr:nvGrpSpPr>
        <xdr:cNvPr id="111" name="Group 110">
          <a:extLst>
            <a:ext uri="{FF2B5EF4-FFF2-40B4-BE49-F238E27FC236}">
              <a16:creationId xmlns:a16="http://schemas.microsoft.com/office/drawing/2014/main" id="{3B8CEE40-F747-AB5E-F37B-FBA23806EF50}"/>
            </a:ext>
          </a:extLst>
        </xdr:cNvPr>
        <xdr:cNvGrpSpPr/>
      </xdr:nvGrpSpPr>
      <xdr:grpSpPr>
        <a:xfrm>
          <a:off x="8610600" y="1962149"/>
          <a:ext cx="1200150" cy="552451"/>
          <a:chOff x="8810625" y="1962149"/>
          <a:chExt cx="1200150" cy="552451"/>
        </a:xfrm>
      </xdr:grpSpPr>
      <xdr:cxnSp macro="">
        <xdr:nvCxnSpPr>
          <xdr:cNvPr id="30" name="Straight Connector 29">
            <a:extLst>
              <a:ext uri="{FF2B5EF4-FFF2-40B4-BE49-F238E27FC236}">
                <a16:creationId xmlns:a16="http://schemas.microsoft.com/office/drawing/2014/main" id="{F2BA16E1-6007-764E-34B0-7264858266EE}"/>
              </a:ext>
            </a:extLst>
          </xdr:cNvPr>
          <xdr:cNvCxnSpPr/>
        </xdr:nvCxnSpPr>
        <xdr:spPr>
          <a:xfrm flipH="1">
            <a:off x="8810625" y="2266950"/>
            <a:ext cx="638175" cy="247650"/>
          </a:xfrm>
          <a:prstGeom prst="line">
            <a:avLst/>
          </a:prstGeom>
          <a:ln w="15875">
            <a:gradFill>
              <a:gsLst>
                <a:gs pos="64000">
                  <a:srgbClr val="100D83"/>
                </a:gs>
                <a:gs pos="16000">
                  <a:srgbClr val="9BF8F2"/>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110" name="Group 109">
            <a:extLst>
              <a:ext uri="{FF2B5EF4-FFF2-40B4-BE49-F238E27FC236}">
                <a16:creationId xmlns:a16="http://schemas.microsoft.com/office/drawing/2014/main" id="{0F1341FE-35B9-A124-5088-3EE9A1B33750}"/>
              </a:ext>
            </a:extLst>
          </xdr:cNvPr>
          <xdr:cNvGrpSpPr/>
        </xdr:nvGrpSpPr>
        <xdr:grpSpPr>
          <a:xfrm>
            <a:off x="9429750" y="1962149"/>
            <a:ext cx="581025" cy="465581"/>
            <a:chOff x="9429750" y="1962149"/>
            <a:chExt cx="581025" cy="465581"/>
          </a:xfrm>
        </xdr:grpSpPr>
        <xdr:sp macro="" textlink="">
          <xdr:nvSpPr>
            <xdr:cNvPr id="80" name="Circle: Hollow 79">
              <a:extLst>
                <a:ext uri="{FF2B5EF4-FFF2-40B4-BE49-F238E27FC236}">
                  <a16:creationId xmlns:a16="http://schemas.microsoft.com/office/drawing/2014/main" id="{D07A7EE2-D079-86A8-15E6-12735C9D85F1}"/>
                </a:ext>
              </a:extLst>
            </xdr:cNvPr>
            <xdr:cNvSpPr/>
          </xdr:nvSpPr>
          <xdr:spPr>
            <a:xfrm>
              <a:off x="9448800" y="1962149"/>
              <a:ext cx="447675" cy="465581"/>
            </a:xfrm>
            <a:prstGeom prst="donut">
              <a:avLst>
                <a:gd name="adj" fmla="val 8873"/>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BA20">
          <xdr:nvSpPr>
            <xdr:cNvPr id="109" name="TextBox 108">
              <a:extLst>
                <a:ext uri="{FF2B5EF4-FFF2-40B4-BE49-F238E27FC236}">
                  <a16:creationId xmlns:a16="http://schemas.microsoft.com/office/drawing/2014/main" id="{A9EBA354-5A52-D463-F694-88FF196DD1F7}"/>
                </a:ext>
              </a:extLst>
            </xdr:cNvPr>
            <xdr:cNvSpPr txBox="1"/>
          </xdr:nvSpPr>
          <xdr:spPr>
            <a:xfrm>
              <a:off x="9429750" y="2057400"/>
              <a:ext cx="581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A7EB540-42B7-4918-804C-86FF11CD886A}" type="TxLink">
                <a:rPr lang="en-US" sz="1100" b="0" i="0" u="none" strike="noStrike">
                  <a:solidFill>
                    <a:schemeClr val="bg1"/>
                  </a:solidFill>
                  <a:latin typeface="Arial"/>
                  <a:cs typeface="Arial"/>
                </a:rPr>
                <a:pPr/>
                <a:t>28%</a:t>
              </a:fld>
              <a:endParaRPr lang="en-IN" sz="1100">
                <a:solidFill>
                  <a:schemeClr val="bg1"/>
                </a:solidFill>
              </a:endParaRPr>
            </a:p>
          </xdr:txBody>
        </xdr:sp>
      </xdr:grpSp>
    </xdr:grpSp>
    <xdr:clientData/>
  </xdr:twoCellAnchor>
  <xdr:twoCellAnchor editAs="absolute">
    <xdr:from>
      <xdr:col>6</xdr:col>
      <xdr:colOff>257175</xdr:colOff>
      <xdr:row>6</xdr:row>
      <xdr:rowOff>171450</xdr:rowOff>
    </xdr:from>
    <xdr:to>
      <xdr:col>15</xdr:col>
      <xdr:colOff>209550</xdr:colOff>
      <xdr:row>25</xdr:row>
      <xdr:rowOff>126300</xdr:rowOff>
    </xdr:to>
    <xdr:graphicFrame macro="">
      <xdr:nvGraphicFramePr>
        <xdr:cNvPr id="64" name="Chart 63">
          <a:extLst>
            <a:ext uri="{FF2B5EF4-FFF2-40B4-BE49-F238E27FC236}">
              <a16:creationId xmlns:a16="http://schemas.microsoft.com/office/drawing/2014/main" id="{B2F84F19-242E-4646-8830-F72D056AB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161925</xdr:colOff>
      <xdr:row>0</xdr:row>
      <xdr:rowOff>66675</xdr:rowOff>
    </xdr:from>
    <xdr:to>
      <xdr:col>6</xdr:col>
      <xdr:colOff>400051</xdr:colOff>
      <xdr:row>1</xdr:row>
      <xdr:rowOff>123827</xdr:rowOff>
    </xdr:to>
    <xdr:pic>
      <xdr:nvPicPr>
        <xdr:cNvPr id="10" name="Graphic 9" descr="Compass">
          <a:extLst>
            <a:ext uri="{FF2B5EF4-FFF2-40B4-BE49-F238E27FC236}">
              <a16:creationId xmlns:a16="http://schemas.microsoft.com/office/drawing/2014/main" id="{3DA3486D-A0A7-886B-666C-FDAA6AF3C59E}"/>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19525" y="66675"/>
          <a:ext cx="238126" cy="247652"/>
        </a:xfrm>
        <a:prstGeom prst="rect">
          <a:avLst/>
        </a:prstGeom>
      </xdr:spPr>
    </xdr:pic>
    <xdr:clientData/>
  </xdr:twoCellAnchor>
  <xdr:twoCellAnchor editAs="absolute">
    <xdr:from>
      <xdr:col>0</xdr:col>
      <xdr:colOff>0</xdr:colOff>
      <xdr:row>0</xdr:row>
      <xdr:rowOff>0</xdr:rowOff>
    </xdr:from>
    <xdr:to>
      <xdr:col>28</xdr:col>
      <xdr:colOff>195072</xdr:colOff>
      <xdr:row>2</xdr:row>
      <xdr:rowOff>6424</xdr:rowOff>
    </xdr:to>
    <xdr:sp macro="" textlink="">
      <xdr:nvSpPr>
        <xdr:cNvPr id="2" name="Rectangle 1">
          <a:extLst>
            <a:ext uri="{FF2B5EF4-FFF2-40B4-BE49-F238E27FC236}">
              <a16:creationId xmlns:a16="http://schemas.microsoft.com/office/drawing/2014/main" id="{6D5DC0C8-F449-47EB-FDD1-279ED853762B}"/>
            </a:ext>
          </a:extLst>
        </xdr:cNvPr>
        <xdr:cNvSpPr/>
      </xdr:nvSpPr>
      <xdr:spPr>
        <a:xfrm>
          <a:off x="0" y="0"/>
          <a:ext cx="17263872" cy="387424"/>
        </a:xfrm>
        <a:prstGeom prst="rect">
          <a:avLst/>
        </a:prstGeom>
        <a:solidFill>
          <a:srgbClr val="1010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28575</xdr:colOff>
      <xdr:row>0</xdr:row>
      <xdr:rowOff>9385</xdr:rowOff>
    </xdr:from>
    <xdr:to>
      <xdr:col>2</xdr:col>
      <xdr:colOff>228600</xdr:colOff>
      <xdr:row>2</xdr:row>
      <xdr:rowOff>13181</xdr:rowOff>
    </xdr:to>
    <xdr:sp macro="" textlink="">
      <xdr:nvSpPr>
        <xdr:cNvPr id="3" name="TextBox 2">
          <a:extLst>
            <a:ext uri="{FF2B5EF4-FFF2-40B4-BE49-F238E27FC236}">
              <a16:creationId xmlns:a16="http://schemas.microsoft.com/office/drawing/2014/main" id="{44906F60-94EF-3201-2378-2860BB3DE925}"/>
            </a:ext>
          </a:extLst>
        </xdr:cNvPr>
        <xdr:cNvSpPr txBox="1"/>
      </xdr:nvSpPr>
      <xdr:spPr>
        <a:xfrm>
          <a:off x="28575" y="9385"/>
          <a:ext cx="1419225" cy="384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solidFill>
            </a:rPr>
            <a:t>Nida Deshmukh</a:t>
          </a:r>
        </a:p>
      </xdr:txBody>
    </xdr:sp>
    <xdr:clientData/>
  </xdr:twoCellAnchor>
  <xdr:twoCellAnchor editAs="absolute">
    <xdr:from>
      <xdr:col>16</xdr:col>
      <xdr:colOff>133350</xdr:colOff>
      <xdr:row>0</xdr:row>
      <xdr:rowOff>18910</xdr:rowOff>
    </xdr:from>
    <xdr:to>
      <xdr:col>18</xdr:col>
      <xdr:colOff>361949</xdr:colOff>
      <xdr:row>1</xdr:row>
      <xdr:rowOff>185049</xdr:rowOff>
    </xdr:to>
    <xdr:sp macro="" textlink="">
      <xdr:nvSpPr>
        <xdr:cNvPr id="4" name="TextBox 3">
          <a:hlinkClick xmlns:r="http://schemas.openxmlformats.org/officeDocument/2006/relationships" r:id="rId4" tooltip="Income Sources"/>
          <a:extLst>
            <a:ext uri="{FF2B5EF4-FFF2-40B4-BE49-F238E27FC236}">
              <a16:creationId xmlns:a16="http://schemas.microsoft.com/office/drawing/2014/main" id="{2EBF399A-FC47-FC5D-C95C-FDF2E334527A}"/>
            </a:ext>
          </a:extLst>
        </xdr:cNvPr>
        <xdr:cNvSpPr txBox="1"/>
      </xdr:nvSpPr>
      <xdr:spPr>
        <a:xfrm>
          <a:off x="9886950" y="18910"/>
          <a:ext cx="1447799" cy="356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Income</a:t>
          </a:r>
          <a:r>
            <a:rPr lang="en-IN" sz="1200" baseline="0">
              <a:solidFill>
                <a:schemeClr val="bg1"/>
              </a:solidFill>
            </a:rPr>
            <a:t> Source</a:t>
          </a:r>
          <a:endParaRPr lang="en-IN" sz="1200">
            <a:solidFill>
              <a:schemeClr val="bg1"/>
            </a:solidFill>
          </a:endParaRPr>
        </a:p>
      </xdr:txBody>
    </xdr:sp>
    <xdr:clientData/>
  </xdr:twoCellAnchor>
  <xdr:twoCellAnchor editAs="absolute">
    <xdr:from>
      <xdr:col>18</xdr:col>
      <xdr:colOff>352425</xdr:colOff>
      <xdr:row>0</xdr:row>
      <xdr:rowOff>19050</xdr:rowOff>
    </xdr:from>
    <xdr:to>
      <xdr:col>20</xdr:col>
      <xdr:colOff>495299</xdr:colOff>
      <xdr:row>2</xdr:row>
      <xdr:rowOff>22845</xdr:rowOff>
    </xdr:to>
    <xdr:sp macro="" textlink="">
      <xdr:nvSpPr>
        <xdr:cNvPr id="6" name="TextBox 5">
          <a:hlinkClick xmlns:r="http://schemas.openxmlformats.org/officeDocument/2006/relationships" r:id="rId5" tooltip="Geographically"/>
          <a:extLst>
            <a:ext uri="{FF2B5EF4-FFF2-40B4-BE49-F238E27FC236}">
              <a16:creationId xmlns:a16="http://schemas.microsoft.com/office/drawing/2014/main" id="{8C359F25-E2F6-2150-553A-37030329806B}"/>
            </a:ext>
          </a:extLst>
        </xdr:cNvPr>
        <xdr:cNvSpPr txBox="1"/>
      </xdr:nvSpPr>
      <xdr:spPr>
        <a:xfrm>
          <a:off x="11325225" y="19050"/>
          <a:ext cx="1362074" cy="384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Geographically</a:t>
          </a:r>
        </a:p>
      </xdr:txBody>
    </xdr:sp>
    <xdr:clientData/>
  </xdr:twoCellAnchor>
  <xdr:twoCellAnchor editAs="absolute">
    <xdr:from>
      <xdr:col>5</xdr:col>
      <xdr:colOff>571500</xdr:colOff>
      <xdr:row>0</xdr:row>
      <xdr:rowOff>0</xdr:rowOff>
    </xdr:from>
    <xdr:to>
      <xdr:col>8</xdr:col>
      <xdr:colOff>161925</xdr:colOff>
      <xdr:row>2</xdr:row>
      <xdr:rowOff>3795</xdr:rowOff>
    </xdr:to>
    <xdr:sp macro="" textlink="">
      <xdr:nvSpPr>
        <xdr:cNvPr id="8" name="TextBox 7">
          <a:hlinkClick xmlns:r="http://schemas.openxmlformats.org/officeDocument/2006/relationships" r:id="rId6" tooltip="youtube"/>
          <a:extLst>
            <a:ext uri="{FF2B5EF4-FFF2-40B4-BE49-F238E27FC236}">
              <a16:creationId xmlns:a16="http://schemas.microsoft.com/office/drawing/2014/main" id="{FF866B6A-C7E2-1929-4FB5-1105CDD3E34A}"/>
            </a:ext>
          </a:extLst>
        </xdr:cNvPr>
        <xdr:cNvSpPr txBox="1"/>
      </xdr:nvSpPr>
      <xdr:spPr>
        <a:xfrm>
          <a:off x="3619500" y="0"/>
          <a:ext cx="1419225" cy="384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Browse</a:t>
          </a:r>
        </a:p>
      </xdr:txBody>
    </xdr:sp>
    <xdr:clientData/>
  </xdr:twoCellAnchor>
  <xdr:twoCellAnchor editAs="absolute">
    <xdr:from>
      <xdr:col>0</xdr:col>
      <xdr:colOff>0</xdr:colOff>
      <xdr:row>5</xdr:row>
      <xdr:rowOff>159876</xdr:rowOff>
    </xdr:from>
    <xdr:to>
      <xdr:col>5</xdr:col>
      <xdr:colOff>200026</xdr:colOff>
      <xdr:row>10</xdr:row>
      <xdr:rowOff>33280</xdr:rowOff>
    </xdr:to>
    <xdr:sp macro="" textlink="">
      <xdr:nvSpPr>
        <xdr:cNvPr id="18" name="TextBox 17">
          <a:extLst>
            <a:ext uri="{FF2B5EF4-FFF2-40B4-BE49-F238E27FC236}">
              <a16:creationId xmlns:a16="http://schemas.microsoft.com/office/drawing/2014/main" id="{680C8F92-7752-5700-B7AD-D5A6A1B66683}"/>
            </a:ext>
          </a:extLst>
        </xdr:cNvPr>
        <xdr:cNvSpPr txBox="1"/>
      </xdr:nvSpPr>
      <xdr:spPr>
        <a:xfrm>
          <a:off x="0" y="1112376"/>
          <a:ext cx="3248026" cy="82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000">
              <a:solidFill>
                <a:schemeClr val="bg1"/>
              </a:solidFill>
            </a:rPr>
            <a:t>Grand</a:t>
          </a:r>
          <a:r>
            <a:rPr lang="en-IN" sz="1000" baseline="0">
              <a:solidFill>
                <a:schemeClr val="bg1"/>
              </a:solidFill>
            </a:rPr>
            <a:t> Total of Income, and their breakdowns showing their achievements percentage and highlight for most valuable source, Marketing strategies, and operating profit.</a:t>
          </a:r>
          <a:endParaRPr lang="en-IN" sz="1000">
            <a:solidFill>
              <a:schemeClr val="bg1"/>
            </a:solidFill>
          </a:endParaRPr>
        </a:p>
      </xdr:txBody>
    </xdr:sp>
    <xdr:clientData/>
  </xdr:twoCellAnchor>
  <xdr:twoCellAnchor editAs="absolute">
    <xdr:from>
      <xdr:col>0</xdr:col>
      <xdr:colOff>0</xdr:colOff>
      <xdr:row>13</xdr:row>
      <xdr:rowOff>28389</xdr:rowOff>
    </xdr:from>
    <xdr:to>
      <xdr:col>3</xdr:col>
      <xdr:colOff>371474</xdr:colOff>
      <xdr:row>15</xdr:row>
      <xdr:rowOff>32185</xdr:rowOff>
    </xdr:to>
    <xdr:sp macro="" textlink="">
      <xdr:nvSpPr>
        <xdr:cNvPr id="19" name="TextBox 18">
          <a:extLst>
            <a:ext uri="{FF2B5EF4-FFF2-40B4-BE49-F238E27FC236}">
              <a16:creationId xmlns:a16="http://schemas.microsoft.com/office/drawing/2014/main" id="{F860D023-DB1F-1328-3897-1467356A2FB9}"/>
            </a:ext>
          </a:extLst>
        </xdr:cNvPr>
        <xdr:cNvSpPr txBox="1"/>
      </xdr:nvSpPr>
      <xdr:spPr>
        <a:xfrm>
          <a:off x="0" y="2504889"/>
          <a:ext cx="2200274" cy="384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000">
              <a:solidFill>
                <a:schemeClr val="bg1"/>
              </a:solidFill>
            </a:rPr>
            <a:t>Financial</a:t>
          </a:r>
          <a:r>
            <a:rPr lang="en-IN" sz="2000" baseline="0">
              <a:solidFill>
                <a:schemeClr val="bg1"/>
              </a:solidFill>
            </a:rPr>
            <a:t> Statistics</a:t>
          </a:r>
          <a:endParaRPr lang="en-IN" sz="2000">
            <a:solidFill>
              <a:schemeClr val="bg1"/>
            </a:solidFill>
          </a:endParaRPr>
        </a:p>
      </xdr:txBody>
    </xdr:sp>
    <xdr:clientData/>
  </xdr:twoCellAnchor>
  <xdr:twoCellAnchor editAs="absolute">
    <xdr:from>
      <xdr:col>0</xdr:col>
      <xdr:colOff>0</xdr:colOff>
      <xdr:row>16</xdr:row>
      <xdr:rowOff>158968</xdr:rowOff>
    </xdr:from>
    <xdr:to>
      <xdr:col>3</xdr:col>
      <xdr:colOff>533399</xdr:colOff>
      <xdr:row>18</xdr:row>
      <xdr:rowOff>162764</xdr:rowOff>
    </xdr:to>
    <xdr:grpSp>
      <xdr:nvGrpSpPr>
        <xdr:cNvPr id="16" name="Group 15">
          <a:extLst>
            <a:ext uri="{FF2B5EF4-FFF2-40B4-BE49-F238E27FC236}">
              <a16:creationId xmlns:a16="http://schemas.microsoft.com/office/drawing/2014/main" id="{90AD025A-84B1-355F-7B63-26F81DAE8286}"/>
            </a:ext>
          </a:extLst>
        </xdr:cNvPr>
        <xdr:cNvGrpSpPr/>
      </xdr:nvGrpSpPr>
      <xdr:grpSpPr>
        <a:xfrm>
          <a:off x="0" y="3206968"/>
          <a:ext cx="2362199" cy="384796"/>
          <a:chOff x="66677" y="2416393"/>
          <a:chExt cx="2362199" cy="384796"/>
        </a:xfrm>
      </xdr:grpSpPr>
      <xdr:sp macro="" textlink="">
        <xdr:nvSpPr>
          <xdr:cNvPr id="26" name="TextBox 25">
            <a:extLst>
              <a:ext uri="{FF2B5EF4-FFF2-40B4-BE49-F238E27FC236}">
                <a16:creationId xmlns:a16="http://schemas.microsoft.com/office/drawing/2014/main" id="{488B8240-A9CA-66D5-2AAB-ACA42D8E9D11}"/>
              </a:ext>
            </a:extLst>
          </xdr:cNvPr>
          <xdr:cNvSpPr txBox="1"/>
        </xdr:nvSpPr>
        <xdr:spPr>
          <a:xfrm>
            <a:off x="66677" y="2419350"/>
            <a:ext cx="1381124"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Income Target</a:t>
            </a:r>
          </a:p>
        </xdr:txBody>
      </xdr:sp>
      <xdr:sp macro="" textlink="'Pivot Table'!S5">
        <xdr:nvSpPr>
          <xdr:cNvPr id="27" name="TextBox 26">
            <a:extLst>
              <a:ext uri="{FF2B5EF4-FFF2-40B4-BE49-F238E27FC236}">
                <a16:creationId xmlns:a16="http://schemas.microsoft.com/office/drawing/2014/main" id="{A0AD0013-6FF1-90F9-D88B-2C6DE47C9231}"/>
              </a:ext>
            </a:extLst>
          </xdr:cNvPr>
          <xdr:cNvSpPr txBox="1"/>
        </xdr:nvSpPr>
        <xdr:spPr>
          <a:xfrm>
            <a:off x="1228725" y="2416393"/>
            <a:ext cx="1200151" cy="38479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AAF7E8-AC18-4C24-A3BD-443B22576081}" type="TxLink">
              <a:rPr lang="en-US" sz="1100" b="0" i="0" u="none" strike="noStrike">
                <a:solidFill>
                  <a:schemeClr val="bg1"/>
                </a:solidFill>
                <a:latin typeface="Arial"/>
                <a:cs typeface="Arial"/>
              </a:rPr>
              <a:pPr algn="l"/>
              <a:t> 802,618 </a:t>
            </a:fld>
            <a:endParaRPr lang="en-IN" sz="1400">
              <a:solidFill>
                <a:schemeClr val="bg1"/>
              </a:solidFill>
            </a:endParaRPr>
          </a:p>
        </xdr:txBody>
      </xdr:sp>
    </xdr:grpSp>
    <xdr:clientData/>
  </xdr:twoCellAnchor>
  <xdr:twoCellAnchor editAs="absolute">
    <xdr:from>
      <xdr:col>0</xdr:col>
      <xdr:colOff>0</xdr:colOff>
      <xdr:row>23</xdr:row>
      <xdr:rowOff>152215</xdr:rowOff>
    </xdr:from>
    <xdr:to>
      <xdr:col>3</xdr:col>
      <xdr:colOff>371474</xdr:colOff>
      <xdr:row>25</xdr:row>
      <xdr:rowOff>156011</xdr:rowOff>
    </xdr:to>
    <xdr:sp macro="" textlink="">
      <xdr:nvSpPr>
        <xdr:cNvPr id="13" name="TextBox 12">
          <a:extLst>
            <a:ext uri="{FF2B5EF4-FFF2-40B4-BE49-F238E27FC236}">
              <a16:creationId xmlns:a16="http://schemas.microsoft.com/office/drawing/2014/main" id="{77D30EE9-091B-1C5C-F9EB-57BF12A9397F}"/>
            </a:ext>
          </a:extLst>
        </xdr:cNvPr>
        <xdr:cNvSpPr txBox="1"/>
      </xdr:nvSpPr>
      <xdr:spPr>
        <a:xfrm>
          <a:off x="0" y="4533715"/>
          <a:ext cx="2200274" cy="384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solidFill>
                <a:schemeClr val="bg1"/>
              </a:solidFill>
            </a:rPr>
            <a:t>Quantity of Items</a:t>
          </a:r>
        </a:p>
      </xdr:txBody>
    </xdr:sp>
    <xdr:clientData/>
  </xdr:twoCellAnchor>
  <xdr:twoCellAnchor editAs="absolute">
    <xdr:from>
      <xdr:col>0</xdr:col>
      <xdr:colOff>0</xdr:colOff>
      <xdr:row>15</xdr:row>
      <xdr:rowOff>32605</xdr:rowOff>
    </xdr:from>
    <xdr:to>
      <xdr:col>2</xdr:col>
      <xdr:colOff>184800</xdr:colOff>
      <xdr:row>17</xdr:row>
      <xdr:rowOff>33992</xdr:rowOff>
    </xdr:to>
    <xdr:sp macro="" textlink="'Pivot Table'!T5">
      <xdr:nvSpPr>
        <xdr:cNvPr id="25" name="TextBox 24">
          <a:extLst>
            <a:ext uri="{FF2B5EF4-FFF2-40B4-BE49-F238E27FC236}">
              <a16:creationId xmlns:a16="http://schemas.microsoft.com/office/drawing/2014/main" id="{25B96B1A-DF66-9D70-D4EA-CD258C6C2302}"/>
            </a:ext>
          </a:extLst>
        </xdr:cNvPr>
        <xdr:cNvSpPr txBox="1"/>
      </xdr:nvSpPr>
      <xdr:spPr>
        <a:xfrm>
          <a:off x="0" y="2890105"/>
          <a:ext cx="1404000" cy="382387"/>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108000" rtlCol="0" anchor="ctr"/>
        <a:lstStyle/>
        <a:p>
          <a:pPr lvl="0" algn="ctr"/>
          <a:fld id="{A38CD775-3AAC-4DB8-AD1D-5A333D67BCFE}" type="TxLink">
            <a:rPr lang="en-US" sz="2400" b="0" i="0" u="none" strike="noStrike">
              <a:solidFill>
                <a:schemeClr val="bg1"/>
              </a:solidFill>
              <a:latin typeface="Arial"/>
              <a:ea typeface="Calibri"/>
              <a:cs typeface="Arial"/>
            </a:rPr>
            <a:pPr lvl="0" algn="ctr"/>
            <a:t> 898,932 </a:t>
          </a:fld>
          <a:endParaRPr lang="en-IN" sz="2400">
            <a:solidFill>
              <a:schemeClr val="bg1"/>
            </a:solidFill>
          </a:endParaRPr>
        </a:p>
      </xdr:txBody>
    </xdr:sp>
    <xdr:clientData/>
  </xdr:twoCellAnchor>
  <xdr:twoCellAnchor editAs="absolute">
    <xdr:from>
      <xdr:col>16</xdr:col>
      <xdr:colOff>390525</xdr:colOff>
      <xdr:row>1</xdr:row>
      <xdr:rowOff>118112</xdr:rowOff>
    </xdr:from>
    <xdr:to>
      <xdr:col>17</xdr:col>
      <xdr:colOff>114300</xdr:colOff>
      <xdr:row>1</xdr:row>
      <xdr:rowOff>163831</xdr:rowOff>
    </xdr:to>
    <xdr:sp macro="" textlink="">
      <xdr:nvSpPr>
        <xdr:cNvPr id="11" name="Rectangle: Rounded Corners 10">
          <a:extLst>
            <a:ext uri="{FF2B5EF4-FFF2-40B4-BE49-F238E27FC236}">
              <a16:creationId xmlns:a16="http://schemas.microsoft.com/office/drawing/2014/main" id="{0FB2FCE2-F3B6-1C87-F3CD-9C467C832798}"/>
            </a:ext>
          </a:extLst>
        </xdr:cNvPr>
        <xdr:cNvSpPr/>
      </xdr:nvSpPr>
      <xdr:spPr>
        <a:xfrm flipV="1">
          <a:off x="10144125" y="308612"/>
          <a:ext cx="333375"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66673</xdr:colOff>
      <xdr:row>3</xdr:row>
      <xdr:rowOff>104775</xdr:rowOff>
    </xdr:from>
    <xdr:to>
      <xdr:col>2</xdr:col>
      <xdr:colOff>401953</xdr:colOff>
      <xdr:row>5</xdr:row>
      <xdr:rowOff>153543</xdr:rowOff>
    </xdr:to>
    <xdr:sp macro="" textlink="">
      <xdr:nvSpPr>
        <xdr:cNvPr id="15" name="Rectangle: Rounded Corners 14">
          <a:extLst>
            <a:ext uri="{FF2B5EF4-FFF2-40B4-BE49-F238E27FC236}">
              <a16:creationId xmlns:a16="http://schemas.microsoft.com/office/drawing/2014/main" id="{0F906F83-7C74-4CE6-E30F-31204C3815AE}"/>
            </a:ext>
          </a:extLst>
        </xdr:cNvPr>
        <xdr:cNvSpPr/>
      </xdr:nvSpPr>
      <xdr:spPr>
        <a:xfrm>
          <a:off x="66673" y="676275"/>
          <a:ext cx="1554480" cy="429768"/>
        </a:xfrm>
        <a:prstGeom prst="roundRect">
          <a:avLst/>
        </a:prstGeom>
        <a:ln cap="rnd"/>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Income Sources</a:t>
          </a:r>
        </a:p>
      </xdr:txBody>
    </xdr:sp>
    <xdr:clientData/>
  </xdr:twoCellAnchor>
  <xdr:twoCellAnchor editAs="absolute">
    <xdr:from>
      <xdr:col>0</xdr:col>
      <xdr:colOff>0</xdr:colOff>
      <xdr:row>10</xdr:row>
      <xdr:rowOff>85726</xdr:rowOff>
    </xdr:from>
    <xdr:to>
      <xdr:col>4</xdr:col>
      <xdr:colOff>499110</xdr:colOff>
      <xdr:row>12</xdr:row>
      <xdr:rowOff>104776</xdr:rowOff>
    </xdr:to>
    <mc:AlternateContent xmlns:mc="http://schemas.openxmlformats.org/markup-compatibility/2006" xmlns:a14="http://schemas.microsoft.com/office/drawing/2010/main">
      <mc:Choice Requires="a14">
        <xdr:graphicFrame macro="">
          <xdr:nvGraphicFramePr>
            <xdr:cNvPr id="21" name="Year">
              <a:extLst>
                <a:ext uri="{FF2B5EF4-FFF2-40B4-BE49-F238E27FC236}">
                  <a16:creationId xmlns:a16="http://schemas.microsoft.com/office/drawing/2014/main" id="{F3BF6CB9-3158-4784-B8D1-76B2B8100E9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990726"/>
              <a:ext cx="2937510" cy="400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18</xdr:row>
      <xdr:rowOff>152400</xdr:rowOff>
    </xdr:from>
    <xdr:to>
      <xdr:col>2</xdr:col>
      <xdr:colOff>514350</xdr:colOff>
      <xdr:row>23</xdr:row>
      <xdr:rowOff>123825</xdr:rowOff>
    </xdr:to>
    <xdr:graphicFrame macro="">
      <xdr:nvGraphicFramePr>
        <xdr:cNvPr id="9" name="Chart 8">
          <a:extLst>
            <a:ext uri="{FF2B5EF4-FFF2-40B4-BE49-F238E27FC236}">
              <a16:creationId xmlns:a16="http://schemas.microsoft.com/office/drawing/2014/main" id="{26C4AD60-4E5A-4D86-9ED1-74581F360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85725</xdr:colOff>
      <xdr:row>25</xdr:row>
      <xdr:rowOff>180977</xdr:rowOff>
    </xdr:from>
    <xdr:to>
      <xdr:col>3</xdr:col>
      <xdr:colOff>600075</xdr:colOff>
      <xdr:row>32</xdr:row>
      <xdr:rowOff>180975</xdr:rowOff>
    </xdr:to>
    <xdr:grpSp>
      <xdr:nvGrpSpPr>
        <xdr:cNvPr id="72" name="Group 71">
          <a:extLst>
            <a:ext uri="{FF2B5EF4-FFF2-40B4-BE49-F238E27FC236}">
              <a16:creationId xmlns:a16="http://schemas.microsoft.com/office/drawing/2014/main" id="{201AFCB7-D087-7EC6-05B3-CDA8F8C2F417}"/>
            </a:ext>
          </a:extLst>
        </xdr:cNvPr>
        <xdr:cNvGrpSpPr/>
      </xdr:nvGrpSpPr>
      <xdr:grpSpPr>
        <a:xfrm>
          <a:off x="85725" y="4943477"/>
          <a:ext cx="2343150" cy="1333498"/>
          <a:chOff x="238125" y="5210176"/>
          <a:chExt cx="2343150" cy="1438275"/>
        </a:xfrm>
      </xdr:grpSpPr>
      <xdr:grpSp>
        <xdr:nvGrpSpPr>
          <xdr:cNvPr id="39" name="Group 38">
            <a:extLst>
              <a:ext uri="{FF2B5EF4-FFF2-40B4-BE49-F238E27FC236}">
                <a16:creationId xmlns:a16="http://schemas.microsoft.com/office/drawing/2014/main" id="{4A40EEB7-4FC8-A870-82F7-3EF28E6E1357}"/>
              </a:ext>
            </a:extLst>
          </xdr:cNvPr>
          <xdr:cNvGrpSpPr/>
        </xdr:nvGrpSpPr>
        <xdr:grpSpPr>
          <a:xfrm>
            <a:off x="304800" y="5210176"/>
            <a:ext cx="971550" cy="1428750"/>
            <a:chOff x="447675" y="5295900"/>
            <a:chExt cx="971550" cy="1350615"/>
          </a:xfrm>
        </xdr:grpSpPr>
        <xdr:sp macro="" textlink="">
          <xdr:nvSpPr>
            <xdr:cNvPr id="34" name="TextBox 33">
              <a:extLst>
                <a:ext uri="{FF2B5EF4-FFF2-40B4-BE49-F238E27FC236}">
                  <a16:creationId xmlns:a16="http://schemas.microsoft.com/office/drawing/2014/main" id="{7B1BF1A1-18F3-14C4-0766-1D37A11F61D7}"/>
                </a:ext>
              </a:extLst>
            </xdr:cNvPr>
            <xdr:cNvSpPr txBox="1"/>
          </xdr:nvSpPr>
          <xdr:spPr>
            <a:xfrm>
              <a:off x="447675" y="52959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0">
                  <a:solidFill>
                    <a:schemeClr val="bg1"/>
                  </a:solidFill>
                </a:rPr>
                <a:t>Usage Fees</a:t>
              </a:r>
            </a:p>
          </xdr:txBody>
        </xdr:sp>
        <xdr:sp macro="" textlink="'Pivot Table'!J7">
          <xdr:nvSpPr>
            <xdr:cNvPr id="35" name="TextBox 34">
              <a:extLst>
                <a:ext uri="{FF2B5EF4-FFF2-40B4-BE49-F238E27FC236}">
                  <a16:creationId xmlns:a16="http://schemas.microsoft.com/office/drawing/2014/main" id="{12496774-8E5F-7E99-EDF2-46790B467DB4}"/>
                </a:ext>
              </a:extLst>
            </xdr:cNvPr>
            <xdr:cNvSpPr txBox="1"/>
          </xdr:nvSpPr>
          <xdr:spPr>
            <a:xfrm>
              <a:off x="447675" y="55245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B5FB203-5E57-44CA-B8BD-12733A0B5D5F}" type="TxLink">
                <a:rPr lang="en-US" sz="900">
                  <a:solidFill>
                    <a:schemeClr val="bg1"/>
                  </a:solidFill>
                  <a:latin typeface="+mn-lt"/>
                  <a:ea typeface="+mn-ea"/>
                  <a:cs typeface="+mn-cs"/>
                </a:rPr>
                <a:pPr marL="0" indent="0"/>
                <a:t>Subscription</a:t>
              </a:fld>
              <a:endParaRPr lang="en-IN" sz="900">
                <a:solidFill>
                  <a:schemeClr val="bg1"/>
                </a:solidFill>
                <a:latin typeface="+mn-lt"/>
                <a:ea typeface="+mn-ea"/>
                <a:cs typeface="+mn-cs"/>
              </a:endParaRPr>
            </a:p>
          </xdr:txBody>
        </xdr:sp>
        <xdr:sp macro="" textlink="'Pivot Table'!J8">
          <xdr:nvSpPr>
            <xdr:cNvPr id="36" name="TextBox 35">
              <a:extLst>
                <a:ext uri="{FF2B5EF4-FFF2-40B4-BE49-F238E27FC236}">
                  <a16:creationId xmlns:a16="http://schemas.microsoft.com/office/drawing/2014/main" id="{023EAF57-6B1C-4199-DBFC-53DEE081B1CC}"/>
                </a:ext>
              </a:extLst>
            </xdr:cNvPr>
            <xdr:cNvSpPr txBox="1"/>
          </xdr:nvSpPr>
          <xdr:spPr>
            <a:xfrm>
              <a:off x="447675" y="57531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A941BF-350B-41AF-AECF-66BD14AB17E3}" type="TxLink">
                <a:rPr lang="en-US" sz="900">
                  <a:solidFill>
                    <a:schemeClr val="bg1"/>
                  </a:solidFill>
                  <a:latin typeface="+mn-lt"/>
                  <a:ea typeface="+mn-ea"/>
                  <a:cs typeface="+mn-cs"/>
                </a:rPr>
                <a:pPr marL="0" indent="0"/>
                <a:t>Renting</a:t>
              </a:fld>
              <a:endParaRPr lang="en-IN" sz="900">
                <a:solidFill>
                  <a:schemeClr val="bg1"/>
                </a:solidFill>
                <a:latin typeface="+mn-lt"/>
                <a:ea typeface="+mn-ea"/>
                <a:cs typeface="+mn-cs"/>
              </a:endParaRPr>
            </a:p>
          </xdr:txBody>
        </xdr:sp>
        <xdr:sp macro="" textlink="'Pivot Table'!J9">
          <xdr:nvSpPr>
            <xdr:cNvPr id="37" name="TextBox 36">
              <a:extLst>
                <a:ext uri="{FF2B5EF4-FFF2-40B4-BE49-F238E27FC236}">
                  <a16:creationId xmlns:a16="http://schemas.microsoft.com/office/drawing/2014/main" id="{6803517D-B024-3E89-2AAD-837F26BA2660}"/>
                </a:ext>
              </a:extLst>
            </xdr:cNvPr>
            <xdr:cNvSpPr txBox="1"/>
          </xdr:nvSpPr>
          <xdr:spPr>
            <a:xfrm>
              <a:off x="447675" y="596265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4557B5D-06FB-494F-B9D1-5021F0CF4BBF}" type="TxLink">
                <a:rPr lang="en-US" sz="900">
                  <a:solidFill>
                    <a:schemeClr val="bg1"/>
                  </a:solidFill>
                  <a:latin typeface="+mn-lt"/>
                  <a:ea typeface="+mn-ea"/>
                  <a:cs typeface="+mn-cs"/>
                </a:rPr>
                <a:pPr marL="0" indent="0"/>
                <a:t>Licensing</a:t>
              </a:fld>
              <a:endParaRPr lang="en-IN" sz="900">
                <a:solidFill>
                  <a:schemeClr val="bg1"/>
                </a:solidFill>
                <a:latin typeface="+mn-lt"/>
                <a:ea typeface="+mn-ea"/>
                <a:cs typeface="+mn-cs"/>
              </a:endParaRPr>
            </a:p>
          </xdr:txBody>
        </xdr:sp>
        <xdr:sp macro="" textlink="'Pivot Table'!J10">
          <xdr:nvSpPr>
            <xdr:cNvPr id="38" name="TextBox 37">
              <a:extLst>
                <a:ext uri="{FF2B5EF4-FFF2-40B4-BE49-F238E27FC236}">
                  <a16:creationId xmlns:a16="http://schemas.microsoft.com/office/drawing/2014/main" id="{5A3F7F19-F08C-61A9-64F4-E9A4D10616CB}"/>
                </a:ext>
              </a:extLst>
            </xdr:cNvPr>
            <xdr:cNvSpPr txBox="1"/>
          </xdr:nvSpPr>
          <xdr:spPr>
            <a:xfrm>
              <a:off x="447675" y="618172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9078F2-9F6D-4936-85D5-5B5DFA33D7F8}" type="TxLink">
                <a:rPr lang="en-US" sz="900">
                  <a:solidFill>
                    <a:schemeClr val="bg1"/>
                  </a:solidFill>
                  <a:latin typeface="+mn-lt"/>
                  <a:ea typeface="+mn-ea"/>
                  <a:cs typeface="+mn-cs"/>
                </a:rPr>
                <a:pPr marL="0" indent="0"/>
                <a:t>Advertising</a:t>
              </a:fld>
              <a:endParaRPr lang="en-IN" sz="900">
                <a:solidFill>
                  <a:schemeClr val="bg1"/>
                </a:solidFill>
                <a:latin typeface="+mn-lt"/>
                <a:ea typeface="+mn-ea"/>
                <a:cs typeface="+mn-cs"/>
              </a:endParaRPr>
            </a:p>
          </xdr:txBody>
        </xdr:sp>
        <xdr:sp macro="" textlink="'Pivot Table'!J11">
          <xdr:nvSpPr>
            <xdr:cNvPr id="40" name="TextBox 39">
              <a:extLst>
                <a:ext uri="{FF2B5EF4-FFF2-40B4-BE49-F238E27FC236}">
                  <a16:creationId xmlns:a16="http://schemas.microsoft.com/office/drawing/2014/main" id="{CF87A8D7-3CA9-412E-A20A-28078FFD2C0D}"/>
                </a:ext>
              </a:extLst>
            </xdr:cNvPr>
            <xdr:cNvSpPr txBox="1"/>
          </xdr:nvSpPr>
          <xdr:spPr>
            <a:xfrm>
              <a:off x="447675" y="637981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CA7847-8D72-43BB-B1D8-2E2C297F3531}" type="TxLink">
                <a:rPr lang="en-US" sz="900" b="0">
                  <a:solidFill>
                    <a:schemeClr val="bg1"/>
                  </a:solidFill>
                  <a:latin typeface="+mn-lt"/>
                  <a:ea typeface="+mn-ea"/>
                  <a:cs typeface="+mn-cs"/>
                </a:rPr>
                <a:pPr marL="0" indent="0"/>
                <a:t>Asset sale</a:t>
              </a:fld>
              <a:endParaRPr lang="en-IN" sz="900" b="0">
                <a:solidFill>
                  <a:schemeClr val="bg1"/>
                </a:solidFill>
                <a:latin typeface="+mn-lt"/>
                <a:ea typeface="+mn-ea"/>
                <a:cs typeface="+mn-cs"/>
              </a:endParaRPr>
            </a:p>
          </xdr:txBody>
        </xdr:sp>
      </xdr:grpSp>
      <xdr:grpSp>
        <xdr:nvGrpSpPr>
          <xdr:cNvPr id="41" name="Group 40">
            <a:extLst>
              <a:ext uri="{FF2B5EF4-FFF2-40B4-BE49-F238E27FC236}">
                <a16:creationId xmlns:a16="http://schemas.microsoft.com/office/drawing/2014/main" id="{B9CC60A4-B5A4-FA5B-E6CE-6341DCA28139}"/>
              </a:ext>
            </a:extLst>
          </xdr:cNvPr>
          <xdr:cNvGrpSpPr/>
        </xdr:nvGrpSpPr>
        <xdr:grpSpPr>
          <a:xfrm>
            <a:off x="1000125" y="5219701"/>
            <a:ext cx="971550" cy="1428750"/>
            <a:chOff x="447675" y="5295900"/>
            <a:chExt cx="971550" cy="1350615"/>
          </a:xfrm>
        </xdr:grpSpPr>
        <xdr:sp macro="" textlink="'Pivot Table'!Q6">
          <xdr:nvSpPr>
            <xdr:cNvPr id="42" name="TextBox 41">
              <a:extLst>
                <a:ext uri="{FF2B5EF4-FFF2-40B4-BE49-F238E27FC236}">
                  <a16:creationId xmlns:a16="http://schemas.microsoft.com/office/drawing/2014/main" id="{6D84F37F-494C-E159-4DAD-351D2A07DDE4}"/>
                </a:ext>
              </a:extLst>
            </xdr:cNvPr>
            <xdr:cNvSpPr txBox="1"/>
          </xdr:nvSpPr>
          <xdr:spPr>
            <a:xfrm>
              <a:off x="447675" y="52959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C11F5EA-378A-4BF5-872F-CD52AF455A09}" type="TxLink">
                <a:rPr lang="en-US" sz="900" b="0">
                  <a:solidFill>
                    <a:schemeClr val="bg1"/>
                  </a:solidFill>
                  <a:latin typeface="+mn-lt"/>
                  <a:ea typeface="+mn-ea"/>
                  <a:cs typeface="+mn-cs"/>
                </a:rPr>
                <a:pPr marL="0" indent="0" algn="ctr"/>
                <a:t>10%</a:t>
              </a:fld>
              <a:endParaRPr lang="en-IN" sz="900" b="0">
                <a:solidFill>
                  <a:schemeClr val="bg1"/>
                </a:solidFill>
                <a:latin typeface="+mn-lt"/>
                <a:ea typeface="+mn-ea"/>
                <a:cs typeface="+mn-cs"/>
              </a:endParaRPr>
            </a:p>
          </xdr:txBody>
        </xdr:sp>
        <xdr:sp macro="" textlink="'Pivot Table'!Q7">
          <xdr:nvSpPr>
            <xdr:cNvPr id="43" name="TextBox 42">
              <a:extLst>
                <a:ext uri="{FF2B5EF4-FFF2-40B4-BE49-F238E27FC236}">
                  <a16:creationId xmlns:a16="http://schemas.microsoft.com/office/drawing/2014/main" id="{FC56B8C5-C256-FB1C-41CE-B8855A67E0D2}"/>
                </a:ext>
              </a:extLst>
            </xdr:cNvPr>
            <xdr:cNvSpPr txBox="1"/>
          </xdr:nvSpPr>
          <xdr:spPr>
            <a:xfrm>
              <a:off x="447675" y="55245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7211179-9F18-4D3E-8D52-AA2771F7CFD9}" type="TxLink">
                <a:rPr lang="en-US" sz="900" b="0">
                  <a:solidFill>
                    <a:schemeClr val="bg1"/>
                  </a:solidFill>
                  <a:latin typeface="+mn-lt"/>
                  <a:ea typeface="+mn-ea"/>
                  <a:cs typeface="+mn-cs"/>
                </a:rPr>
                <a:pPr marL="0" indent="0" algn="ctr"/>
                <a:t>11%</a:t>
              </a:fld>
              <a:endParaRPr lang="en-IN" sz="900" b="0">
                <a:solidFill>
                  <a:schemeClr val="bg1"/>
                </a:solidFill>
                <a:latin typeface="+mn-lt"/>
                <a:ea typeface="+mn-ea"/>
                <a:cs typeface="+mn-cs"/>
              </a:endParaRPr>
            </a:p>
          </xdr:txBody>
        </xdr:sp>
        <xdr:sp macro="" textlink="'Pivot Table'!Q8">
          <xdr:nvSpPr>
            <xdr:cNvPr id="44" name="TextBox 43">
              <a:extLst>
                <a:ext uri="{FF2B5EF4-FFF2-40B4-BE49-F238E27FC236}">
                  <a16:creationId xmlns:a16="http://schemas.microsoft.com/office/drawing/2014/main" id="{F8E07AA3-B022-17A2-6CDA-322E9CDF1D09}"/>
                </a:ext>
              </a:extLst>
            </xdr:cNvPr>
            <xdr:cNvSpPr txBox="1"/>
          </xdr:nvSpPr>
          <xdr:spPr>
            <a:xfrm>
              <a:off x="447675" y="5744096"/>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BF1BC8-CB9D-41DF-BA93-A73CD610DF2F}" type="TxLink">
                <a:rPr lang="en-US" sz="900" b="0">
                  <a:solidFill>
                    <a:schemeClr val="bg1"/>
                  </a:solidFill>
                  <a:latin typeface="+mn-lt"/>
                  <a:ea typeface="+mn-ea"/>
                  <a:cs typeface="+mn-cs"/>
                </a:rPr>
                <a:pPr marL="0" indent="0" algn="ctr"/>
                <a:t>14%</a:t>
              </a:fld>
              <a:endParaRPr lang="en-IN" sz="900" b="0">
                <a:solidFill>
                  <a:schemeClr val="bg1"/>
                </a:solidFill>
                <a:latin typeface="+mn-lt"/>
                <a:ea typeface="+mn-ea"/>
                <a:cs typeface="+mn-cs"/>
              </a:endParaRPr>
            </a:p>
          </xdr:txBody>
        </xdr:sp>
        <xdr:sp macro="" textlink="'Pivot Table'!Q9">
          <xdr:nvSpPr>
            <xdr:cNvPr id="45" name="TextBox 44">
              <a:extLst>
                <a:ext uri="{FF2B5EF4-FFF2-40B4-BE49-F238E27FC236}">
                  <a16:creationId xmlns:a16="http://schemas.microsoft.com/office/drawing/2014/main" id="{5EBB9358-D2C0-6DEE-DFB9-5A1D3794342B}"/>
                </a:ext>
              </a:extLst>
            </xdr:cNvPr>
            <xdr:cNvSpPr txBox="1"/>
          </xdr:nvSpPr>
          <xdr:spPr>
            <a:xfrm>
              <a:off x="447675" y="596265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A1E52C0-21F9-42B8-B211-A87CEA3ECEF8}" type="TxLink">
                <a:rPr lang="en-US" sz="900" b="0">
                  <a:solidFill>
                    <a:schemeClr val="bg1"/>
                  </a:solidFill>
                  <a:latin typeface="+mn-lt"/>
                  <a:ea typeface="+mn-ea"/>
                  <a:cs typeface="+mn-cs"/>
                </a:rPr>
                <a:pPr marL="0" indent="0" algn="ctr"/>
                <a:t>62%</a:t>
              </a:fld>
              <a:endParaRPr lang="en-IN" sz="900" b="0">
                <a:solidFill>
                  <a:schemeClr val="bg1"/>
                </a:solidFill>
                <a:latin typeface="+mn-lt"/>
                <a:ea typeface="+mn-ea"/>
                <a:cs typeface="+mn-cs"/>
              </a:endParaRPr>
            </a:p>
          </xdr:txBody>
        </xdr:sp>
        <xdr:sp macro="" textlink="'Pivot Table'!Q10">
          <xdr:nvSpPr>
            <xdr:cNvPr id="46" name="TextBox 45">
              <a:extLst>
                <a:ext uri="{FF2B5EF4-FFF2-40B4-BE49-F238E27FC236}">
                  <a16:creationId xmlns:a16="http://schemas.microsoft.com/office/drawing/2014/main" id="{582DF651-855C-69C3-338B-4022A92DE484}"/>
                </a:ext>
              </a:extLst>
            </xdr:cNvPr>
            <xdr:cNvSpPr txBox="1"/>
          </xdr:nvSpPr>
          <xdr:spPr>
            <a:xfrm>
              <a:off x="447675" y="618172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27DBEF-73F2-4AFA-84F6-C6048BAFB361}" type="TxLink">
                <a:rPr lang="en-US" sz="900" b="0">
                  <a:solidFill>
                    <a:schemeClr val="bg1"/>
                  </a:solidFill>
                  <a:latin typeface="+mn-lt"/>
                  <a:ea typeface="+mn-ea"/>
                  <a:cs typeface="+mn-cs"/>
                </a:rPr>
                <a:pPr marL="0" indent="0" algn="ctr"/>
                <a:t>2%</a:t>
              </a:fld>
              <a:endParaRPr lang="en-IN" sz="900" b="0">
                <a:solidFill>
                  <a:schemeClr val="bg1"/>
                </a:solidFill>
                <a:latin typeface="+mn-lt"/>
                <a:ea typeface="+mn-ea"/>
                <a:cs typeface="+mn-cs"/>
              </a:endParaRPr>
            </a:p>
          </xdr:txBody>
        </xdr:sp>
        <xdr:sp macro="" textlink="'Pivot Table'!Q11">
          <xdr:nvSpPr>
            <xdr:cNvPr id="47" name="TextBox 46">
              <a:extLst>
                <a:ext uri="{FF2B5EF4-FFF2-40B4-BE49-F238E27FC236}">
                  <a16:creationId xmlns:a16="http://schemas.microsoft.com/office/drawing/2014/main" id="{E0ACA503-7E7A-F776-0770-F67E2BB7D9A8}"/>
                </a:ext>
              </a:extLst>
            </xdr:cNvPr>
            <xdr:cNvSpPr txBox="1"/>
          </xdr:nvSpPr>
          <xdr:spPr>
            <a:xfrm>
              <a:off x="447675" y="637981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11D660B-3F4F-4B2A-B768-E9E7F7A16A7C}" type="TxLink">
                <a:rPr lang="en-US" sz="900" b="0">
                  <a:solidFill>
                    <a:schemeClr val="bg1"/>
                  </a:solidFill>
                  <a:latin typeface="+mn-lt"/>
                  <a:ea typeface="+mn-ea"/>
                  <a:cs typeface="+mn-cs"/>
                </a:rPr>
                <a:pPr marL="0" indent="0" algn="ctr"/>
                <a:t>0%</a:t>
              </a:fld>
              <a:endParaRPr lang="en-IN" sz="900" b="0">
                <a:solidFill>
                  <a:schemeClr val="bg1"/>
                </a:solidFill>
                <a:latin typeface="+mn-lt"/>
                <a:ea typeface="+mn-ea"/>
                <a:cs typeface="+mn-cs"/>
              </a:endParaRPr>
            </a:p>
          </xdr:txBody>
        </xdr:sp>
      </xdr:grpSp>
      <xdr:grpSp>
        <xdr:nvGrpSpPr>
          <xdr:cNvPr id="48" name="Group 47">
            <a:extLst>
              <a:ext uri="{FF2B5EF4-FFF2-40B4-BE49-F238E27FC236}">
                <a16:creationId xmlns:a16="http://schemas.microsoft.com/office/drawing/2014/main" id="{E8AF409F-D7B8-6583-1383-3262CC122F51}"/>
              </a:ext>
            </a:extLst>
          </xdr:cNvPr>
          <xdr:cNvGrpSpPr/>
        </xdr:nvGrpSpPr>
        <xdr:grpSpPr>
          <a:xfrm>
            <a:off x="1609725" y="5210176"/>
            <a:ext cx="971550" cy="1428750"/>
            <a:chOff x="447675" y="5295900"/>
            <a:chExt cx="971550" cy="1350615"/>
          </a:xfrm>
        </xdr:grpSpPr>
        <xdr:sp macro="" textlink="'Pivot Table'!P6">
          <xdr:nvSpPr>
            <xdr:cNvPr id="49" name="TextBox 48">
              <a:extLst>
                <a:ext uri="{FF2B5EF4-FFF2-40B4-BE49-F238E27FC236}">
                  <a16:creationId xmlns:a16="http://schemas.microsoft.com/office/drawing/2014/main" id="{6D42E362-CA35-1E70-7CE1-D08814DB6C5A}"/>
                </a:ext>
              </a:extLst>
            </xdr:cNvPr>
            <xdr:cNvSpPr txBox="1"/>
          </xdr:nvSpPr>
          <xdr:spPr>
            <a:xfrm>
              <a:off x="447675" y="52959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B82907E-11EC-4625-A6B8-994FF2E004B2}" type="TxLink">
                <a:rPr lang="en-US" sz="900" b="0">
                  <a:solidFill>
                    <a:schemeClr val="bg1"/>
                  </a:solidFill>
                  <a:latin typeface="+mn-lt"/>
                  <a:ea typeface="+mn-ea"/>
                  <a:cs typeface="+mn-cs"/>
                </a:rPr>
                <a:pPr marL="0" indent="0" algn="ctr"/>
                <a:t> 11,856 </a:t>
              </a:fld>
              <a:endParaRPr lang="en-IN" sz="900" b="0">
                <a:solidFill>
                  <a:schemeClr val="bg1"/>
                </a:solidFill>
                <a:latin typeface="+mn-lt"/>
                <a:ea typeface="+mn-ea"/>
                <a:cs typeface="+mn-cs"/>
              </a:endParaRPr>
            </a:p>
          </xdr:txBody>
        </xdr:sp>
        <xdr:sp macro="" textlink="'Pivot Table'!P7">
          <xdr:nvSpPr>
            <xdr:cNvPr id="50" name="TextBox 49">
              <a:extLst>
                <a:ext uri="{FF2B5EF4-FFF2-40B4-BE49-F238E27FC236}">
                  <a16:creationId xmlns:a16="http://schemas.microsoft.com/office/drawing/2014/main" id="{CFBF7734-7CC4-45F5-089F-74BD5CAEF65B}"/>
                </a:ext>
              </a:extLst>
            </xdr:cNvPr>
            <xdr:cNvSpPr txBox="1"/>
          </xdr:nvSpPr>
          <xdr:spPr>
            <a:xfrm>
              <a:off x="447675" y="55245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070F8B0-52B6-406E-8E52-50F732453D8C}" type="TxLink">
                <a:rPr lang="en-US" sz="900" b="0">
                  <a:solidFill>
                    <a:schemeClr val="bg1"/>
                  </a:solidFill>
                  <a:latin typeface="+mn-lt"/>
                  <a:ea typeface="+mn-ea"/>
                  <a:cs typeface="+mn-cs"/>
                </a:rPr>
                <a:pPr marL="0" indent="0" algn="ctr"/>
                <a:t> 13,188 </a:t>
              </a:fld>
              <a:endParaRPr lang="en-IN" sz="900" b="0">
                <a:solidFill>
                  <a:schemeClr val="bg1"/>
                </a:solidFill>
                <a:latin typeface="+mn-lt"/>
                <a:ea typeface="+mn-ea"/>
                <a:cs typeface="+mn-cs"/>
              </a:endParaRPr>
            </a:p>
          </xdr:txBody>
        </xdr:sp>
        <xdr:sp macro="" textlink="'Pivot Table'!P8">
          <xdr:nvSpPr>
            <xdr:cNvPr id="51" name="TextBox 50">
              <a:extLst>
                <a:ext uri="{FF2B5EF4-FFF2-40B4-BE49-F238E27FC236}">
                  <a16:creationId xmlns:a16="http://schemas.microsoft.com/office/drawing/2014/main" id="{4821140E-FDCF-4836-B80A-B40A350D5E68}"/>
                </a:ext>
              </a:extLst>
            </xdr:cNvPr>
            <xdr:cNvSpPr txBox="1"/>
          </xdr:nvSpPr>
          <xdr:spPr>
            <a:xfrm>
              <a:off x="447675" y="575310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DB22BD2-9FF6-42BA-9222-CDE6CB63C527}" type="TxLink">
                <a:rPr lang="en-US" sz="900" b="0">
                  <a:solidFill>
                    <a:schemeClr val="bg1"/>
                  </a:solidFill>
                  <a:latin typeface="+mn-lt"/>
                  <a:ea typeface="+mn-ea"/>
                  <a:cs typeface="+mn-cs"/>
                </a:rPr>
                <a:pPr marL="0" indent="0" algn="ctr"/>
                <a:t> 16,488 </a:t>
              </a:fld>
              <a:endParaRPr lang="en-IN" sz="900" b="0">
                <a:solidFill>
                  <a:schemeClr val="bg1"/>
                </a:solidFill>
                <a:latin typeface="+mn-lt"/>
                <a:ea typeface="+mn-ea"/>
                <a:cs typeface="+mn-cs"/>
              </a:endParaRPr>
            </a:p>
          </xdr:txBody>
        </xdr:sp>
        <xdr:sp macro="" textlink="'Pivot Table'!P9">
          <xdr:nvSpPr>
            <xdr:cNvPr id="52" name="TextBox 51">
              <a:extLst>
                <a:ext uri="{FF2B5EF4-FFF2-40B4-BE49-F238E27FC236}">
                  <a16:creationId xmlns:a16="http://schemas.microsoft.com/office/drawing/2014/main" id="{C7F77055-306B-E617-C673-B6F99ECEAF34}"/>
                </a:ext>
              </a:extLst>
            </xdr:cNvPr>
            <xdr:cNvSpPr txBox="1"/>
          </xdr:nvSpPr>
          <xdr:spPr>
            <a:xfrm>
              <a:off x="447675" y="5962650"/>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FB8F8CA-AB4E-4463-8CF1-CC31D4FBA310}" type="TxLink">
                <a:rPr lang="en-US" sz="900" b="0">
                  <a:solidFill>
                    <a:schemeClr val="bg1"/>
                  </a:solidFill>
                  <a:latin typeface="+mn-lt"/>
                  <a:ea typeface="+mn-ea"/>
                  <a:cs typeface="+mn-cs"/>
                </a:rPr>
                <a:pPr marL="0" indent="0" algn="ctr"/>
                <a:t> 72,768 </a:t>
              </a:fld>
              <a:endParaRPr lang="en-IN" sz="900" b="0">
                <a:solidFill>
                  <a:schemeClr val="bg1"/>
                </a:solidFill>
                <a:latin typeface="+mn-lt"/>
                <a:ea typeface="+mn-ea"/>
                <a:cs typeface="+mn-cs"/>
              </a:endParaRPr>
            </a:p>
          </xdr:txBody>
        </xdr:sp>
        <xdr:sp macro="" textlink="'Pivot Table'!P10">
          <xdr:nvSpPr>
            <xdr:cNvPr id="53" name="TextBox 52">
              <a:extLst>
                <a:ext uri="{FF2B5EF4-FFF2-40B4-BE49-F238E27FC236}">
                  <a16:creationId xmlns:a16="http://schemas.microsoft.com/office/drawing/2014/main" id="{79328F2A-C01E-22ED-0DCA-50720B12C3C1}"/>
                </a:ext>
              </a:extLst>
            </xdr:cNvPr>
            <xdr:cNvSpPr txBox="1"/>
          </xdr:nvSpPr>
          <xdr:spPr>
            <a:xfrm>
              <a:off x="447675" y="618172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8495511-D358-4FBC-B44B-D0020F324063}" type="TxLink">
                <a:rPr lang="en-US" sz="900" b="0">
                  <a:solidFill>
                    <a:schemeClr val="bg1"/>
                  </a:solidFill>
                  <a:latin typeface="+mn-lt"/>
                  <a:ea typeface="+mn-ea"/>
                  <a:cs typeface="+mn-cs"/>
                </a:rPr>
                <a:pPr marL="0" indent="0" algn="ctr"/>
                <a:t> 2,844 </a:t>
              </a:fld>
              <a:endParaRPr lang="en-IN" sz="900" b="0">
                <a:solidFill>
                  <a:schemeClr val="bg1"/>
                </a:solidFill>
                <a:latin typeface="+mn-lt"/>
                <a:ea typeface="+mn-ea"/>
                <a:cs typeface="+mn-cs"/>
              </a:endParaRPr>
            </a:p>
          </xdr:txBody>
        </xdr:sp>
        <xdr:sp macro="" textlink="'Pivot Table'!P11">
          <xdr:nvSpPr>
            <xdr:cNvPr id="54" name="TextBox 53">
              <a:extLst>
                <a:ext uri="{FF2B5EF4-FFF2-40B4-BE49-F238E27FC236}">
                  <a16:creationId xmlns:a16="http://schemas.microsoft.com/office/drawing/2014/main" id="{46B819CC-F2C6-93F4-50FC-9860E5A63451}"/>
                </a:ext>
              </a:extLst>
            </xdr:cNvPr>
            <xdr:cNvSpPr txBox="1"/>
          </xdr:nvSpPr>
          <xdr:spPr>
            <a:xfrm>
              <a:off x="447675" y="6379815"/>
              <a:ext cx="9715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725FDC9-23DA-4DF4-89AA-9363D02AD8CD}" type="TxLink">
                <a:rPr lang="en-US" sz="900" b="0">
                  <a:solidFill>
                    <a:schemeClr val="bg1"/>
                  </a:solidFill>
                  <a:latin typeface="+mn-lt"/>
                  <a:ea typeface="+mn-ea"/>
                  <a:cs typeface="+mn-cs"/>
                </a:rPr>
                <a:pPr marL="0" indent="0" algn="ctr"/>
                <a:t> 26 </a:t>
              </a:fld>
              <a:endParaRPr lang="en-IN" sz="900" b="0">
                <a:solidFill>
                  <a:schemeClr val="bg1"/>
                </a:solidFill>
                <a:latin typeface="+mn-lt"/>
                <a:ea typeface="+mn-ea"/>
                <a:cs typeface="+mn-cs"/>
              </a:endParaRPr>
            </a:p>
          </xdr:txBody>
        </xdr:sp>
      </xdr:grpSp>
      <xdr:grpSp>
        <xdr:nvGrpSpPr>
          <xdr:cNvPr id="71" name="Group 70">
            <a:extLst>
              <a:ext uri="{FF2B5EF4-FFF2-40B4-BE49-F238E27FC236}">
                <a16:creationId xmlns:a16="http://schemas.microsoft.com/office/drawing/2014/main" id="{5D70EC41-9D71-F766-DA26-59D4810BBA76}"/>
              </a:ext>
            </a:extLst>
          </xdr:cNvPr>
          <xdr:cNvGrpSpPr/>
        </xdr:nvGrpSpPr>
        <xdr:grpSpPr>
          <a:xfrm>
            <a:off x="238125" y="5305425"/>
            <a:ext cx="104775" cy="1209675"/>
            <a:chOff x="238125" y="5305425"/>
            <a:chExt cx="104775" cy="1209675"/>
          </a:xfrm>
        </xdr:grpSpPr>
        <xdr:sp macro="" textlink="">
          <xdr:nvSpPr>
            <xdr:cNvPr id="65" name="Flowchart: Connector 64">
              <a:extLst>
                <a:ext uri="{FF2B5EF4-FFF2-40B4-BE49-F238E27FC236}">
                  <a16:creationId xmlns:a16="http://schemas.microsoft.com/office/drawing/2014/main" id="{3C9F5EE7-D239-8759-8102-025C19A0C012}"/>
                </a:ext>
              </a:extLst>
            </xdr:cNvPr>
            <xdr:cNvSpPr/>
          </xdr:nvSpPr>
          <xdr:spPr>
            <a:xfrm>
              <a:off x="257175" y="5305425"/>
              <a:ext cx="85725" cy="66675"/>
            </a:xfrm>
            <a:prstGeom prst="flowChartConnector">
              <a:avLst/>
            </a:prstGeom>
            <a:solidFill>
              <a:srgbClr val="DD11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sp macro="" textlink="">
          <xdr:nvSpPr>
            <xdr:cNvPr id="66" name="Flowchart: Connector 65">
              <a:extLst>
                <a:ext uri="{FF2B5EF4-FFF2-40B4-BE49-F238E27FC236}">
                  <a16:creationId xmlns:a16="http://schemas.microsoft.com/office/drawing/2014/main" id="{FDC3177E-F7E5-42E0-9000-013C598ADD08}"/>
                </a:ext>
              </a:extLst>
            </xdr:cNvPr>
            <xdr:cNvSpPr/>
          </xdr:nvSpPr>
          <xdr:spPr>
            <a:xfrm>
              <a:off x="247650" y="5543551"/>
              <a:ext cx="85725" cy="66675"/>
            </a:xfrm>
            <a:prstGeom prst="flowChartConnector">
              <a:avLst/>
            </a:prstGeom>
            <a:solidFill>
              <a:srgbClr val="DD11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sp macro="" textlink="">
          <xdr:nvSpPr>
            <xdr:cNvPr id="67" name="Flowchart: Connector 66">
              <a:extLst>
                <a:ext uri="{FF2B5EF4-FFF2-40B4-BE49-F238E27FC236}">
                  <a16:creationId xmlns:a16="http://schemas.microsoft.com/office/drawing/2014/main" id="{EB75EE81-6812-4383-8AF3-92BD9C1AB2EF}"/>
                </a:ext>
              </a:extLst>
            </xdr:cNvPr>
            <xdr:cNvSpPr/>
          </xdr:nvSpPr>
          <xdr:spPr>
            <a:xfrm>
              <a:off x="247650" y="5762625"/>
              <a:ext cx="85725" cy="66675"/>
            </a:xfrm>
            <a:prstGeom prst="flowChartConnector">
              <a:avLst/>
            </a:prstGeom>
            <a:solidFill>
              <a:srgbClr val="DD11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sp macro="" textlink="">
          <xdr:nvSpPr>
            <xdr:cNvPr id="68" name="Flowchart: Connector 67">
              <a:extLst>
                <a:ext uri="{FF2B5EF4-FFF2-40B4-BE49-F238E27FC236}">
                  <a16:creationId xmlns:a16="http://schemas.microsoft.com/office/drawing/2014/main" id="{C9C855F7-3861-42E8-9114-319E2F96B39A}"/>
                </a:ext>
              </a:extLst>
            </xdr:cNvPr>
            <xdr:cNvSpPr/>
          </xdr:nvSpPr>
          <xdr:spPr>
            <a:xfrm>
              <a:off x="238125" y="5991225"/>
              <a:ext cx="85725" cy="66675"/>
            </a:xfrm>
            <a:prstGeom prst="flowChartConnector">
              <a:avLst/>
            </a:prstGeom>
            <a:solidFill>
              <a:srgbClr val="DD11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sp macro="" textlink="">
          <xdr:nvSpPr>
            <xdr:cNvPr id="69" name="Flowchart: Connector 68">
              <a:extLst>
                <a:ext uri="{FF2B5EF4-FFF2-40B4-BE49-F238E27FC236}">
                  <a16:creationId xmlns:a16="http://schemas.microsoft.com/office/drawing/2014/main" id="{9EF80DAD-68D0-48CB-961F-F545FA847886}"/>
                </a:ext>
              </a:extLst>
            </xdr:cNvPr>
            <xdr:cNvSpPr/>
          </xdr:nvSpPr>
          <xdr:spPr>
            <a:xfrm>
              <a:off x="238125" y="6238875"/>
              <a:ext cx="85725" cy="66675"/>
            </a:xfrm>
            <a:prstGeom prst="flowChartConnector">
              <a:avLst/>
            </a:prstGeom>
            <a:solidFill>
              <a:srgbClr val="DD11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sp macro="" textlink="">
          <xdr:nvSpPr>
            <xdr:cNvPr id="70" name="Flowchart: Connector 69">
              <a:extLst>
                <a:ext uri="{FF2B5EF4-FFF2-40B4-BE49-F238E27FC236}">
                  <a16:creationId xmlns:a16="http://schemas.microsoft.com/office/drawing/2014/main" id="{916B15A4-F3A6-4077-B314-A2855631676A}"/>
                </a:ext>
              </a:extLst>
            </xdr:cNvPr>
            <xdr:cNvSpPr/>
          </xdr:nvSpPr>
          <xdr:spPr>
            <a:xfrm>
              <a:off x="247650" y="6448425"/>
              <a:ext cx="85725" cy="66675"/>
            </a:xfrm>
            <a:prstGeom prst="flowChartConnector">
              <a:avLst/>
            </a:prstGeom>
            <a:solidFill>
              <a:srgbClr val="DD115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900"/>
            </a:p>
          </xdr:txBody>
        </xdr:sp>
      </xdr:grpSp>
    </xdr:grpSp>
    <xdr:clientData/>
  </xdr:twoCellAnchor>
  <xdr:twoCellAnchor editAs="absolute">
    <xdr:from>
      <xdr:col>19</xdr:col>
      <xdr:colOff>247649</xdr:colOff>
      <xdr:row>2</xdr:row>
      <xdr:rowOff>161925</xdr:rowOff>
    </xdr:from>
    <xdr:to>
      <xdr:col>20</xdr:col>
      <xdr:colOff>515873</xdr:colOff>
      <xdr:row>7</xdr:row>
      <xdr:rowOff>85725</xdr:rowOff>
    </xdr:to>
    <xdr:sp macro="" textlink="">
      <xdr:nvSpPr>
        <xdr:cNvPr id="73" name="Rectangle: Rounded Corners 72">
          <a:extLst>
            <a:ext uri="{FF2B5EF4-FFF2-40B4-BE49-F238E27FC236}">
              <a16:creationId xmlns:a16="http://schemas.microsoft.com/office/drawing/2014/main" id="{B5BDA922-B420-8E38-88B8-94C90079ED6F}"/>
            </a:ext>
          </a:extLst>
        </xdr:cNvPr>
        <xdr:cNvSpPr/>
      </xdr:nvSpPr>
      <xdr:spPr>
        <a:xfrm>
          <a:off x="11830049" y="542925"/>
          <a:ext cx="877824" cy="876300"/>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228600</xdr:colOff>
      <xdr:row>4</xdr:row>
      <xdr:rowOff>95249</xdr:rowOff>
    </xdr:from>
    <xdr:to>
      <xdr:col>20</xdr:col>
      <xdr:colOff>514350</xdr:colOff>
      <xdr:row>6</xdr:row>
      <xdr:rowOff>182562</xdr:rowOff>
    </xdr:to>
    <xdr:sp macro="" textlink="">
      <xdr:nvSpPr>
        <xdr:cNvPr id="74" name="TextBox 73">
          <a:extLst>
            <a:ext uri="{FF2B5EF4-FFF2-40B4-BE49-F238E27FC236}">
              <a16:creationId xmlns:a16="http://schemas.microsoft.com/office/drawing/2014/main" id="{7F67B6FB-9DD6-D852-B263-C57EF9A4BE58}"/>
            </a:ext>
          </a:extLst>
        </xdr:cNvPr>
        <xdr:cNvSpPr txBox="1"/>
      </xdr:nvSpPr>
      <xdr:spPr>
        <a:xfrm>
          <a:off x="11811000" y="857249"/>
          <a:ext cx="895350" cy="4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Average </a:t>
          </a:r>
        </a:p>
        <a:p>
          <a:pPr algn="ctr"/>
          <a:r>
            <a:rPr lang="en-IN" sz="700">
              <a:solidFill>
                <a:schemeClr val="bg1"/>
              </a:solidFill>
            </a:rPr>
            <a:t>Monthly Income</a:t>
          </a:r>
        </a:p>
      </xdr:txBody>
    </xdr:sp>
    <xdr:clientData/>
  </xdr:twoCellAnchor>
  <xdr:twoCellAnchor editAs="absolute">
    <xdr:from>
      <xdr:col>19</xdr:col>
      <xdr:colOff>200025</xdr:colOff>
      <xdr:row>2</xdr:row>
      <xdr:rowOff>142874</xdr:rowOff>
    </xdr:from>
    <xdr:to>
      <xdr:col>20</xdr:col>
      <xdr:colOff>485775</xdr:colOff>
      <xdr:row>5</xdr:row>
      <xdr:rowOff>39687</xdr:rowOff>
    </xdr:to>
    <xdr:sp macro="" textlink="'Pivot Table'!AC5">
      <xdr:nvSpPr>
        <xdr:cNvPr id="75" name="TextBox 74">
          <a:extLst>
            <a:ext uri="{FF2B5EF4-FFF2-40B4-BE49-F238E27FC236}">
              <a16:creationId xmlns:a16="http://schemas.microsoft.com/office/drawing/2014/main" id="{6E9FFFDE-9D40-5D50-BA5C-206CD52FBEBB}"/>
            </a:ext>
          </a:extLst>
        </xdr:cNvPr>
        <xdr:cNvSpPr txBox="1"/>
      </xdr:nvSpPr>
      <xdr:spPr>
        <a:xfrm>
          <a:off x="11782425" y="523874"/>
          <a:ext cx="895350" cy="4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5C185F-312F-4D4C-AF17-40A5AC54577D}" type="TxLink">
            <a:rPr lang="en-US" sz="1800" b="0" i="0" u="none" strike="noStrike">
              <a:solidFill>
                <a:schemeClr val="bg1"/>
              </a:solidFill>
              <a:latin typeface="Calibri"/>
              <a:ea typeface="Calibri"/>
              <a:cs typeface="Calibri"/>
            </a:rPr>
            <a:pPr algn="ctr"/>
            <a:t> 66,885 </a:t>
          </a:fld>
          <a:endParaRPr lang="en-IN" sz="1800">
            <a:solidFill>
              <a:schemeClr val="bg1"/>
            </a:solidFill>
          </a:endParaRPr>
        </a:p>
      </xdr:txBody>
    </xdr:sp>
    <xdr:clientData/>
  </xdr:twoCellAnchor>
  <xdr:twoCellAnchor editAs="absolute">
    <xdr:from>
      <xdr:col>19</xdr:col>
      <xdr:colOff>266699</xdr:colOff>
      <xdr:row>22</xdr:row>
      <xdr:rowOff>19050</xdr:rowOff>
    </xdr:from>
    <xdr:to>
      <xdr:col>20</xdr:col>
      <xdr:colOff>534923</xdr:colOff>
      <xdr:row>33</xdr:row>
      <xdr:rowOff>57150</xdr:rowOff>
    </xdr:to>
    <xdr:sp macro="" textlink="">
      <xdr:nvSpPr>
        <xdr:cNvPr id="31" name="Rectangle: Rounded Corners 30">
          <a:extLst>
            <a:ext uri="{FF2B5EF4-FFF2-40B4-BE49-F238E27FC236}">
              <a16:creationId xmlns:a16="http://schemas.microsoft.com/office/drawing/2014/main" id="{BD56627E-FC91-BB23-DFA7-189D02695378}"/>
            </a:ext>
          </a:extLst>
        </xdr:cNvPr>
        <xdr:cNvSpPr/>
      </xdr:nvSpPr>
      <xdr:spPr>
        <a:xfrm>
          <a:off x="11849099" y="4210050"/>
          <a:ext cx="877824" cy="2133600"/>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200025</xdr:colOff>
      <xdr:row>7</xdr:row>
      <xdr:rowOff>161925</xdr:rowOff>
    </xdr:from>
    <xdr:to>
      <xdr:col>21</xdr:col>
      <xdr:colOff>161924</xdr:colOff>
      <xdr:row>21</xdr:row>
      <xdr:rowOff>133350</xdr:rowOff>
    </xdr:to>
    <xdr:grpSp>
      <xdr:nvGrpSpPr>
        <xdr:cNvPr id="28" name="Group 27">
          <a:extLst>
            <a:ext uri="{FF2B5EF4-FFF2-40B4-BE49-F238E27FC236}">
              <a16:creationId xmlns:a16="http://schemas.microsoft.com/office/drawing/2014/main" id="{0E88E1DC-6144-2D5E-1E4C-0DA056E3A274}"/>
            </a:ext>
          </a:extLst>
        </xdr:cNvPr>
        <xdr:cNvGrpSpPr/>
      </xdr:nvGrpSpPr>
      <xdr:grpSpPr>
        <a:xfrm>
          <a:off x="11782425" y="1495425"/>
          <a:ext cx="1181099" cy="2638425"/>
          <a:chOff x="11791950" y="2066925"/>
          <a:chExt cx="1181099" cy="2015240"/>
        </a:xfrm>
      </xdr:grpSpPr>
      <xdr:sp macro="" textlink="">
        <xdr:nvSpPr>
          <xdr:cNvPr id="14" name="Rectangle: Rounded Corners 13">
            <a:extLst>
              <a:ext uri="{FF2B5EF4-FFF2-40B4-BE49-F238E27FC236}">
                <a16:creationId xmlns:a16="http://schemas.microsoft.com/office/drawing/2014/main" id="{66336063-75C4-1CC9-4445-C81B21A0E62E}"/>
              </a:ext>
            </a:extLst>
          </xdr:cNvPr>
          <xdr:cNvSpPr/>
        </xdr:nvSpPr>
        <xdr:spPr>
          <a:xfrm>
            <a:off x="11849099" y="2066925"/>
            <a:ext cx="877824" cy="2015240"/>
          </a:xfrm>
          <a:prstGeom prst="roundRect">
            <a:avLst/>
          </a:prstGeom>
          <a:solidFill>
            <a:srgbClr val="070E2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TextBox 16">
            <a:extLst>
              <a:ext uri="{FF2B5EF4-FFF2-40B4-BE49-F238E27FC236}">
                <a16:creationId xmlns:a16="http://schemas.microsoft.com/office/drawing/2014/main" id="{E2219BA6-489A-FAED-3385-E51294F259AC}"/>
              </a:ext>
            </a:extLst>
          </xdr:cNvPr>
          <xdr:cNvSpPr txBox="1"/>
        </xdr:nvSpPr>
        <xdr:spPr>
          <a:xfrm>
            <a:off x="11820525" y="2073148"/>
            <a:ext cx="895350"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Operating </a:t>
            </a:r>
          </a:p>
          <a:p>
            <a:pPr algn="ctr"/>
            <a:r>
              <a:rPr lang="en-IN" sz="1400">
                <a:solidFill>
                  <a:schemeClr val="bg1"/>
                </a:solidFill>
              </a:rPr>
              <a:t>Profits</a:t>
            </a:r>
            <a:endParaRPr lang="en-IN" sz="700">
              <a:solidFill>
                <a:schemeClr val="bg1"/>
              </a:solidFill>
            </a:endParaRPr>
          </a:p>
        </xdr:txBody>
      </xdr:sp>
      <xdr:graphicFrame macro="">
        <xdr:nvGraphicFramePr>
          <xdr:cNvPr id="22" name="Chart 21">
            <a:extLst>
              <a:ext uri="{FF2B5EF4-FFF2-40B4-BE49-F238E27FC236}">
                <a16:creationId xmlns:a16="http://schemas.microsoft.com/office/drawing/2014/main" id="{654F27A4-1E4A-4CCC-9272-78473ED6B88A}"/>
              </a:ext>
            </a:extLst>
          </xdr:cNvPr>
          <xdr:cNvGraphicFramePr>
            <a:graphicFrameLocks/>
          </xdr:cNvGraphicFramePr>
        </xdr:nvGraphicFramePr>
        <xdr:xfrm>
          <a:off x="11791950" y="2468407"/>
          <a:ext cx="1181099" cy="1370957"/>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absolute">
    <xdr:from>
      <xdr:col>19</xdr:col>
      <xdr:colOff>247650</xdr:colOff>
      <xdr:row>18</xdr:row>
      <xdr:rowOff>76200</xdr:rowOff>
    </xdr:from>
    <xdr:to>
      <xdr:col>20</xdr:col>
      <xdr:colOff>533400</xdr:colOff>
      <xdr:row>21</xdr:row>
      <xdr:rowOff>19049</xdr:rowOff>
    </xdr:to>
    <xdr:sp macro="" textlink="'Pivot Table'!AI5">
      <xdr:nvSpPr>
        <xdr:cNvPr id="23" name="TextBox 22">
          <a:extLst>
            <a:ext uri="{FF2B5EF4-FFF2-40B4-BE49-F238E27FC236}">
              <a16:creationId xmlns:a16="http://schemas.microsoft.com/office/drawing/2014/main" id="{C3E21EEA-B579-4824-A831-F082EAC474F1}"/>
            </a:ext>
          </a:extLst>
        </xdr:cNvPr>
        <xdr:cNvSpPr txBox="1"/>
      </xdr:nvSpPr>
      <xdr:spPr>
        <a:xfrm>
          <a:off x="11830050" y="3505200"/>
          <a:ext cx="895350" cy="514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8AFD80-70A8-46DA-961B-CB2BD2B07DD2}" type="TxLink">
            <a:rPr lang="en-US" sz="1400" b="0" i="0" u="none" strike="noStrike">
              <a:solidFill>
                <a:schemeClr val="bg1"/>
              </a:solidFill>
              <a:latin typeface="Arial"/>
              <a:cs typeface="Arial"/>
            </a:rPr>
            <a:pPr algn="ctr"/>
            <a:t> 160,524 </a:t>
          </a:fld>
          <a:endParaRPr lang="en-IN" sz="1400">
            <a:solidFill>
              <a:schemeClr val="bg1"/>
            </a:solidFill>
          </a:endParaRPr>
        </a:p>
      </xdr:txBody>
    </xdr:sp>
    <xdr:clientData/>
  </xdr:twoCellAnchor>
  <xdr:twoCellAnchor editAs="absolute">
    <xdr:from>
      <xdr:col>4</xdr:col>
      <xdr:colOff>266700</xdr:colOff>
      <xdr:row>2</xdr:row>
      <xdr:rowOff>133349</xdr:rowOff>
    </xdr:from>
    <xdr:to>
      <xdr:col>20</xdr:col>
      <xdr:colOff>314325</xdr:colOff>
      <xdr:row>29</xdr:row>
      <xdr:rowOff>161924</xdr:rowOff>
    </xdr:to>
    <xdr:graphicFrame macro="">
      <xdr:nvGraphicFramePr>
        <xdr:cNvPr id="20" name="Chart 19">
          <a:extLst>
            <a:ext uri="{FF2B5EF4-FFF2-40B4-BE49-F238E27FC236}">
              <a16:creationId xmlns:a16="http://schemas.microsoft.com/office/drawing/2014/main" id="{10F86E55-4A27-4E7F-8D4D-C9B5099EF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19</xdr:col>
      <xdr:colOff>304800</xdr:colOff>
      <xdr:row>25</xdr:row>
      <xdr:rowOff>104775</xdr:rowOff>
    </xdr:from>
    <xdr:to>
      <xdr:col>20</xdr:col>
      <xdr:colOff>495299</xdr:colOff>
      <xdr:row>29</xdr:row>
      <xdr:rowOff>104775</xdr:rowOff>
    </xdr:to>
    <xdr:graphicFrame macro="">
      <xdr:nvGraphicFramePr>
        <xdr:cNvPr id="29" name="Chart 28">
          <a:extLst>
            <a:ext uri="{FF2B5EF4-FFF2-40B4-BE49-F238E27FC236}">
              <a16:creationId xmlns:a16="http://schemas.microsoft.com/office/drawing/2014/main" id="{9729614A-373E-411C-B357-7DD489B73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19</xdr:col>
      <xdr:colOff>266698</xdr:colOff>
      <xdr:row>22</xdr:row>
      <xdr:rowOff>2</xdr:rowOff>
    </xdr:from>
    <xdr:to>
      <xdr:col>20</xdr:col>
      <xdr:colOff>542924</xdr:colOff>
      <xdr:row>23</xdr:row>
      <xdr:rowOff>188181</xdr:rowOff>
    </xdr:to>
    <xdr:sp macro="" textlink="'Pivot Table'!AI5">
      <xdr:nvSpPr>
        <xdr:cNvPr id="32" name="TextBox 31">
          <a:extLst>
            <a:ext uri="{FF2B5EF4-FFF2-40B4-BE49-F238E27FC236}">
              <a16:creationId xmlns:a16="http://schemas.microsoft.com/office/drawing/2014/main" id="{23E0A7B9-4132-2DB5-03B1-83F756AA49A9}"/>
            </a:ext>
          </a:extLst>
        </xdr:cNvPr>
        <xdr:cNvSpPr txBox="1"/>
      </xdr:nvSpPr>
      <xdr:spPr>
        <a:xfrm>
          <a:off x="11849098" y="4191002"/>
          <a:ext cx="8858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B2B</a:t>
          </a:r>
        </a:p>
      </xdr:txBody>
    </xdr:sp>
    <xdr:clientData/>
  </xdr:twoCellAnchor>
  <xdr:twoCellAnchor editAs="absolute">
    <xdr:from>
      <xdr:col>19</xdr:col>
      <xdr:colOff>304799</xdr:colOff>
      <xdr:row>23</xdr:row>
      <xdr:rowOff>56910</xdr:rowOff>
    </xdr:from>
    <xdr:to>
      <xdr:col>20</xdr:col>
      <xdr:colOff>581025</xdr:colOff>
      <xdr:row>25</xdr:row>
      <xdr:rowOff>54589</xdr:rowOff>
    </xdr:to>
    <xdr:sp macro="" textlink="'Pivot Table'!AQ5">
      <xdr:nvSpPr>
        <xdr:cNvPr id="33" name="TextBox 32">
          <a:extLst>
            <a:ext uri="{FF2B5EF4-FFF2-40B4-BE49-F238E27FC236}">
              <a16:creationId xmlns:a16="http://schemas.microsoft.com/office/drawing/2014/main" id="{D86D5C23-539E-7022-685B-F62907ED7C29}"/>
            </a:ext>
          </a:extLst>
        </xdr:cNvPr>
        <xdr:cNvSpPr txBox="1"/>
      </xdr:nvSpPr>
      <xdr:spPr>
        <a:xfrm>
          <a:off x="11887199" y="4438410"/>
          <a:ext cx="8858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067188-A8FD-46A0-BE97-79EACA03C9F8}" type="TxLink">
            <a:rPr lang="en-US" sz="1100" b="0" i="0" u="none" strike="noStrike">
              <a:solidFill>
                <a:schemeClr val="bg1"/>
              </a:solidFill>
              <a:latin typeface="Arial"/>
              <a:cs typeface="Arial"/>
            </a:rPr>
            <a:pPr algn="ctr"/>
            <a:t>53.88%</a:t>
          </a:fld>
          <a:endParaRPr lang="en-IN" sz="1400">
            <a:solidFill>
              <a:schemeClr val="bg1"/>
            </a:solidFill>
          </a:endParaRPr>
        </a:p>
      </xdr:txBody>
    </xdr:sp>
    <xdr:clientData/>
  </xdr:twoCellAnchor>
  <xdr:twoCellAnchor editAs="absolute">
    <xdr:from>
      <xdr:col>19</xdr:col>
      <xdr:colOff>247649</xdr:colOff>
      <xdr:row>24</xdr:row>
      <xdr:rowOff>86162</xdr:rowOff>
    </xdr:from>
    <xdr:to>
      <xdr:col>20</xdr:col>
      <xdr:colOff>523875</xdr:colOff>
      <xdr:row>26</xdr:row>
      <xdr:rowOff>83841</xdr:rowOff>
    </xdr:to>
    <xdr:sp macro="" textlink="'Pivot Table'!AP5">
      <xdr:nvSpPr>
        <xdr:cNvPr id="56" name="TextBox 55">
          <a:extLst>
            <a:ext uri="{FF2B5EF4-FFF2-40B4-BE49-F238E27FC236}">
              <a16:creationId xmlns:a16="http://schemas.microsoft.com/office/drawing/2014/main" id="{1D292128-6CF3-1334-E79F-750CEFF99A4E}"/>
            </a:ext>
          </a:extLst>
        </xdr:cNvPr>
        <xdr:cNvSpPr txBox="1"/>
      </xdr:nvSpPr>
      <xdr:spPr>
        <a:xfrm>
          <a:off x="11830049" y="4658162"/>
          <a:ext cx="8858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0BDEDE5-249B-420F-BB1D-4AE9AF034C51}" type="TxLink">
            <a:rPr lang="en-US" sz="1100" b="0" i="0" u="none" strike="noStrike">
              <a:solidFill>
                <a:schemeClr val="bg1"/>
              </a:solidFill>
              <a:latin typeface="Arial"/>
              <a:cs typeface="Arial"/>
            </a:rPr>
            <a:pPr algn="ctr"/>
            <a:t> 432,461 </a:t>
          </a:fld>
          <a:endParaRPr lang="en-IN" sz="1400">
            <a:solidFill>
              <a:schemeClr val="bg1"/>
            </a:solidFill>
          </a:endParaRPr>
        </a:p>
      </xdr:txBody>
    </xdr:sp>
    <xdr:clientData/>
  </xdr:twoCellAnchor>
  <xdr:twoCellAnchor editAs="absolute">
    <xdr:from>
      <xdr:col>7</xdr:col>
      <xdr:colOff>314324</xdr:colOff>
      <xdr:row>8</xdr:row>
      <xdr:rowOff>19051</xdr:rowOff>
    </xdr:from>
    <xdr:to>
      <xdr:col>8</xdr:col>
      <xdr:colOff>590549</xdr:colOff>
      <xdr:row>10</xdr:row>
      <xdr:rowOff>16730</xdr:rowOff>
    </xdr:to>
    <xdr:sp macro="" textlink="'Pivot Table'!AI5">
      <xdr:nvSpPr>
        <xdr:cNvPr id="102" name="TextBox 101">
          <a:extLst>
            <a:ext uri="{FF2B5EF4-FFF2-40B4-BE49-F238E27FC236}">
              <a16:creationId xmlns:a16="http://schemas.microsoft.com/office/drawing/2014/main" id="{B2245C4F-F509-4352-FC83-FDD7F4D104ED}"/>
            </a:ext>
          </a:extLst>
        </xdr:cNvPr>
        <xdr:cNvSpPr txBox="1"/>
      </xdr:nvSpPr>
      <xdr:spPr>
        <a:xfrm>
          <a:off x="4581524" y="1543051"/>
          <a:ext cx="8858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rPr>
            <a:t>Licensing</a:t>
          </a:r>
        </a:p>
      </xdr:txBody>
    </xdr:sp>
    <xdr:clientData/>
  </xdr:twoCellAnchor>
  <xdr:twoCellAnchor editAs="absolute">
    <xdr:from>
      <xdr:col>6</xdr:col>
      <xdr:colOff>95249</xdr:colOff>
      <xdr:row>21</xdr:row>
      <xdr:rowOff>123826</xdr:rowOff>
    </xdr:from>
    <xdr:to>
      <xdr:col>7</xdr:col>
      <xdr:colOff>371474</xdr:colOff>
      <xdr:row>23</xdr:row>
      <xdr:rowOff>121505</xdr:rowOff>
    </xdr:to>
    <xdr:sp macro="" textlink="'Pivot Table'!AI5">
      <xdr:nvSpPr>
        <xdr:cNvPr id="104" name="TextBox 103">
          <a:extLst>
            <a:ext uri="{FF2B5EF4-FFF2-40B4-BE49-F238E27FC236}">
              <a16:creationId xmlns:a16="http://schemas.microsoft.com/office/drawing/2014/main" id="{41D9CF6F-256A-6C50-B3CC-458C2180EA68}"/>
            </a:ext>
          </a:extLst>
        </xdr:cNvPr>
        <xdr:cNvSpPr txBox="1"/>
      </xdr:nvSpPr>
      <xdr:spPr>
        <a:xfrm>
          <a:off x="3752849" y="4124326"/>
          <a:ext cx="8858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aseline="0">
              <a:solidFill>
                <a:schemeClr val="bg1"/>
              </a:solidFill>
            </a:rPr>
            <a:t>Usage Fees</a:t>
          </a:r>
        </a:p>
      </xdr:txBody>
    </xdr:sp>
    <xdr:clientData/>
  </xdr:twoCellAnchor>
  <xdr:twoCellAnchor editAs="absolute">
    <xdr:from>
      <xdr:col>11</xdr:col>
      <xdr:colOff>333374</xdr:colOff>
      <xdr:row>5</xdr:row>
      <xdr:rowOff>38101</xdr:rowOff>
    </xdr:from>
    <xdr:to>
      <xdr:col>12</xdr:col>
      <xdr:colOff>609599</xdr:colOff>
      <xdr:row>7</xdr:row>
      <xdr:rowOff>35780</xdr:rowOff>
    </xdr:to>
    <xdr:sp macro="" textlink="'Pivot Table'!AI5">
      <xdr:nvSpPr>
        <xdr:cNvPr id="105" name="TextBox 104">
          <a:extLst>
            <a:ext uri="{FF2B5EF4-FFF2-40B4-BE49-F238E27FC236}">
              <a16:creationId xmlns:a16="http://schemas.microsoft.com/office/drawing/2014/main" id="{CC2A1263-DBD9-1131-E547-CE75718660EC}"/>
            </a:ext>
          </a:extLst>
        </xdr:cNvPr>
        <xdr:cNvSpPr txBox="1"/>
      </xdr:nvSpPr>
      <xdr:spPr>
        <a:xfrm>
          <a:off x="7038974" y="990601"/>
          <a:ext cx="8858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rPr>
            <a:t>Asset Sale</a:t>
          </a:r>
        </a:p>
      </xdr:txBody>
    </xdr:sp>
    <xdr:clientData/>
  </xdr:twoCellAnchor>
  <xdr:twoCellAnchor editAs="absolute">
    <xdr:from>
      <xdr:col>12</xdr:col>
      <xdr:colOff>552449</xdr:colOff>
      <xdr:row>13</xdr:row>
      <xdr:rowOff>85726</xdr:rowOff>
    </xdr:from>
    <xdr:to>
      <xdr:col>14</xdr:col>
      <xdr:colOff>219074</xdr:colOff>
      <xdr:row>15</xdr:row>
      <xdr:rowOff>83405</xdr:rowOff>
    </xdr:to>
    <xdr:sp macro="" textlink="'Pivot Table'!AI5">
      <xdr:nvSpPr>
        <xdr:cNvPr id="106" name="TextBox 105">
          <a:extLst>
            <a:ext uri="{FF2B5EF4-FFF2-40B4-BE49-F238E27FC236}">
              <a16:creationId xmlns:a16="http://schemas.microsoft.com/office/drawing/2014/main" id="{0B041BE0-73FD-1E6B-AB18-740C17C39D6C}"/>
            </a:ext>
          </a:extLst>
        </xdr:cNvPr>
        <xdr:cNvSpPr txBox="1"/>
      </xdr:nvSpPr>
      <xdr:spPr>
        <a:xfrm>
          <a:off x="7867649" y="2562226"/>
          <a:ext cx="8858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rPr>
            <a:t>Advertising</a:t>
          </a:r>
        </a:p>
      </xdr:txBody>
    </xdr:sp>
    <xdr:clientData/>
  </xdr:twoCellAnchor>
  <xdr:twoCellAnchor editAs="absolute">
    <xdr:from>
      <xdr:col>14</xdr:col>
      <xdr:colOff>180974</xdr:colOff>
      <xdr:row>24</xdr:row>
      <xdr:rowOff>76200</xdr:rowOff>
    </xdr:from>
    <xdr:to>
      <xdr:col>15</xdr:col>
      <xdr:colOff>457199</xdr:colOff>
      <xdr:row>26</xdr:row>
      <xdr:rowOff>73879</xdr:rowOff>
    </xdr:to>
    <xdr:sp macro="" textlink="'Pivot Table'!AI5">
      <xdr:nvSpPr>
        <xdr:cNvPr id="107" name="TextBox 106">
          <a:extLst>
            <a:ext uri="{FF2B5EF4-FFF2-40B4-BE49-F238E27FC236}">
              <a16:creationId xmlns:a16="http://schemas.microsoft.com/office/drawing/2014/main" id="{020E95C0-626D-9601-7BEF-E35D7A6EECBA}"/>
            </a:ext>
          </a:extLst>
        </xdr:cNvPr>
        <xdr:cNvSpPr txBox="1"/>
      </xdr:nvSpPr>
      <xdr:spPr>
        <a:xfrm>
          <a:off x="8715374" y="4648200"/>
          <a:ext cx="8858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bg1"/>
              </a:solidFill>
            </a:rPr>
            <a:t>Subscription</a:t>
          </a:r>
        </a:p>
      </xdr:txBody>
    </xdr:sp>
    <xdr:clientData/>
  </xdr:twoCellAnchor>
  <xdr:twoCellAnchor editAs="absolute">
    <xdr:from>
      <xdr:col>15</xdr:col>
      <xdr:colOff>247650</xdr:colOff>
      <xdr:row>4</xdr:row>
      <xdr:rowOff>85726</xdr:rowOff>
    </xdr:from>
    <xdr:to>
      <xdr:col>17</xdr:col>
      <xdr:colOff>323850</xdr:colOff>
      <xdr:row>7</xdr:row>
      <xdr:rowOff>0</xdr:rowOff>
    </xdr:to>
    <xdr:grpSp>
      <xdr:nvGrpSpPr>
        <xdr:cNvPr id="24" name="Group 23">
          <a:extLst>
            <a:ext uri="{FF2B5EF4-FFF2-40B4-BE49-F238E27FC236}">
              <a16:creationId xmlns:a16="http://schemas.microsoft.com/office/drawing/2014/main" id="{CDA3EB54-8EFB-C0D9-2E2C-E9DC747D8033}"/>
            </a:ext>
          </a:extLst>
        </xdr:cNvPr>
        <xdr:cNvGrpSpPr/>
      </xdr:nvGrpSpPr>
      <xdr:grpSpPr>
        <a:xfrm>
          <a:off x="9391650" y="847726"/>
          <a:ext cx="1295400" cy="485774"/>
          <a:chOff x="10477500" y="971551"/>
          <a:chExt cx="1295400" cy="485774"/>
        </a:xfrm>
      </xdr:grpSpPr>
      <xdr:sp macro="" textlink="'Pivot Table'!AI5">
        <xdr:nvSpPr>
          <xdr:cNvPr id="169" name="TextBox 168">
            <a:extLst>
              <a:ext uri="{FF2B5EF4-FFF2-40B4-BE49-F238E27FC236}">
                <a16:creationId xmlns:a16="http://schemas.microsoft.com/office/drawing/2014/main" id="{38496B66-42FF-D9E5-1D23-2971E3E258B6}"/>
              </a:ext>
            </a:extLst>
          </xdr:cNvPr>
          <xdr:cNvSpPr txBox="1"/>
        </xdr:nvSpPr>
        <xdr:spPr>
          <a:xfrm>
            <a:off x="10572749" y="971551"/>
            <a:ext cx="120015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Company</a:t>
            </a:r>
            <a:r>
              <a:rPr lang="en-IN" sz="900" baseline="0">
                <a:solidFill>
                  <a:schemeClr val="bg1"/>
                </a:solidFill>
              </a:rPr>
              <a:t> Website</a:t>
            </a:r>
            <a:endParaRPr lang="en-IN" sz="900">
              <a:solidFill>
                <a:schemeClr val="bg1"/>
              </a:solidFill>
            </a:endParaRPr>
          </a:p>
        </xdr:txBody>
      </xdr:sp>
      <xdr:sp macro="" textlink="'Pivot Table'!AZ21">
        <xdr:nvSpPr>
          <xdr:cNvPr id="170" name="TextBox 169">
            <a:extLst>
              <a:ext uri="{FF2B5EF4-FFF2-40B4-BE49-F238E27FC236}">
                <a16:creationId xmlns:a16="http://schemas.microsoft.com/office/drawing/2014/main" id="{9115B82B-1EB3-74F0-1EE8-0A07863A87F3}"/>
              </a:ext>
            </a:extLst>
          </xdr:cNvPr>
          <xdr:cNvSpPr txBox="1"/>
        </xdr:nvSpPr>
        <xdr:spPr>
          <a:xfrm>
            <a:off x="10477500" y="1200151"/>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18A1A2-8665-4CC3-BE4A-2F284BFE3F22}" type="TxLink">
              <a:rPr lang="en-US" sz="900" b="0" i="0" u="none" strike="noStrike">
                <a:solidFill>
                  <a:schemeClr val="bg1"/>
                </a:solidFill>
                <a:latin typeface="Arial"/>
                <a:cs typeface="Arial"/>
              </a:rPr>
              <a:pPr algn="ctr"/>
              <a:t> 2,400 </a:t>
            </a:fld>
            <a:endParaRPr lang="en-IN" sz="600">
              <a:solidFill>
                <a:schemeClr val="bg1"/>
              </a:solidFill>
            </a:endParaRPr>
          </a:p>
        </xdr:txBody>
      </xdr:sp>
    </xdr:grpSp>
    <xdr:clientData/>
  </xdr:twoCellAnchor>
  <xdr:twoCellAnchor editAs="absolute">
    <xdr:from>
      <xdr:col>15</xdr:col>
      <xdr:colOff>428626</xdr:colOff>
      <xdr:row>7</xdr:row>
      <xdr:rowOff>38101</xdr:rowOff>
    </xdr:from>
    <xdr:to>
      <xdr:col>16</xdr:col>
      <xdr:colOff>238126</xdr:colOff>
      <xdr:row>8</xdr:row>
      <xdr:rowOff>73880</xdr:rowOff>
    </xdr:to>
    <xdr:sp macro="" textlink="'Pivot Table'!BA21">
      <xdr:nvSpPr>
        <xdr:cNvPr id="171" name="TextBox 170">
          <a:extLst>
            <a:ext uri="{FF2B5EF4-FFF2-40B4-BE49-F238E27FC236}">
              <a16:creationId xmlns:a16="http://schemas.microsoft.com/office/drawing/2014/main" id="{CF77AE4A-D795-E129-D0F2-A78811EB1DE2}"/>
            </a:ext>
          </a:extLst>
        </xdr:cNvPr>
        <xdr:cNvSpPr txBox="1"/>
      </xdr:nvSpPr>
      <xdr:spPr>
        <a:xfrm>
          <a:off x="9572626" y="1371601"/>
          <a:ext cx="419100"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AC6671-02ED-4011-B343-F2FBC123EC44}" type="TxLink">
            <a:rPr lang="en-US" sz="1100" b="0" i="0" u="none" strike="noStrike">
              <a:solidFill>
                <a:schemeClr val="bg1"/>
              </a:solidFill>
              <a:latin typeface="Arial"/>
              <a:cs typeface="Arial"/>
            </a:rPr>
            <a:pPr algn="ctr"/>
            <a:t>0%</a:t>
          </a:fld>
          <a:endParaRPr lang="en-IN" sz="600">
            <a:solidFill>
              <a:schemeClr val="bg1"/>
            </a:solidFill>
          </a:endParaRPr>
        </a:p>
      </xdr:txBody>
    </xdr:sp>
    <xdr:clientData/>
  </xdr:twoCellAnchor>
  <xdr:twoCellAnchor editAs="absolute">
    <xdr:from>
      <xdr:col>16</xdr:col>
      <xdr:colOff>276226</xdr:colOff>
      <xdr:row>9</xdr:row>
      <xdr:rowOff>171450</xdr:rowOff>
    </xdr:from>
    <xdr:to>
      <xdr:col>17</xdr:col>
      <xdr:colOff>85726</xdr:colOff>
      <xdr:row>11</xdr:row>
      <xdr:rowOff>16729</xdr:rowOff>
    </xdr:to>
    <xdr:sp macro="" textlink="'Pivot Table'!BA22">
      <xdr:nvSpPr>
        <xdr:cNvPr id="176" name="TextBox 175">
          <a:extLst>
            <a:ext uri="{FF2B5EF4-FFF2-40B4-BE49-F238E27FC236}">
              <a16:creationId xmlns:a16="http://schemas.microsoft.com/office/drawing/2014/main" id="{2A105448-30D6-349F-3F0E-1B0BA6DF11E2}"/>
            </a:ext>
          </a:extLst>
        </xdr:cNvPr>
        <xdr:cNvSpPr txBox="1"/>
      </xdr:nvSpPr>
      <xdr:spPr>
        <a:xfrm>
          <a:off x="10029826" y="1885950"/>
          <a:ext cx="419100"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89CA4F6-63ED-4269-AFCB-559604F5BC2F}"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16</xdr:col>
      <xdr:colOff>95251</xdr:colOff>
      <xdr:row>13</xdr:row>
      <xdr:rowOff>142875</xdr:rowOff>
    </xdr:from>
    <xdr:to>
      <xdr:col>16</xdr:col>
      <xdr:colOff>514351</xdr:colOff>
      <xdr:row>14</xdr:row>
      <xdr:rowOff>178654</xdr:rowOff>
    </xdr:to>
    <xdr:sp macro="" textlink="'Pivot Table'!BA23">
      <xdr:nvSpPr>
        <xdr:cNvPr id="177" name="TextBox 176">
          <a:extLst>
            <a:ext uri="{FF2B5EF4-FFF2-40B4-BE49-F238E27FC236}">
              <a16:creationId xmlns:a16="http://schemas.microsoft.com/office/drawing/2014/main" id="{D43062B7-3A4F-20F6-D7FF-4F4BE4BB62ED}"/>
            </a:ext>
          </a:extLst>
        </xdr:cNvPr>
        <xdr:cNvSpPr txBox="1"/>
      </xdr:nvSpPr>
      <xdr:spPr>
        <a:xfrm>
          <a:off x="9848851" y="2619375"/>
          <a:ext cx="419100"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0F2C1F-6B18-4C4F-B2B3-1C0CF62BDC6D}"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14</xdr:col>
      <xdr:colOff>571501</xdr:colOff>
      <xdr:row>14</xdr:row>
      <xdr:rowOff>161926</xdr:rowOff>
    </xdr:from>
    <xdr:to>
      <xdr:col>15</xdr:col>
      <xdr:colOff>381001</xdr:colOff>
      <xdr:row>16</xdr:row>
      <xdr:rowOff>7205</xdr:rowOff>
    </xdr:to>
    <xdr:sp macro="" textlink="'Pivot Table'!BA24">
      <xdr:nvSpPr>
        <xdr:cNvPr id="178" name="TextBox 177">
          <a:extLst>
            <a:ext uri="{FF2B5EF4-FFF2-40B4-BE49-F238E27FC236}">
              <a16:creationId xmlns:a16="http://schemas.microsoft.com/office/drawing/2014/main" id="{1F63DD96-3299-445D-A240-562CE73F2852}"/>
            </a:ext>
          </a:extLst>
        </xdr:cNvPr>
        <xdr:cNvSpPr txBox="1"/>
      </xdr:nvSpPr>
      <xdr:spPr>
        <a:xfrm>
          <a:off x="9105901" y="2828926"/>
          <a:ext cx="419100"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F85AE3C-C21C-447E-B9DA-BBE430677C06}"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9</xdr:col>
      <xdr:colOff>123826</xdr:colOff>
      <xdr:row>3</xdr:row>
      <xdr:rowOff>152400</xdr:rowOff>
    </xdr:from>
    <xdr:to>
      <xdr:col>10</xdr:col>
      <xdr:colOff>0</xdr:colOff>
      <xdr:row>4</xdr:row>
      <xdr:rowOff>188179</xdr:rowOff>
    </xdr:to>
    <xdr:sp macro="" textlink="'Pivot Table'!BA19">
      <xdr:nvSpPr>
        <xdr:cNvPr id="179" name="TextBox 178">
          <a:extLst>
            <a:ext uri="{FF2B5EF4-FFF2-40B4-BE49-F238E27FC236}">
              <a16:creationId xmlns:a16="http://schemas.microsoft.com/office/drawing/2014/main" id="{5BDA5A55-03F4-D028-96B8-B7272D3D56DD}"/>
            </a:ext>
          </a:extLst>
        </xdr:cNvPr>
        <xdr:cNvSpPr txBox="1"/>
      </xdr:nvSpPr>
      <xdr:spPr>
        <a:xfrm>
          <a:off x="5610226" y="723900"/>
          <a:ext cx="485774"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AAEF28-503C-4D3A-96D0-AB952EF4AF34}" type="TxLink">
            <a:rPr lang="en-US" sz="1100" b="0" i="0" u="none" strike="noStrike">
              <a:solidFill>
                <a:schemeClr val="bg1"/>
              </a:solidFill>
              <a:latin typeface="Arial"/>
              <a:cs typeface="Arial"/>
            </a:rPr>
            <a:pPr algn="ctr"/>
            <a:t>10%</a:t>
          </a:fld>
          <a:endParaRPr lang="en-IN" sz="600">
            <a:solidFill>
              <a:schemeClr val="bg1"/>
            </a:solidFill>
          </a:endParaRPr>
        </a:p>
      </xdr:txBody>
    </xdr:sp>
    <xdr:clientData/>
  </xdr:twoCellAnchor>
  <xdr:twoCellAnchor editAs="absolute">
    <xdr:from>
      <xdr:col>17</xdr:col>
      <xdr:colOff>0</xdr:colOff>
      <xdr:row>9</xdr:row>
      <xdr:rowOff>1</xdr:rowOff>
    </xdr:from>
    <xdr:to>
      <xdr:col>18</xdr:col>
      <xdr:colOff>495300</xdr:colOff>
      <xdr:row>11</xdr:row>
      <xdr:rowOff>114300</xdr:rowOff>
    </xdr:to>
    <xdr:grpSp>
      <xdr:nvGrpSpPr>
        <xdr:cNvPr id="58" name="Group 57">
          <a:extLst>
            <a:ext uri="{FF2B5EF4-FFF2-40B4-BE49-F238E27FC236}">
              <a16:creationId xmlns:a16="http://schemas.microsoft.com/office/drawing/2014/main" id="{5DC7DEAD-B1E8-E5A4-B4C4-4C9F2DE6154D}"/>
            </a:ext>
          </a:extLst>
        </xdr:cNvPr>
        <xdr:cNvGrpSpPr/>
      </xdr:nvGrpSpPr>
      <xdr:grpSpPr>
        <a:xfrm>
          <a:off x="10363200" y="1714501"/>
          <a:ext cx="1104900" cy="495299"/>
          <a:chOff x="10925175" y="1628776"/>
          <a:chExt cx="1104900" cy="495299"/>
        </a:xfrm>
      </xdr:grpSpPr>
      <xdr:sp macro="" textlink="'Pivot Table'!AI5">
        <xdr:nvSpPr>
          <xdr:cNvPr id="180" name="TextBox 179">
            <a:extLst>
              <a:ext uri="{FF2B5EF4-FFF2-40B4-BE49-F238E27FC236}">
                <a16:creationId xmlns:a16="http://schemas.microsoft.com/office/drawing/2014/main" id="{0A0CFD7A-6A44-370F-8FA4-FAEE008F8A79}"/>
              </a:ext>
            </a:extLst>
          </xdr:cNvPr>
          <xdr:cNvSpPr txBox="1"/>
        </xdr:nvSpPr>
        <xdr:spPr>
          <a:xfrm>
            <a:off x="11029949" y="1628776"/>
            <a:ext cx="10001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Facebook</a:t>
            </a:r>
            <a:r>
              <a:rPr lang="en-IN" sz="900" baseline="0">
                <a:solidFill>
                  <a:schemeClr val="bg1"/>
                </a:solidFill>
              </a:rPr>
              <a:t> Page</a:t>
            </a:r>
            <a:endParaRPr lang="en-IN" sz="900">
              <a:solidFill>
                <a:schemeClr val="bg1"/>
              </a:solidFill>
            </a:endParaRPr>
          </a:p>
        </xdr:txBody>
      </xdr:sp>
      <xdr:sp macro="" textlink="'Pivot Table'!AZ22">
        <xdr:nvSpPr>
          <xdr:cNvPr id="186" name="TextBox 185">
            <a:extLst>
              <a:ext uri="{FF2B5EF4-FFF2-40B4-BE49-F238E27FC236}">
                <a16:creationId xmlns:a16="http://schemas.microsoft.com/office/drawing/2014/main" id="{1844B397-338E-21C1-82C4-5D9E9C9044DB}"/>
              </a:ext>
            </a:extLst>
          </xdr:cNvPr>
          <xdr:cNvSpPr txBox="1"/>
        </xdr:nvSpPr>
        <xdr:spPr>
          <a:xfrm>
            <a:off x="10925175" y="1866901"/>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B3CD99-61D4-4914-B0E7-069A1ECDED69}" type="TxLink">
              <a:rPr lang="en-US" sz="900" b="0" i="0" u="none" strike="noStrike">
                <a:solidFill>
                  <a:schemeClr val="bg1"/>
                </a:solidFill>
                <a:latin typeface="Arial"/>
                <a:cs typeface="Arial"/>
              </a:rPr>
              <a:pPr algn="ctr"/>
              <a:t> 54,926 </a:t>
            </a:fld>
            <a:endParaRPr lang="en-IN" sz="300">
              <a:solidFill>
                <a:schemeClr val="bg1"/>
              </a:solidFill>
            </a:endParaRPr>
          </a:p>
        </xdr:txBody>
      </xdr:sp>
    </xdr:grpSp>
    <xdr:clientData/>
  </xdr:twoCellAnchor>
  <xdr:twoCellAnchor editAs="absolute">
    <xdr:from>
      <xdr:col>16</xdr:col>
      <xdr:colOff>38100</xdr:colOff>
      <xdr:row>14</xdr:row>
      <xdr:rowOff>133350</xdr:rowOff>
    </xdr:from>
    <xdr:to>
      <xdr:col>17</xdr:col>
      <xdr:colOff>285750</xdr:colOff>
      <xdr:row>17</xdr:row>
      <xdr:rowOff>85724</xdr:rowOff>
    </xdr:to>
    <xdr:grpSp>
      <xdr:nvGrpSpPr>
        <xdr:cNvPr id="57" name="Group 56">
          <a:extLst>
            <a:ext uri="{FF2B5EF4-FFF2-40B4-BE49-F238E27FC236}">
              <a16:creationId xmlns:a16="http://schemas.microsoft.com/office/drawing/2014/main" id="{92853424-715C-4A01-3A13-89E3879D946A}"/>
            </a:ext>
          </a:extLst>
        </xdr:cNvPr>
        <xdr:cNvGrpSpPr/>
      </xdr:nvGrpSpPr>
      <xdr:grpSpPr>
        <a:xfrm>
          <a:off x="9791700" y="2800350"/>
          <a:ext cx="857250" cy="523874"/>
          <a:chOff x="10791825" y="2314575"/>
          <a:chExt cx="857250" cy="523874"/>
        </a:xfrm>
      </xdr:grpSpPr>
      <xdr:sp macro="" textlink="'Pivot Table'!AI5">
        <xdr:nvSpPr>
          <xdr:cNvPr id="181" name="TextBox 180">
            <a:extLst>
              <a:ext uri="{FF2B5EF4-FFF2-40B4-BE49-F238E27FC236}">
                <a16:creationId xmlns:a16="http://schemas.microsoft.com/office/drawing/2014/main" id="{9D1D7DF5-2D8D-1981-305E-BD863C74657A}"/>
              </a:ext>
            </a:extLst>
          </xdr:cNvPr>
          <xdr:cNvSpPr txBox="1"/>
        </xdr:nvSpPr>
        <xdr:spPr>
          <a:xfrm>
            <a:off x="10896599" y="2314575"/>
            <a:ext cx="75247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Google</a:t>
            </a:r>
            <a:r>
              <a:rPr lang="en-IN" sz="900" baseline="0">
                <a:solidFill>
                  <a:schemeClr val="bg1"/>
                </a:solidFill>
              </a:rPr>
              <a:t> Ad</a:t>
            </a:r>
            <a:endParaRPr lang="en-IN" sz="900">
              <a:solidFill>
                <a:schemeClr val="bg1"/>
              </a:solidFill>
            </a:endParaRPr>
          </a:p>
        </xdr:txBody>
      </xdr:sp>
      <xdr:sp macro="" textlink="'Pivot Table'!AZ23">
        <xdr:nvSpPr>
          <xdr:cNvPr id="187" name="TextBox 186">
            <a:extLst>
              <a:ext uri="{FF2B5EF4-FFF2-40B4-BE49-F238E27FC236}">
                <a16:creationId xmlns:a16="http://schemas.microsoft.com/office/drawing/2014/main" id="{C6560BAE-63DC-77E7-9316-2D8B7C372336}"/>
              </a:ext>
            </a:extLst>
          </xdr:cNvPr>
          <xdr:cNvSpPr txBox="1"/>
        </xdr:nvSpPr>
        <xdr:spPr>
          <a:xfrm>
            <a:off x="10791825" y="2581275"/>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CF7D7A-967C-430F-AE83-D2DBB3FF5BE0}" type="TxLink">
              <a:rPr lang="en-US" sz="900" b="0" i="0" u="none" strike="noStrike">
                <a:solidFill>
                  <a:schemeClr val="bg1"/>
                </a:solidFill>
                <a:latin typeface="Arial"/>
                <a:cs typeface="Arial"/>
              </a:rPr>
              <a:pPr algn="ctr"/>
              <a:t> 54,923 </a:t>
            </a:fld>
            <a:endParaRPr lang="en-IN" sz="300">
              <a:solidFill>
                <a:schemeClr val="bg1"/>
              </a:solidFill>
            </a:endParaRPr>
          </a:p>
        </xdr:txBody>
      </xdr:sp>
    </xdr:grpSp>
    <xdr:clientData/>
  </xdr:twoCellAnchor>
  <xdr:twoCellAnchor editAs="absolute">
    <xdr:from>
      <xdr:col>14</xdr:col>
      <xdr:colOff>390524</xdr:colOff>
      <xdr:row>16</xdr:row>
      <xdr:rowOff>0</xdr:rowOff>
    </xdr:from>
    <xdr:to>
      <xdr:col>16</xdr:col>
      <xdr:colOff>171450</xdr:colOff>
      <xdr:row>18</xdr:row>
      <xdr:rowOff>133349</xdr:rowOff>
    </xdr:to>
    <xdr:grpSp>
      <xdr:nvGrpSpPr>
        <xdr:cNvPr id="55" name="Group 54">
          <a:extLst>
            <a:ext uri="{FF2B5EF4-FFF2-40B4-BE49-F238E27FC236}">
              <a16:creationId xmlns:a16="http://schemas.microsoft.com/office/drawing/2014/main" id="{1F2AFBF0-E2DB-EDB9-6EB8-57F4901DDEC4}"/>
            </a:ext>
          </a:extLst>
        </xdr:cNvPr>
        <xdr:cNvGrpSpPr/>
      </xdr:nvGrpSpPr>
      <xdr:grpSpPr>
        <a:xfrm>
          <a:off x="8924924" y="3048000"/>
          <a:ext cx="1000126" cy="514349"/>
          <a:chOff x="9705974" y="2943225"/>
          <a:chExt cx="1000126" cy="514349"/>
        </a:xfrm>
      </xdr:grpSpPr>
      <xdr:sp macro="" textlink="'Pivot Table'!AI5">
        <xdr:nvSpPr>
          <xdr:cNvPr id="182" name="TextBox 181">
            <a:extLst>
              <a:ext uri="{FF2B5EF4-FFF2-40B4-BE49-F238E27FC236}">
                <a16:creationId xmlns:a16="http://schemas.microsoft.com/office/drawing/2014/main" id="{51EEE181-B4DA-889E-0AF1-C08C1A9AD16E}"/>
              </a:ext>
            </a:extLst>
          </xdr:cNvPr>
          <xdr:cNvSpPr txBox="1"/>
        </xdr:nvSpPr>
        <xdr:spPr>
          <a:xfrm>
            <a:off x="9705974" y="2943225"/>
            <a:ext cx="10001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Televison</a:t>
            </a:r>
            <a:r>
              <a:rPr lang="en-IN" sz="900" baseline="0">
                <a:solidFill>
                  <a:schemeClr val="bg1"/>
                </a:solidFill>
              </a:rPr>
              <a:t> Ad</a:t>
            </a:r>
            <a:endParaRPr lang="en-IN" sz="900">
              <a:solidFill>
                <a:schemeClr val="bg1"/>
              </a:solidFill>
            </a:endParaRPr>
          </a:p>
        </xdr:txBody>
      </xdr:sp>
      <xdr:sp macro="" textlink="'Pivot Table'!AZ24">
        <xdr:nvSpPr>
          <xdr:cNvPr id="188" name="TextBox 187">
            <a:extLst>
              <a:ext uri="{FF2B5EF4-FFF2-40B4-BE49-F238E27FC236}">
                <a16:creationId xmlns:a16="http://schemas.microsoft.com/office/drawing/2014/main" id="{8BF6D148-1E64-D34E-B636-6F61986FFCAC}"/>
              </a:ext>
            </a:extLst>
          </xdr:cNvPr>
          <xdr:cNvSpPr txBox="1"/>
        </xdr:nvSpPr>
        <xdr:spPr>
          <a:xfrm>
            <a:off x="9753600" y="3200400"/>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C6404A-4E5F-41BA-87D1-96DA5F2DC61C}" type="TxLink">
              <a:rPr lang="en-US" sz="900" b="0" i="0" u="none" strike="noStrike">
                <a:solidFill>
                  <a:schemeClr val="bg1"/>
                </a:solidFill>
                <a:latin typeface="Arial"/>
                <a:cs typeface="Arial"/>
              </a:rPr>
              <a:pPr algn="ctr"/>
              <a:t> 54,928 </a:t>
            </a:fld>
            <a:endParaRPr lang="en-IN" sz="300">
              <a:solidFill>
                <a:schemeClr val="bg1"/>
              </a:solidFill>
            </a:endParaRPr>
          </a:p>
        </xdr:txBody>
      </xdr:sp>
    </xdr:grpSp>
    <xdr:clientData/>
  </xdr:twoCellAnchor>
  <xdr:twoCellAnchor editAs="absolute">
    <xdr:from>
      <xdr:col>13</xdr:col>
      <xdr:colOff>514349</xdr:colOff>
      <xdr:row>4</xdr:row>
      <xdr:rowOff>133351</xdr:rowOff>
    </xdr:from>
    <xdr:to>
      <xdr:col>15</xdr:col>
      <xdr:colOff>295275</xdr:colOff>
      <xdr:row>7</xdr:row>
      <xdr:rowOff>19050</xdr:rowOff>
    </xdr:to>
    <xdr:grpSp>
      <xdr:nvGrpSpPr>
        <xdr:cNvPr id="12" name="Group 11">
          <a:extLst>
            <a:ext uri="{FF2B5EF4-FFF2-40B4-BE49-F238E27FC236}">
              <a16:creationId xmlns:a16="http://schemas.microsoft.com/office/drawing/2014/main" id="{02C2968C-9AC5-91AB-63FA-F74EC8BAEE1C}"/>
            </a:ext>
          </a:extLst>
        </xdr:cNvPr>
        <xdr:cNvGrpSpPr/>
      </xdr:nvGrpSpPr>
      <xdr:grpSpPr>
        <a:xfrm>
          <a:off x="8439149" y="895351"/>
          <a:ext cx="1000126" cy="457199"/>
          <a:chOff x="9210674" y="800101"/>
          <a:chExt cx="1000126" cy="457199"/>
        </a:xfrm>
      </xdr:grpSpPr>
      <xdr:sp macro="" textlink="'Pivot Table'!AI5">
        <xdr:nvSpPr>
          <xdr:cNvPr id="184" name="TextBox 183">
            <a:extLst>
              <a:ext uri="{FF2B5EF4-FFF2-40B4-BE49-F238E27FC236}">
                <a16:creationId xmlns:a16="http://schemas.microsoft.com/office/drawing/2014/main" id="{E9BD5902-4096-78DB-515A-F59A9F481594}"/>
              </a:ext>
            </a:extLst>
          </xdr:cNvPr>
          <xdr:cNvSpPr txBox="1"/>
        </xdr:nvSpPr>
        <xdr:spPr>
          <a:xfrm>
            <a:off x="9210674" y="800101"/>
            <a:ext cx="10001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Youtube Channel</a:t>
            </a:r>
          </a:p>
        </xdr:txBody>
      </xdr:sp>
      <xdr:sp macro="" textlink="'Pivot Table'!AZ25">
        <xdr:nvSpPr>
          <xdr:cNvPr id="190" name="TextBox 189">
            <a:extLst>
              <a:ext uri="{FF2B5EF4-FFF2-40B4-BE49-F238E27FC236}">
                <a16:creationId xmlns:a16="http://schemas.microsoft.com/office/drawing/2014/main" id="{2BE3F833-5A1F-EFAE-767B-9E472C73445B}"/>
              </a:ext>
            </a:extLst>
          </xdr:cNvPr>
          <xdr:cNvSpPr txBox="1"/>
        </xdr:nvSpPr>
        <xdr:spPr>
          <a:xfrm>
            <a:off x="9296400" y="1000126"/>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803C8F-D05A-4DE2-A9BC-BB4FC14BF30F}" type="TxLink">
              <a:rPr lang="en-US" sz="900" b="0" i="0" u="none" strike="noStrike">
                <a:solidFill>
                  <a:schemeClr val="bg1"/>
                </a:solidFill>
                <a:latin typeface="Arial"/>
                <a:cs typeface="Arial"/>
              </a:rPr>
              <a:pPr algn="ctr"/>
              <a:t> 54,922 </a:t>
            </a:fld>
            <a:endParaRPr lang="en-IN" sz="300">
              <a:solidFill>
                <a:schemeClr val="bg1"/>
              </a:solidFill>
            </a:endParaRPr>
          </a:p>
        </xdr:txBody>
      </xdr:sp>
    </xdr:grpSp>
    <xdr:clientData/>
  </xdr:twoCellAnchor>
  <xdr:twoCellAnchor editAs="absolute">
    <xdr:from>
      <xdr:col>4</xdr:col>
      <xdr:colOff>295275</xdr:colOff>
      <xdr:row>29</xdr:row>
      <xdr:rowOff>142876</xdr:rowOff>
    </xdr:from>
    <xdr:to>
      <xdr:col>5</xdr:col>
      <xdr:colOff>180974</xdr:colOff>
      <xdr:row>31</xdr:row>
      <xdr:rowOff>19051</xdr:rowOff>
    </xdr:to>
    <xdr:sp macro="" textlink="'Pivot Table'!BA6">
      <xdr:nvSpPr>
        <xdr:cNvPr id="202" name="TextBox 201">
          <a:extLst>
            <a:ext uri="{FF2B5EF4-FFF2-40B4-BE49-F238E27FC236}">
              <a16:creationId xmlns:a16="http://schemas.microsoft.com/office/drawing/2014/main" id="{24BF8B72-CD79-C927-1966-8977AF125C35}"/>
            </a:ext>
          </a:extLst>
        </xdr:cNvPr>
        <xdr:cNvSpPr txBox="1"/>
      </xdr:nvSpPr>
      <xdr:spPr>
        <a:xfrm>
          <a:off x="2733675" y="5667376"/>
          <a:ext cx="495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6E2724-00AE-4001-867C-F2C205DD26A6}" type="TxLink">
            <a:rPr lang="en-US" sz="1100" b="0" i="0" u="none" strike="noStrike">
              <a:solidFill>
                <a:schemeClr val="bg1"/>
              </a:solidFill>
              <a:latin typeface="Arial"/>
              <a:cs typeface="Arial"/>
            </a:rPr>
            <a:pPr algn="ctr"/>
            <a:t>10%</a:t>
          </a:fld>
          <a:endParaRPr lang="en-IN" sz="600">
            <a:solidFill>
              <a:schemeClr val="bg1"/>
            </a:solidFill>
          </a:endParaRPr>
        </a:p>
      </xdr:txBody>
    </xdr:sp>
    <xdr:clientData/>
  </xdr:twoCellAnchor>
  <xdr:twoCellAnchor editAs="absolute">
    <xdr:from>
      <xdr:col>6</xdr:col>
      <xdr:colOff>304800</xdr:colOff>
      <xdr:row>29</xdr:row>
      <xdr:rowOff>180976</xdr:rowOff>
    </xdr:from>
    <xdr:to>
      <xdr:col>7</xdr:col>
      <xdr:colOff>247649</xdr:colOff>
      <xdr:row>31</xdr:row>
      <xdr:rowOff>7205</xdr:rowOff>
    </xdr:to>
    <xdr:sp macro="" textlink="'Pivot Table'!BA7">
      <xdr:nvSpPr>
        <xdr:cNvPr id="206" name="TextBox 205">
          <a:extLst>
            <a:ext uri="{FF2B5EF4-FFF2-40B4-BE49-F238E27FC236}">
              <a16:creationId xmlns:a16="http://schemas.microsoft.com/office/drawing/2014/main" id="{5796E118-C756-18BC-BF58-1A1F4386C982}"/>
            </a:ext>
          </a:extLst>
        </xdr:cNvPr>
        <xdr:cNvSpPr txBox="1"/>
      </xdr:nvSpPr>
      <xdr:spPr>
        <a:xfrm>
          <a:off x="3962400" y="5705476"/>
          <a:ext cx="552449" cy="20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492A6C-C5B1-4301-8A56-8359E309B40C}" type="TxLink">
            <a:rPr lang="en-US" sz="1100" b="0" i="0" u="none" strike="noStrike">
              <a:solidFill>
                <a:schemeClr val="bg1"/>
              </a:solidFill>
              <a:latin typeface="Arial"/>
              <a:cs typeface="Arial"/>
            </a:rPr>
            <a:pPr algn="ctr"/>
            <a:t>10%</a:t>
          </a:fld>
          <a:endParaRPr lang="en-IN" sz="600">
            <a:solidFill>
              <a:schemeClr val="bg1"/>
            </a:solidFill>
          </a:endParaRPr>
        </a:p>
      </xdr:txBody>
    </xdr:sp>
    <xdr:clientData/>
  </xdr:twoCellAnchor>
  <xdr:twoCellAnchor editAs="absolute">
    <xdr:from>
      <xdr:col>4</xdr:col>
      <xdr:colOff>95250</xdr:colOff>
      <xdr:row>30</xdr:row>
      <xdr:rowOff>142876</xdr:rowOff>
    </xdr:from>
    <xdr:to>
      <xdr:col>5</xdr:col>
      <xdr:colOff>295275</xdr:colOff>
      <xdr:row>33</xdr:row>
      <xdr:rowOff>19049</xdr:rowOff>
    </xdr:to>
    <xdr:grpSp>
      <xdr:nvGrpSpPr>
        <xdr:cNvPr id="138" name="Group 137">
          <a:extLst>
            <a:ext uri="{FF2B5EF4-FFF2-40B4-BE49-F238E27FC236}">
              <a16:creationId xmlns:a16="http://schemas.microsoft.com/office/drawing/2014/main" id="{D9B21FDF-4907-2FDD-8945-E29D2A2C275C}"/>
            </a:ext>
          </a:extLst>
        </xdr:cNvPr>
        <xdr:cNvGrpSpPr/>
      </xdr:nvGrpSpPr>
      <xdr:grpSpPr>
        <a:xfrm>
          <a:off x="2533650" y="5857876"/>
          <a:ext cx="809625" cy="447673"/>
          <a:chOff x="2505075" y="6315076"/>
          <a:chExt cx="809625" cy="447673"/>
        </a:xfrm>
      </xdr:grpSpPr>
      <xdr:sp macro="" textlink="'Pivot Table'!AI5">
        <xdr:nvSpPr>
          <xdr:cNvPr id="200" name="TextBox 199">
            <a:extLst>
              <a:ext uri="{FF2B5EF4-FFF2-40B4-BE49-F238E27FC236}">
                <a16:creationId xmlns:a16="http://schemas.microsoft.com/office/drawing/2014/main" id="{F5CCE20D-EF06-C1CC-0173-E9FA60314BA4}"/>
              </a:ext>
            </a:extLst>
          </xdr:cNvPr>
          <xdr:cNvSpPr txBox="1"/>
        </xdr:nvSpPr>
        <xdr:spPr>
          <a:xfrm>
            <a:off x="2666999" y="6315076"/>
            <a:ext cx="64770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New</a:t>
            </a:r>
          </a:p>
        </xdr:txBody>
      </xdr:sp>
      <xdr:sp macro="" textlink="'Pivot Table'!AZ6">
        <xdr:nvSpPr>
          <xdr:cNvPr id="207" name="TextBox 206">
            <a:extLst>
              <a:ext uri="{FF2B5EF4-FFF2-40B4-BE49-F238E27FC236}">
                <a16:creationId xmlns:a16="http://schemas.microsoft.com/office/drawing/2014/main" id="{13C72048-8D83-E2B1-B7C2-0A0C55FA8EF9}"/>
              </a:ext>
            </a:extLst>
          </xdr:cNvPr>
          <xdr:cNvSpPr txBox="1"/>
        </xdr:nvSpPr>
        <xdr:spPr>
          <a:xfrm>
            <a:off x="2505075" y="6505575"/>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D84F44-DB99-4019-8B2F-EC71E1C738AF}" type="TxLink">
              <a:rPr lang="en-US" sz="900" b="0" i="0" u="none" strike="noStrike">
                <a:solidFill>
                  <a:schemeClr val="bg1"/>
                </a:solidFill>
                <a:latin typeface="Arial"/>
                <a:cs typeface="Arial"/>
              </a:rPr>
              <a:pPr algn="ctr"/>
              <a:t> 84,000 </a:t>
            </a:fld>
            <a:endParaRPr lang="en-IN" sz="100">
              <a:solidFill>
                <a:schemeClr val="bg1"/>
              </a:solidFill>
            </a:endParaRPr>
          </a:p>
        </xdr:txBody>
      </xdr:sp>
    </xdr:grpSp>
    <xdr:clientData/>
  </xdr:twoCellAnchor>
  <xdr:twoCellAnchor editAs="absolute">
    <xdr:from>
      <xdr:col>6</xdr:col>
      <xdr:colOff>342900</xdr:colOff>
      <xdr:row>30</xdr:row>
      <xdr:rowOff>161926</xdr:rowOff>
    </xdr:from>
    <xdr:to>
      <xdr:col>7</xdr:col>
      <xdr:colOff>600075</xdr:colOff>
      <xdr:row>33</xdr:row>
      <xdr:rowOff>47624</xdr:rowOff>
    </xdr:to>
    <xdr:grpSp>
      <xdr:nvGrpSpPr>
        <xdr:cNvPr id="137" name="Group 136">
          <a:extLst>
            <a:ext uri="{FF2B5EF4-FFF2-40B4-BE49-F238E27FC236}">
              <a16:creationId xmlns:a16="http://schemas.microsoft.com/office/drawing/2014/main" id="{B8B30C48-2433-EAA2-3C04-A42A7F565886}"/>
            </a:ext>
          </a:extLst>
        </xdr:cNvPr>
        <xdr:cNvGrpSpPr/>
      </xdr:nvGrpSpPr>
      <xdr:grpSpPr>
        <a:xfrm>
          <a:off x="4000500" y="5876926"/>
          <a:ext cx="866775" cy="457198"/>
          <a:chOff x="3829050" y="6286501"/>
          <a:chExt cx="866775" cy="457198"/>
        </a:xfrm>
      </xdr:grpSpPr>
      <xdr:sp macro="" textlink="'Pivot Table'!AI5">
        <xdr:nvSpPr>
          <xdr:cNvPr id="201" name="TextBox 200">
            <a:extLst>
              <a:ext uri="{FF2B5EF4-FFF2-40B4-BE49-F238E27FC236}">
                <a16:creationId xmlns:a16="http://schemas.microsoft.com/office/drawing/2014/main" id="{773C560A-BADD-BDC9-A42D-E9AD79B1C542}"/>
              </a:ext>
            </a:extLst>
          </xdr:cNvPr>
          <xdr:cNvSpPr txBox="1"/>
        </xdr:nvSpPr>
        <xdr:spPr>
          <a:xfrm>
            <a:off x="3876674" y="6286501"/>
            <a:ext cx="81915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Renewal</a:t>
            </a:r>
          </a:p>
        </xdr:txBody>
      </xdr:sp>
      <xdr:sp macro="" textlink="'Pivot Table'!AZ7">
        <xdr:nvSpPr>
          <xdr:cNvPr id="208" name="TextBox 207">
            <a:extLst>
              <a:ext uri="{FF2B5EF4-FFF2-40B4-BE49-F238E27FC236}">
                <a16:creationId xmlns:a16="http://schemas.microsoft.com/office/drawing/2014/main" id="{53E91D2D-9910-E0FC-6E54-103F5E872299}"/>
              </a:ext>
            </a:extLst>
          </xdr:cNvPr>
          <xdr:cNvSpPr txBox="1"/>
        </xdr:nvSpPr>
        <xdr:spPr>
          <a:xfrm>
            <a:off x="3829050" y="6486525"/>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45071E2-3625-45A2-B987-49682A6D5B37}" type="TxLink">
              <a:rPr lang="en-US" sz="900" b="0" i="0" u="none" strike="noStrike">
                <a:solidFill>
                  <a:schemeClr val="bg1"/>
                </a:solidFill>
                <a:latin typeface="Arial"/>
                <a:cs typeface="Arial"/>
              </a:rPr>
              <a:pPr algn="ctr"/>
              <a:t> 84,000 </a:t>
            </a:fld>
            <a:endParaRPr lang="en-IN" sz="100">
              <a:solidFill>
                <a:schemeClr val="bg1"/>
              </a:solidFill>
            </a:endParaRPr>
          </a:p>
        </xdr:txBody>
      </xdr:sp>
    </xdr:grpSp>
    <xdr:clientData/>
  </xdr:twoCellAnchor>
  <xdr:twoCellAnchor editAs="absolute">
    <xdr:from>
      <xdr:col>14</xdr:col>
      <xdr:colOff>600075</xdr:colOff>
      <xdr:row>29</xdr:row>
      <xdr:rowOff>142876</xdr:rowOff>
    </xdr:from>
    <xdr:to>
      <xdr:col>15</xdr:col>
      <xdr:colOff>542924</xdr:colOff>
      <xdr:row>30</xdr:row>
      <xdr:rowOff>159605</xdr:rowOff>
    </xdr:to>
    <xdr:sp macro="" textlink="'Pivot Table'!BA9">
      <xdr:nvSpPr>
        <xdr:cNvPr id="212" name="TextBox 211">
          <a:extLst>
            <a:ext uri="{FF2B5EF4-FFF2-40B4-BE49-F238E27FC236}">
              <a16:creationId xmlns:a16="http://schemas.microsoft.com/office/drawing/2014/main" id="{FEF5BF4C-B89E-079C-670B-DEBE61AC6668}"/>
            </a:ext>
          </a:extLst>
        </xdr:cNvPr>
        <xdr:cNvSpPr txBox="1"/>
      </xdr:nvSpPr>
      <xdr:spPr>
        <a:xfrm>
          <a:off x="9134475" y="5667376"/>
          <a:ext cx="552449" cy="20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2EBD3D-5BF8-4329-A5B2-11CF41EBEF9B}"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17</xdr:col>
      <xdr:colOff>304800</xdr:colOff>
      <xdr:row>29</xdr:row>
      <xdr:rowOff>142876</xdr:rowOff>
    </xdr:from>
    <xdr:to>
      <xdr:col>18</xdr:col>
      <xdr:colOff>247649</xdr:colOff>
      <xdr:row>30</xdr:row>
      <xdr:rowOff>159605</xdr:rowOff>
    </xdr:to>
    <xdr:sp macro="" textlink="'Pivot Table'!BA10">
      <xdr:nvSpPr>
        <xdr:cNvPr id="213" name="TextBox 212">
          <a:extLst>
            <a:ext uri="{FF2B5EF4-FFF2-40B4-BE49-F238E27FC236}">
              <a16:creationId xmlns:a16="http://schemas.microsoft.com/office/drawing/2014/main" id="{BB761114-43CC-2385-574D-382B44585D80}"/>
            </a:ext>
          </a:extLst>
        </xdr:cNvPr>
        <xdr:cNvSpPr txBox="1"/>
      </xdr:nvSpPr>
      <xdr:spPr>
        <a:xfrm>
          <a:off x="10668000" y="5667376"/>
          <a:ext cx="552449" cy="207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568703-3968-4BB5-A54C-5B134EE3B07A}" type="TxLink">
            <a:rPr lang="en-US" sz="1100" b="0" i="0" u="none" strike="noStrike">
              <a:solidFill>
                <a:schemeClr val="bg1"/>
              </a:solidFill>
              <a:latin typeface="Arial"/>
              <a:cs typeface="Arial"/>
            </a:rPr>
            <a:pPr algn="ctr"/>
            <a:t>9%</a:t>
          </a:fld>
          <a:endParaRPr lang="en-IN" sz="600">
            <a:solidFill>
              <a:schemeClr val="bg1"/>
            </a:solidFill>
          </a:endParaRPr>
        </a:p>
      </xdr:txBody>
    </xdr:sp>
    <xdr:clientData/>
  </xdr:twoCellAnchor>
  <xdr:twoCellAnchor editAs="absolute">
    <xdr:from>
      <xdr:col>14</xdr:col>
      <xdr:colOff>57150</xdr:colOff>
      <xdr:row>29</xdr:row>
      <xdr:rowOff>28576</xdr:rowOff>
    </xdr:from>
    <xdr:to>
      <xdr:col>15</xdr:col>
      <xdr:colOff>180975</xdr:colOff>
      <xdr:row>31</xdr:row>
      <xdr:rowOff>123824</xdr:rowOff>
    </xdr:to>
    <xdr:grpSp>
      <xdr:nvGrpSpPr>
        <xdr:cNvPr id="63" name="Group 62">
          <a:extLst>
            <a:ext uri="{FF2B5EF4-FFF2-40B4-BE49-F238E27FC236}">
              <a16:creationId xmlns:a16="http://schemas.microsoft.com/office/drawing/2014/main" id="{D26F0944-02C4-278B-F699-4DFB0E37898E}"/>
            </a:ext>
          </a:extLst>
        </xdr:cNvPr>
        <xdr:cNvGrpSpPr/>
      </xdr:nvGrpSpPr>
      <xdr:grpSpPr>
        <a:xfrm>
          <a:off x="8591550" y="5553076"/>
          <a:ext cx="733425" cy="476248"/>
          <a:chOff x="8867775" y="6143626"/>
          <a:chExt cx="733425" cy="476248"/>
        </a:xfrm>
      </xdr:grpSpPr>
      <xdr:sp macro="" textlink="'Pivot Table'!AI5">
        <xdr:nvSpPr>
          <xdr:cNvPr id="214" name="TextBox 213">
            <a:extLst>
              <a:ext uri="{FF2B5EF4-FFF2-40B4-BE49-F238E27FC236}">
                <a16:creationId xmlns:a16="http://schemas.microsoft.com/office/drawing/2014/main" id="{A22DE6E9-B8F7-913B-705C-33F83758CB0D}"/>
              </a:ext>
            </a:extLst>
          </xdr:cNvPr>
          <xdr:cNvSpPr txBox="1"/>
        </xdr:nvSpPr>
        <xdr:spPr>
          <a:xfrm>
            <a:off x="8934449" y="6143626"/>
            <a:ext cx="66675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Premium</a:t>
            </a:r>
          </a:p>
        </xdr:txBody>
      </xdr:sp>
      <xdr:sp macro="" textlink="'Pivot Table'!AZ9">
        <xdr:nvSpPr>
          <xdr:cNvPr id="216" name="TextBox 215">
            <a:extLst>
              <a:ext uri="{FF2B5EF4-FFF2-40B4-BE49-F238E27FC236}">
                <a16:creationId xmlns:a16="http://schemas.microsoft.com/office/drawing/2014/main" id="{293C2AE9-F930-B4BA-0A68-FA55F4CA46A0}"/>
              </a:ext>
            </a:extLst>
          </xdr:cNvPr>
          <xdr:cNvSpPr txBox="1"/>
        </xdr:nvSpPr>
        <xdr:spPr>
          <a:xfrm>
            <a:off x="8867775" y="6362700"/>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83C6D7-CDEE-448E-A97F-9603C1C83EA8}" type="TxLink">
              <a:rPr lang="en-US" sz="900" b="0" i="0" u="none" strike="noStrike">
                <a:solidFill>
                  <a:schemeClr val="bg1"/>
                </a:solidFill>
                <a:latin typeface="Arial"/>
                <a:cs typeface="Arial"/>
              </a:rPr>
              <a:pPr algn="ctr"/>
              <a:t> 54,943 </a:t>
            </a:fld>
            <a:endParaRPr lang="en-IN" sz="900">
              <a:solidFill>
                <a:schemeClr val="bg1"/>
              </a:solidFill>
            </a:endParaRPr>
          </a:p>
        </xdr:txBody>
      </xdr:sp>
    </xdr:grpSp>
    <xdr:clientData/>
  </xdr:twoCellAnchor>
  <xdr:twoCellAnchor editAs="absolute">
    <xdr:from>
      <xdr:col>18</xdr:col>
      <xdr:colOff>104775</xdr:colOff>
      <xdr:row>28</xdr:row>
      <xdr:rowOff>152401</xdr:rowOff>
    </xdr:from>
    <xdr:to>
      <xdr:col>19</xdr:col>
      <xdr:colOff>190500</xdr:colOff>
      <xdr:row>31</xdr:row>
      <xdr:rowOff>66674</xdr:rowOff>
    </xdr:to>
    <xdr:grpSp>
      <xdr:nvGrpSpPr>
        <xdr:cNvPr id="76" name="Group 75">
          <a:extLst>
            <a:ext uri="{FF2B5EF4-FFF2-40B4-BE49-F238E27FC236}">
              <a16:creationId xmlns:a16="http://schemas.microsoft.com/office/drawing/2014/main" id="{5778B69D-D895-83D5-C7DB-09E99BE90D1B}"/>
            </a:ext>
          </a:extLst>
        </xdr:cNvPr>
        <xdr:cNvGrpSpPr/>
      </xdr:nvGrpSpPr>
      <xdr:grpSpPr>
        <a:xfrm>
          <a:off x="11077575" y="5486401"/>
          <a:ext cx="695325" cy="485773"/>
          <a:chOff x="9972675" y="6000751"/>
          <a:chExt cx="695325" cy="485773"/>
        </a:xfrm>
      </xdr:grpSpPr>
      <xdr:sp macro="" textlink="'Pivot Table'!AI5">
        <xdr:nvSpPr>
          <xdr:cNvPr id="215" name="TextBox 214">
            <a:extLst>
              <a:ext uri="{FF2B5EF4-FFF2-40B4-BE49-F238E27FC236}">
                <a16:creationId xmlns:a16="http://schemas.microsoft.com/office/drawing/2014/main" id="{EBF3F95A-3A6E-7872-2455-9A660B4DAE11}"/>
              </a:ext>
            </a:extLst>
          </xdr:cNvPr>
          <xdr:cNvSpPr txBox="1"/>
        </xdr:nvSpPr>
        <xdr:spPr>
          <a:xfrm>
            <a:off x="10096500" y="6000751"/>
            <a:ext cx="52387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Prime</a:t>
            </a:r>
          </a:p>
        </xdr:txBody>
      </xdr:sp>
      <xdr:sp macro="" textlink="'Pivot Table'!AZ10">
        <xdr:nvSpPr>
          <xdr:cNvPr id="217" name="TextBox 216">
            <a:extLst>
              <a:ext uri="{FF2B5EF4-FFF2-40B4-BE49-F238E27FC236}">
                <a16:creationId xmlns:a16="http://schemas.microsoft.com/office/drawing/2014/main" id="{CC0DA5BA-E7AC-65EA-7EAA-54BF58B71710}"/>
              </a:ext>
            </a:extLst>
          </xdr:cNvPr>
          <xdr:cNvSpPr txBox="1"/>
        </xdr:nvSpPr>
        <xdr:spPr>
          <a:xfrm>
            <a:off x="9972675" y="6229350"/>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8AE63A-6141-42AF-A89A-7B708FED57BC}" type="TxLink">
              <a:rPr lang="en-US" sz="1000" b="0" i="0" u="none" strike="noStrike">
                <a:solidFill>
                  <a:schemeClr val="bg1"/>
                </a:solidFill>
                <a:latin typeface="Arial"/>
                <a:cs typeface="Arial"/>
              </a:rPr>
              <a:pPr algn="ctr"/>
              <a:t> 68,922 </a:t>
            </a:fld>
            <a:endParaRPr lang="en-IN" sz="100">
              <a:solidFill>
                <a:schemeClr val="bg1"/>
              </a:solidFill>
            </a:endParaRPr>
          </a:p>
        </xdr:txBody>
      </xdr:sp>
    </xdr:grpSp>
    <xdr:clientData/>
  </xdr:twoCellAnchor>
  <xdr:twoCellAnchor editAs="absolute">
    <xdr:from>
      <xdr:col>9</xdr:col>
      <xdr:colOff>76200</xdr:colOff>
      <xdr:row>4</xdr:row>
      <xdr:rowOff>180975</xdr:rowOff>
    </xdr:from>
    <xdr:to>
      <xdr:col>10</xdr:col>
      <xdr:colOff>257175</xdr:colOff>
      <xdr:row>7</xdr:row>
      <xdr:rowOff>95249</xdr:rowOff>
    </xdr:to>
    <xdr:grpSp>
      <xdr:nvGrpSpPr>
        <xdr:cNvPr id="78" name="Group 77">
          <a:extLst>
            <a:ext uri="{FF2B5EF4-FFF2-40B4-BE49-F238E27FC236}">
              <a16:creationId xmlns:a16="http://schemas.microsoft.com/office/drawing/2014/main" id="{9D2FB587-B9A8-1D5E-83CB-D938905927B2}"/>
            </a:ext>
          </a:extLst>
        </xdr:cNvPr>
        <xdr:cNvGrpSpPr/>
      </xdr:nvGrpSpPr>
      <xdr:grpSpPr>
        <a:xfrm>
          <a:off x="5562600" y="942975"/>
          <a:ext cx="790575" cy="485774"/>
          <a:chOff x="5829300" y="942975"/>
          <a:chExt cx="790575" cy="485774"/>
        </a:xfrm>
      </xdr:grpSpPr>
      <xdr:sp macro="" textlink="'Pivot Table'!AI5">
        <xdr:nvSpPr>
          <xdr:cNvPr id="229" name="TextBox 228">
            <a:extLst>
              <a:ext uri="{FF2B5EF4-FFF2-40B4-BE49-F238E27FC236}">
                <a16:creationId xmlns:a16="http://schemas.microsoft.com/office/drawing/2014/main" id="{A39C7697-6B42-5B97-FA91-ADD6B5CCEE42}"/>
              </a:ext>
            </a:extLst>
          </xdr:cNvPr>
          <xdr:cNvSpPr txBox="1"/>
        </xdr:nvSpPr>
        <xdr:spPr>
          <a:xfrm>
            <a:off x="5848349" y="942975"/>
            <a:ext cx="7715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Asset Sales</a:t>
            </a:r>
          </a:p>
        </xdr:txBody>
      </xdr:sp>
      <xdr:sp macro="" textlink="'Pivot Table'!AZ19">
        <xdr:nvSpPr>
          <xdr:cNvPr id="230" name="TextBox 229">
            <a:extLst>
              <a:ext uri="{FF2B5EF4-FFF2-40B4-BE49-F238E27FC236}">
                <a16:creationId xmlns:a16="http://schemas.microsoft.com/office/drawing/2014/main" id="{2A2A87F2-4F6D-A29B-628C-437E3F1CBA99}"/>
              </a:ext>
            </a:extLst>
          </xdr:cNvPr>
          <xdr:cNvSpPr txBox="1"/>
        </xdr:nvSpPr>
        <xdr:spPr>
          <a:xfrm>
            <a:off x="5829300" y="1171575"/>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E96878-3EC6-4E14-BE2C-D34E2A8A482B}" type="TxLink">
              <a:rPr lang="en-US" sz="900" b="0" i="0" u="none" strike="noStrike">
                <a:solidFill>
                  <a:schemeClr val="bg1"/>
                </a:solidFill>
                <a:latin typeface="Arial"/>
                <a:cs typeface="Arial"/>
              </a:rPr>
              <a:pPr algn="ctr"/>
              <a:t> 79,200 </a:t>
            </a:fld>
            <a:endParaRPr lang="en-IN" sz="100">
              <a:solidFill>
                <a:schemeClr val="bg1"/>
              </a:solidFill>
            </a:endParaRPr>
          </a:p>
        </xdr:txBody>
      </xdr:sp>
    </xdr:grpSp>
    <xdr:clientData/>
  </xdr:twoCellAnchor>
  <xdr:twoCellAnchor editAs="absolute">
    <xdr:from>
      <xdr:col>14</xdr:col>
      <xdr:colOff>295276</xdr:colOff>
      <xdr:row>7</xdr:row>
      <xdr:rowOff>66676</xdr:rowOff>
    </xdr:from>
    <xdr:to>
      <xdr:col>15</xdr:col>
      <xdr:colOff>104776</xdr:colOff>
      <xdr:row>8</xdr:row>
      <xdr:rowOff>102455</xdr:rowOff>
    </xdr:to>
    <xdr:sp macro="" textlink="'Pivot Table'!BA25">
      <xdr:nvSpPr>
        <xdr:cNvPr id="231" name="TextBox 230">
          <a:extLst>
            <a:ext uri="{FF2B5EF4-FFF2-40B4-BE49-F238E27FC236}">
              <a16:creationId xmlns:a16="http://schemas.microsoft.com/office/drawing/2014/main" id="{D92BF24B-DE59-CCEE-6654-6200DF49EACF}"/>
            </a:ext>
          </a:extLst>
        </xdr:cNvPr>
        <xdr:cNvSpPr txBox="1"/>
      </xdr:nvSpPr>
      <xdr:spPr>
        <a:xfrm>
          <a:off x="8829676" y="1400176"/>
          <a:ext cx="419100"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D0A3E0-09E3-419D-98C4-E62FF979CA96}"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4</xdr:col>
      <xdr:colOff>495298</xdr:colOff>
      <xdr:row>8</xdr:row>
      <xdr:rowOff>57150</xdr:rowOff>
    </xdr:from>
    <xdr:to>
      <xdr:col>6</xdr:col>
      <xdr:colOff>228599</xdr:colOff>
      <xdr:row>10</xdr:row>
      <xdr:rowOff>54829</xdr:rowOff>
    </xdr:to>
    <xdr:sp macro="" textlink="'Pivot Table'!AI5">
      <xdr:nvSpPr>
        <xdr:cNvPr id="241" name="TextBox 240">
          <a:extLst>
            <a:ext uri="{FF2B5EF4-FFF2-40B4-BE49-F238E27FC236}">
              <a16:creationId xmlns:a16="http://schemas.microsoft.com/office/drawing/2014/main" id="{14C4E20E-2A51-C9C3-FC69-73E0929DB366}"/>
            </a:ext>
          </a:extLst>
        </xdr:cNvPr>
        <xdr:cNvSpPr txBox="1"/>
      </xdr:nvSpPr>
      <xdr:spPr>
        <a:xfrm>
          <a:off x="2933698" y="1581150"/>
          <a:ext cx="95250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Floating</a:t>
          </a:r>
          <a:r>
            <a:rPr lang="en-IN" sz="900" baseline="0">
              <a:solidFill>
                <a:schemeClr val="bg1"/>
              </a:solidFill>
            </a:rPr>
            <a:t> License</a:t>
          </a:r>
          <a:endParaRPr lang="en-IN" sz="900">
            <a:solidFill>
              <a:schemeClr val="bg1"/>
            </a:solidFill>
          </a:endParaRPr>
        </a:p>
      </xdr:txBody>
    </xdr:sp>
    <xdr:clientData/>
  </xdr:twoCellAnchor>
  <xdr:twoCellAnchor editAs="absolute">
    <xdr:from>
      <xdr:col>5</xdr:col>
      <xdr:colOff>400050</xdr:colOff>
      <xdr:row>10</xdr:row>
      <xdr:rowOff>66675</xdr:rowOff>
    </xdr:from>
    <xdr:to>
      <xdr:col>7</xdr:col>
      <xdr:colOff>295275</xdr:colOff>
      <xdr:row>12</xdr:row>
      <xdr:rowOff>64354</xdr:rowOff>
    </xdr:to>
    <xdr:sp macro="" textlink="'Pivot Table'!AI5">
      <xdr:nvSpPr>
        <xdr:cNvPr id="242" name="TextBox 241">
          <a:extLst>
            <a:ext uri="{FF2B5EF4-FFF2-40B4-BE49-F238E27FC236}">
              <a16:creationId xmlns:a16="http://schemas.microsoft.com/office/drawing/2014/main" id="{5874DFC0-BF9B-1BE7-52A5-C1F314684A72}"/>
            </a:ext>
          </a:extLst>
        </xdr:cNvPr>
        <xdr:cNvSpPr txBox="1"/>
      </xdr:nvSpPr>
      <xdr:spPr>
        <a:xfrm>
          <a:off x="3448050" y="1971675"/>
          <a:ext cx="11144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rPr>
            <a:t>Software</a:t>
          </a:r>
          <a:r>
            <a:rPr lang="en-IN" sz="900" baseline="0">
              <a:solidFill>
                <a:schemeClr val="bg1"/>
              </a:solidFill>
            </a:rPr>
            <a:t> Metered License</a:t>
          </a:r>
          <a:endParaRPr lang="en-IN" sz="900">
            <a:solidFill>
              <a:schemeClr val="bg1"/>
            </a:solidFill>
          </a:endParaRPr>
        </a:p>
      </xdr:txBody>
    </xdr:sp>
    <xdr:clientData/>
  </xdr:twoCellAnchor>
  <xdr:twoCellAnchor editAs="absolute">
    <xdr:from>
      <xdr:col>5</xdr:col>
      <xdr:colOff>600075</xdr:colOff>
      <xdr:row>11</xdr:row>
      <xdr:rowOff>171450</xdr:rowOff>
    </xdr:from>
    <xdr:to>
      <xdr:col>7</xdr:col>
      <xdr:colOff>76200</xdr:colOff>
      <xdr:row>13</xdr:row>
      <xdr:rowOff>47624</xdr:rowOff>
    </xdr:to>
    <xdr:sp macro="" textlink="'Pivot Table'!AZ17">
      <xdr:nvSpPr>
        <xdr:cNvPr id="243" name="TextBox 242">
          <a:extLst>
            <a:ext uri="{FF2B5EF4-FFF2-40B4-BE49-F238E27FC236}">
              <a16:creationId xmlns:a16="http://schemas.microsoft.com/office/drawing/2014/main" id="{E91991C1-F8BC-08D5-C404-8750D3D1234B}"/>
            </a:ext>
          </a:extLst>
        </xdr:cNvPr>
        <xdr:cNvSpPr txBox="1"/>
      </xdr:nvSpPr>
      <xdr:spPr>
        <a:xfrm>
          <a:off x="3648075" y="2266950"/>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F77FD5-9C90-4E0B-9F3D-83F5928B9A9A}" type="TxLink">
            <a:rPr lang="en-US" sz="1000" b="0" i="0" u="none" strike="noStrike">
              <a:solidFill>
                <a:schemeClr val="bg1"/>
              </a:solidFill>
              <a:latin typeface="Arial"/>
              <a:cs typeface="Arial"/>
            </a:rPr>
            <a:pPr algn="ctr"/>
            <a:t> 54,928 </a:t>
          </a:fld>
          <a:endParaRPr lang="en-US" sz="700" b="0" i="0" u="none" strike="noStrike">
            <a:solidFill>
              <a:schemeClr val="bg1"/>
            </a:solidFill>
            <a:latin typeface="Arial"/>
            <a:cs typeface="Arial"/>
          </a:endParaRPr>
        </a:p>
      </xdr:txBody>
    </xdr:sp>
    <xdr:clientData/>
  </xdr:twoCellAnchor>
  <xdr:twoCellAnchor editAs="absolute">
    <xdr:from>
      <xdr:col>4</xdr:col>
      <xdr:colOff>361950</xdr:colOff>
      <xdr:row>9</xdr:row>
      <xdr:rowOff>76200</xdr:rowOff>
    </xdr:from>
    <xdr:to>
      <xdr:col>5</xdr:col>
      <xdr:colOff>600075</xdr:colOff>
      <xdr:row>10</xdr:row>
      <xdr:rowOff>142874</xdr:rowOff>
    </xdr:to>
    <xdr:sp macro="" textlink="'Pivot Table'!AZ16">
      <xdr:nvSpPr>
        <xdr:cNvPr id="244" name="TextBox 243">
          <a:extLst>
            <a:ext uri="{FF2B5EF4-FFF2-40B4-BE49-F238E27FC236}">
              <a16:creationId xmlns:a16="http://schemas.microsoft.com/office/drawing/2014/main" id="{61E2BAF8-CACA-EF65-5B93-ABC0F1A054EE}"/>
            </a:ext>
          </a:extLst>
        </xdr:cNvPr>
        <xdr:cNvSpPr txBox="1"/>
      </xdr:nvSpPr>
      <xdr:spPr>
        <a:xfrm>
          <a:off x="2800350" y="1790700"/>
          <a:ext cx="8477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448FBCA-FD92-4940-B961-DF9C8F138EAD}" type="TxLink">
            <a:rPr lang="en-US" sz="900" b="0" i="0" u="none" strike="noStrike">
              <a:solidFill>
                <a:schemeClr val="bg1"/>
              </a:solidFill>
              <a:latin typeface="Arial"/>
              <a:cs typeface="Arial"/>
            </a:rPr>
            <a:pPr algn="ctr"/>
            <a:t> 96,000 </a:t>
          </a:fld>
          <a:endParaRPr lang="en-IN" sz="100">
            <a:solidFill>
              <a:schemeClr val="bg1"/>
            </a:solidFill>
          </a:endParaRPr>
        </a:p>
      </xdr:txBody>
    </xdr:sp>
    <xdr:clientData/>
  </xdr:twoCellAnchor>
  <xdr:twoCellAnchor editAs="absolute">
    <xdr:from>
      <xdr:col>5</xdr:col>
      <xdr:colOff>85726</xdr:colOff>
      <xdr:row>7</xdr:row>
      <xdr:rowOff>76200</xdr:rowOff>
    </xdr:from>
    <xdr:to>
      <xdr:col>5</xdr:col>
      <xdr:colOff>571500</xdr:colOff>
      <xdr:row>8</xdr:row>
      <xdr:rowOff>111979</xdr:rowOff>
    </xdr:to>
    <xdr:sp macro="" textlink="'Pivot Table'!BA16">
      <xdr:nvSpPr>
        <xdr:cNvPr id="297" name="TextBox 296">
          <a:extLst>
            <a:ext uri="{FF2B5EF4-FFF2-40B4-BE49-F238E27FC236}">
              <a16:creationId xmlns:a16="http://schemas.microsoft.com/office/drawing/2014/main" id="{1B4BBB0D-11B6-71B2-5ED1-8F2D6430AF44}"/>
            </a:ext>
          </a:extLst>
        </xdr:cNvPr>
        <xdr:cNvSpPr txBox="1"/>
      </xdr:nvSpPr>
      <xdr:spPr>
        <a:xfrm>
          <a:off x="3133726" y="1409700"/>
          <a:ext cx="485774"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05EBA0-D834-464F-92E0-A440F8BFBFF3}" type="TxLink">
            <a:rPr lang="en-US" sz="1100" b="0" i="0" u="none" strike="noStrike">
              <a:solidFill>
                <a:schemeClr val="bg1"/>
              </a:solidFill>
              <a:latin typeface="Arial"/>
              <a:cs typeface="Arial"/>
            </a:rPr>
            <a:pPr algn="ctr"/>
            <a:t>12%</a:t>
          </a:fld>
          <a:endParaRPr lang="en-IN" sz="600">
            <a:solidFill>
              <a:schemeClr val="bg1"/>
            </a:solidFill>
          </a:endParaRPr>
        </a:p>
      </xdr:txBody>
    </xdr:sp>
    <xdr:clientData/>
  </xdr:twoCellAnchor>
  <xdr:twoCellAnchor editAs="absolute">
    <xdr:from>
      <xdr:col>6</xdr:col>
      <xdr:colOff>123826</xdr:colOff>
      <xdr:row>9</xdr:row>
      <xdr:rowOff>38100</xdr:rowOff>
    </xdr:from>
    <xdr:to>
      <xdr:col>7</xdr:col>
      <xdr:colOff>0</xdr:colOff>
      <xdr:row>10</xdr:row>
      <xdr:rowOff>73879</xdr:rowOff>
    </xdr:to>
    <xdr:sp macro="" textlink="'Pivot Table'!BA17">
      <xdr:nvSpPr>
        <xdr:cNvPr id="298" name="TextBox 297">
          <a:extLst>
            <a:ext uri="{FF2B5EF4-FFF2-40B4-BE49-F238E27FC236}">
              <a16:creationId xmlns:a16="http://schemas.microsoft.com/office/drawing/2014/main" id="{0B656E46-3198-B1FA-1667-5999EE6C4300}"/>
            </a:ext>
          </a:extLst>
        </xdr:cNvPr>
        <xdr:cNvSpPr txBox="1"/>
      </xdr:nvSpPr>
      <xdr:spPr>
        <a:xfrm>
          <a:off x="3781426" y="1752600"/>
          <a:ext cx="485774" cy="2262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8013C9-A432-4A9C-ADC9-D8F4085E81FD}"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8</xdr:col>
      <xdr:colOff>209550</xdr:colOff>
      <xdr:row>27</xdr:row>
      <xdr:rowOff>76201</xdr:rowOff>
    </xdr:from>
    <xdr:to>
      <xdr:col>9</xdr:col>
      <xdr:colOff>447675</xdr:colOff>
      <xdr:row>29</xdr:row>
      <xdr:rowOff>190499</xdr:rowOff>
    </xdr:to>
    <xdr:grpSp>
      <xdr:nvGrpSpPr>
        <xdr:cNvPr id="94" name="Group 93">
          <a:extLst>
            <a:ext uri="{FF2B5EF4-FFF2-40B4-BE49-F238E27FC236}">
              <a16:creationId xmlns:a16="http://schemas.microsoft.com/office/drawing/2014/main" id="{E56A9279-36E2-0D95-F023-89117486AB79}"/>
            </a:ext>
          </a:extLst>
        </xdr:cNvPr>
        <xdr:cNvGrpSpPr/>
      </xdr:nvGrpSpPr>
      <xdr:grpSpPr>
        <a:xfrm>
          <a:off x="5086350" y="5219701"/>
          <a:ext cx="847725" cy="495298"/>
          <a:chOff x="5267325" y="5438776"/>
          <a:chExt cx="847725" cy="495298"/>
        </a:xfrm>
      </xdr:grpSpPr>
      <xdr:sp macro="" textlink="'Pivot Table'!AI5">
        <xdr:nvSpPr>
          <xdr:cNvPr id="305" name="TextBox 304">
            <a:extLst>
              <a:ext uri="{FF2B5EF4-FFF2-40B4-BE49-F238E27FC236}">
                <a16:creationId xmlns:a16="http://schemas.microsoft.com/office/drawing/2014/main" id="{6311E2E9-6A19-FD91-271D-447FCD1BEB9D}"/>
              </a:ext>
            </a:extLst>
          </xdr:cNvPr>
          <xdr:cNvSpPr txBox="1"/>
        </xdr:nvSpPr>
        <xdr:spPr>
          <a:xfrm>
            <a:off x="5267325" y="5438776"/>
            <a:ext cx="847725"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Equipments</a:t>
            </a:r>
          </a:p>
        </xdr:txBody>
      </xdr:sp>
      <xdr:sp macro="" textlink="'Pivot Table'!AZ12">
        <xdr:nvSpPr>
          <xdr:cNvPr id="306" name="TextBox 305">
            <a:extLst>
              <a:ext uri="{FF2B5EF4-FFF2-40B4-BE49-F238E27FC236}">
                <a16:creationId xmlns:a16="http://schemas.microsoft.com/office/drawing/2014/main" id="{198627B3-45D9-FD2A-5F8B-68F0ECBC0316}"/>
              </a:ext>
            </a:extLst>
          </xdr:cNvPr>
          <xdr:cNvSpPr txBox="1"/>
        </xdr:nvSpPr>
        <xdr:spPr>
          <a:xfrm>
            <a:off x="5324475" y="5676900"/>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16B477-0B2C-4EEF-A7E2-3ED2E397B2C1}" type="TxLink">
              <a:rPr lang="en-US" sz="1000" b="0" i="0" u="none" strike="noStrike">
                <a:solidFill>
                  <a:schemeClr val="bg1"/>
                </a:solidFill>
                <a:latin typeface="Arial"/>
                <a:cs typeface="Arial"/>
              </a:rPr>
              <a:pPr algn="ctr"/>
              <a:t> 54,926 </a:t>
            </a:fld>
            <a:endParaRPr lang="en-IN" sz="100">
              <a:solidFill>
                <a:schemeClr val="bg1"/>
              </a:solidFill>
            </a:endParaRPr>
          </a:p>
        </xdr:txBody>
      </xdr:sp>
    </xdr:grpSp>
    <xdr:clientData/>
  </xdr:twoCellAnchor>
  <xdr:twoCellAnchor editAs="absolute">
    <xdr:from>
      <xdr:col>9</xdr:col>
      <xdr:colOff>266700</xdr:colOff>
      <xdr:row>28</xdr:row>
      <xdr:rowOff>66676</xdr:rowOff>
    </xdr:from>
    <xdr:to>
      <xdr:col>10</xdr:col>
      <xdr:colOff>152399</xdr:colOff>
      <xdr:row>29</xdr:row>
      <xdr:rowOff>133351</xdr:rowOff>
    </xdr:to>
    <xdr:sp macro="" textlink="'Pivot Table'!BA12">
      <xdr:nvSpPr>
        <xdr:cNvPr id="307" name="TextBox 306">
          <a:extLst>
            <a:ext uri="{FF2B5EF4-FFF2-40B4-BE49-F238E27FC236}">
              <a16:creationId xmlns:a16="http://schemas.microsoft.com/office/drawing/2014/main" id="{3EDCFE48-873D-3817-C7E6-282687265782}"/>
            </a:ext>
          </a:extLst>
        </xdr:cNvPr>
        <xdr:cNvSpPr txBox="1"/>
      </xdr:nvSpPr>
      <xdr:spPr>
        <a:xfrm>
          <a:off x="5753100" y="5400676"/>
          <a:ext cx="495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4F3E64B-564F-4A79-BC2B-84227987582E}" type="TxLink">
            <a:rPr lang="en-US" sz="1100" b="0" i="0" u="none" strike="noStrike">
              <a:solidFill>
                <a:schemeClr val="bg1"/>
              </a:solidFill>
              <a:latin typeface="Arial"/>
              <a:cs typeface="Arial"/>
            </a:rPr>
            <a:pPr algn="ctr"/>
            <a:t>7%</a:t>
          </a:fld>
          <a:endParaRPr lang="en-IN" sz="600">
            <a:solidFill>
              <a:schemeClr val="bg1"/>
            </a:solidFill>
          </a:endParaRPr>
        </a:p>
      </xdr:txBody>
    </xdr:sp>
    <xdr:clientData/>
  </xdr:twoCellAnchor>
  <xdr:twoCellAnchor editAs="absolute">
    <xdr:from>
      <xdr:col>9</xdr:col>
      <xdr:colOff>66675</xdr:colOff>
      <xdr:row>31</xdr:row>
      <xdr:rowOff>85726</xdr:rowOff>
    </xdr:from>
    <xdr:to>
      <xdr:col>9</xdr:col>
      <xdr:colOff>561974</xdr:colOff>
      <xdr:row>32</xdr:row>
      <xdr:rowOff>152401</xdr:rowOff>
    </xdr:to>
    <xdr:sp macro="" textlink="'Pivot Table'!BA13">
      <xdr:nvSpPr>
        <xdr:cNvPr id="308" name="TextBox 307">
          <a:extLst>
            <a:ext uri="{FF2B5EF4-FFF2-40B4-BE49-F238E27FC236}">
              <a16:creationId xmlns:a16="http://schemas.microsoft.com/office/drawing/2014/main" id="{AD1066CE-72B5-75CA-8971-63BE8AEB5393}"/>
            </a:ext>
          </a:extLst>
        </xdr:cNvPr>
        <xdr:cNvSpPr txBox="1"/>
      </xdr:nvSpPr>
      <xdr:spPr>
        <a:xfrm>
          <a:off x="5553075" y="5991226"/>
          <a:ext cx="495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2782F3-1BBE-4378-B3E6-158184730653}" type="TxLink">
            <a:rPr lang="en-US" sz="1100" b="0" i="0" u="none" strike="noStrike">
              <a:solidFill>
                <a:schemeClr val="bg1"/>
              </a:solidFill>
              <a:latin typeface="Arial"/>
              <a:cs typeface="Arial"/>
            </a:rPr>
            <a:pPr algn="ctr"/>
            <a:t>0%</a:t>
          </a:fld>
          <a:endParaRPr lang="en-IN" sz="600">
            <a:solidFill>
              <a:schemeClr val="bg1"/>
            </a:solidFill>
          </a:endParaRPr>
        </a:p>
      </xdr:txBody>
    </xdr:sp>
    <xdr:clientData/>
  </xdr:twoCellAnchor>
  <xdr:twoCellAnchor editAs="absolute">
    <xdr:from>
      <xdr:col>12</xdr:col>
      <xdr:colOff>9525</xdr:colOff>
      <xdr:row>30</xdr:row>
      <xdr:rowOff>133351</xdr:rowOff>
    </xdr:from>
    <xdr:to>
      <xdr:col>12</xdr:col>
      <xdr:colOff>504824</xdr:colOff>
      <xdr:row>32</xdr:row>
      <xdr:rowOff>9526</xdr:rowOff>
    </xdr:to>
    <xdr:sp macro="" textlink="'Pivot Table'!BA14">
      <xdr:nvSpPr>
        <xdr:cNvPr id="309" name="TextBox 308">
          <a:extLst>
            <a:ext uri="{FF2B5EF4-FFF2-40B4-BE49-F238E27FC236}">
              <a16:creationId xmlns:a16="http://schemas.microsoft.com/office/drawing/2014/main" id="{0E9AE208-782C-ADA3-C734-4CA1A39BCFA5}"/>
            </a:ext>
          </a:extLst>
        </xdr:cNvPr>
        <xdr:cNvSpPr txBox="1"/>
      </xdr:nvSpPr>
      <xdr:spPr>
        <a:xfrm>
          <a:off x="7324725" y="5848351"/>
          <a:ext cx="4952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2E7A99-617F-43C6-BD5B-C0DCFF385FFA}" type="TxLink">
            <a:rPr lang="en-US" sz="1100" b="0" i="0" u="none" strike="noStrike">
              <a:solidFill>
                <a:schemeClr val="bg1"/>
              </a:solidFill>
              <a:latin typeface="Arial"/>
              <a:cs typeface="Arial"/>
            </a:rPr>
            <a:pPr algn="ctr"/>
            <a:t>0%</a:t>
          </a:fld>
          <a:endParaRPr lang="en-IN" sz="600">
            <a:solidFill>
              <a:schemeClr val="bg1"/>
            </a:solidFill>
          </a:endParaRPr>
        </a:p>
      </xdr:txBody>
    </xdr:sp>
    <xdr:clientData/>
  </xdr:twoCellAnchor>
  <xdr:twoCellAnchor editAs="absolute">
    <xdr:from>
      <xdr:col>8</xdr:col>
      <xdr:colOff>47626</xdr:colOff>
      <xdr:row>30</xdr:row>
      <xdr:rowOff>133351</xdr:rowOff>
    </xdr:from>
    <xdr:to>
      <xdr:col>9</xdr:col>
      <xdr:colOff>371476</xdr:colOff>
      <xdr:row>33</xdr:row>
      <xdr:rowOff>47624</xdr:rowOff>
    </xdr:to>
    <xdr:grpSp>
      <xdr:nvGrpSpPr>
        <xdr:cNvPr id="99" name="Group 98">
          <a:extLst>
            <a:ext uri="{FF2B5EF4-FFF2-40B4-BE49-F238E27FC236}">
              <a16:creationId xmlns:a16="http://schemas.microsoft.com/office/drawing/2014/main" id="{4828D797-A2A3-0ED7-0C31-8AC2AC8980BC}"/>
            </a:ext>
          </a:extLst>
        </xdr:cNvPr>
        <xdr:cNvGrpSpPr/>
      </xdr:nvGrpSpPr>
      <xdr:grpSpPr>
        <a:xfrm>
          <a:off x="4924426" y="5848351"/>
          <a:ext cx="933450" cy="485773"/>
          <a:chOff x="5229226" y="6238876"/>
          <a:chExt cx="933450" cy="485773"/>
        </a:xfrm>
      </xdr:grpSpPr>
      <xdr:sp macro="" textlink="'Pivot Table'!AI5">
        <xdr:nvSpPr>
          <xdr:cNvPr id="310" name="TextBox 309">
            <a:extLst>
              <a:ext uri="{FF2B5EF4-FFF2-40B4-BE49-F238E27FC236}">
                <a16:creationId xmlns:a16="http://schemas.microsoft.com/office/drawing/2014/main" id="{1234D661-FBBF-1B10-04EF-7A94F5A373CB}"/>
              </a:ext>
            </a:extLst>
          </xdr:cNvPr>
          <xdr:cNvSpPr txBox="1"/>
        </xdr:nvSpPr>
        <xdr:spPr>
          <a:xfrm>
            <a:off x="5495924" y="6238876"/>
            <a:ext cx="64770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Lands</a:t>
            </a:r>
          </a:p>
        </xdr:txBody>
      </xdr:sp>
      <xdr:sp macro="" textlink="'Pivot Table'!AZ13">
        <xdr:nvSpPr>
          <xdr:cNvPr id="312" name="TextBox 311">
            <a:extLst>
              <a:ext uri="{FF2B5EF4-FFF2-40B4-BE49-F238E27FC236}">
                <a16:creationId xmlns:a16="http://schemas.microsoft.com/office/drawing/2014/main" id="{13A7074A-92C4-6F25-8F24-E6312D89A3B9}"/>
              </a:ext>
            </a:extLst>
          </xdr:cNvPr>
          <xdr:cNvSpPr txBox="1"/>
        </xdr:nvSpPr>
        <xdr:spPr>
          <a:xfrm>
            <a:off x="5229226" y="6467475"/>
            <a:ext cx="93345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78FEBF-782C-4A19-9CB1-983D4C5A71AB}" type="TxLink">
              <a:rPr lang="en-US" sz="1000" b="0" i="0" u="none" strike="noStrike">
                <a:solidFill>
                  <a:schemeClr val="bg1"/>
                </a:solidFill>
                <a:latin typeface="Arial"/>
                <a:cs typeface="Arial"/>
              </a:rPr>
              <a:pPr algn="ctr"/>
              <a:t> 2,400 </a:t>
            </a:fld>
            <a:endParaRPr lang="en-IN" sz="100">
              <a:solidFill>
                <a:schemeClr val="bg1"/>
              </a:solidFill>
            </a:endParaRPr>
          </a:p>
        </xdr:txBody>
      </xdr:sp>
    </xdr:grpSp>
    <xdr:clientData/>
  </xdr:twoCellAnchor>
  <xdr:twoCellAnchor editAs="absolute">
    <xdr:from>
      <xdr:col>12</xdr:col>
      <xdr:colOff>295275</xdr:colOff>
      <xdr:row>29</xdr:row>
      <xdr:rowOff>142876</xdr:rowOff>
    </xdr:from>
    <xdr:to>
      <xdr:col>13</xdr:col>
      <xdr:colOff>438150</xdr:colOff>
      <xdr:row>32</xdr:row>
      <xdr:rowOff>47624</xdr:rowOff>
    </xdr:to>
    <xdr:grpSp>
      <xdr:nvGrpSpPr>
        <xdr:cNvPr id="100" name="Group 99">
          <a:extLst>
            <a:ext uri="{FF2B5EF4-FFF2-40B4-BE49-F238E27FC236}">
              <a16:creationId xmlns:a16="http://schemas.microsoft.com/office/drawing/2014/main" id="{30972E3C-C091-A466-EB1D-00843B9BA2A7}"/>
            </a:ext>
          </a:extLst>
        </xdr:cNvPr>
        <xdr:cNvGrpSpPr/>
      </xdr:nvGrpSpPr>
      <xdr:grpSpPr>
        <a:xfrm>
          <a:off x="7610475" y="5667376"/>
          <a:ext cx="752475" cy="476248"/>
          <a:chOff x="7858125" y="5915026"/>
          <a:chExt cx="752475" cy="476248"/>
        </a:xfrm>
      </xdr:grpSpPr>
      <xdr:sp macro="" textlink="'Pivot Table'!AI5">
        <xdr:nvSpPr>
          <xdr:cNvPr id="311" name="TextBox 310">
            <a:extLst>
              <a:ext uri="{FF2B5EF4-FFF2-40B4-BE49-F238E27FC236}">
                <a16:creationId xmlns:a16="http://schemas.microsoft.com/office/drawing/2014/main" id="{99E78E9F-C4E2-8B85-AB6E-F2CEF933298E}"/>
              </a:ext>
            </a:extLst>
          </xdr:cNvPr>
          <xdr:cNvSpPr txBox="1"/>
        </xdr:nvSpPr>
        <xdr:spPr>
          <a:xfrm>
            <a:off x="7962899" y="5915026"/>
            <a:ext cx="647701"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900">
                <a:solidFill>
                  <a:schemeClr val="bg1"/>
                </a:solidFill>
              </a:rPr>
              <a:t>Offices</a:t>
            </a:r>
          </a:p>
        </xdr:txBody>
      </xdr:sp>
      <xdr:sp macro="" textlink="'Pivot Table'!AZ14">
        <xdr:nvSpPr>
          <xdr:cNvPr id="313" name="TextBox 312">
            <a:extLst>
              <a:ext uri="{FF2B5EF4-FFF2-40B4-BE49-F238E27FC236}">
                <a16:creationId xmlns:a16="http://schemas.microsoft.com/office/drawing/2014/main" id="{EF7EB1A2-000D-6775-A039-6EE447EDE909}"/>
              </a:ext>
            </a:extLst>
          </xdr:cNvPr>
          <xdr:cNvSpPr txBox="1"/>
        </xdr:nvSpPr>
        <xdr:spPr>
          <a:xfrm>
            <a:off x="7858125" y="6134100"/>
            <a:ext cx="69532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524AD8-37E3-46EE-98AE-382614BF613A}" type="TxLink">
              <a:rPr lang="en-US" sz="1000" b="0" i="0" u="none" strike="noStrike">
                <a:solidFill>
                  <a:schemeClr val="bg1"/>
                </a:solidFill>
                <a:latin typeface="Arial"/>
                <a:cs typeface="Arial"/>
              </a:rPr>
              <a:pPr algn="ctr"/>
              <a:t> 1,200 </a:t>
            </a:fld>
            <a:endParaRPr lang="en-IN" sz="100">
              <a:solidFill>
                <a:schemeClr val="bg1"/>
              </a:solidFill>
            </a:endParaRPr>
          </a:p>
        </xdr:txBody>
      </xdr:sp>
    </xdr:grpSp>
    <xdr:clientData/>
  </xdr:twoCellAnchor>
  <xdr:twoCellAnchor editAs="absolute">
    <xdr:from>
      <xdr:col>19</xdr:col>
      <xdr:colOff>295274</xdr:colOff>
      <xdr:row>31</xdr:row>
      <xdr:rowOff>21370</xdr:rowOff>
    </xdr:from>
    <xdr:to>
      <xdr:col>20</xdr:col>
      <xdr:colOff>571499</xdr:colOff>
      <xdr:row>33</xdr:row>
      <xdr:rowOff>19050</xdr:rowOff>
    </xdr:to>
    <xdr:sp macro="" textlink="'Pivot Table'!AI5">
      <xdr:nvSpPr>
        <xdr:cNvPr id="59" name="TextBox 58">
          <a:extLst>
            <a:ext uri="{FF2B5EF4-FFF2-40B4-BE49-F238E27FC236}">
              <a16:creationId xmlns:a16="http://schemas.microsoft.com/office/drawing/2014/main" id="{4B9FA6E4-56A4-BF7B-1AC5-C1BE0DCE8F75}"/>
            </a:ext>
          </a:extLst>
        </xdr:cNvPr>
        <xdr:cNvSpPr txBox="1"/>
      </xdr:nvSpPr>
      <xdr:spPr>
        <a:xfrm>
          <a:off x="11877674" y="5926870"/>
          <a:ext cx="885825" cy="378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B2C</a:t>
          </a:r>
        </a:p>
      </xdr:txBody>
    </xdr:sp>
    <xdr:clientData/>
  </xdr:twoCellAnchor>
  <xdr:twoCellAnchor editAs="absolute">
    <xdr:from>
      <xdr:col>19</xdr:col>
      <xdr:colOff>304799</xdr:colOff>
      <xdr:row>29</xdr:row>
      <xdr:rowOff>190305</xdr:rowOff>
    </xdr:from>
    <xdr:to>
      <xdr:col>20</xdr:col>
      <xdr:colOff>581023</xdr:colOff>
      <xdr:row>31</xdr:row>
      <xdr:rowOff>187984</xdr:rowOff>
    </xdr:to>
    <xdr:sp macro="" textlink="'Pivot Table'!AQ6">
      <xdr:nvSpPr>
        <xdr:cNvPr id="60" name="TextBox 59">
          <a:extLst>
            <a:ext uri="{FF2B5EF4-FFF2-40B4-BE49-F238E27FC236}">
              <a16:creationId xmlns:a16="http://schemas.microsoft.com/office/drawing/2014/main" id="{FB3309F5-D535-7E30-A7A3-766F0B80EB95}"/>
            </a:ext>
          </a:extLst>
        </xdr:cNvPr>
        <xdr:cNvSpPr txBox="1"/>
      </xdr:nvSpPr>
      <xdr:spPr>
        <a:xfrm>
          <a:off x="11887199" y="5714805"/>
          <a:ext cx="885824"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AC2127A-880C-4388-955E-816171D15E1D}" type="TxLink">
            <a:rPr lang="en-US" sz="1100" b="0" i="0" u="none" strike="noStrike">
              <a:solidFill>
                <a:schemeClr val="bg1"/>
              </a:solidFill>
              <a:latin typeface="Arial"/>
              <a:cs typeface="Arial"/>
            </a:rPr>
            <a:pPr algn="ctr"/>
            <a:t>46.12%</a:t>
          </a:fld>
          <a:endParaRPr lang="en-IN" sz="1400">
            <a:solidFill>
              <a:schemeClr val="bg1"/>
            </a:solidFill>
          </a:endParaRPr>
        </a:p>
      </xdr:txBody>
    </xdr:sp>
    <xdr:clientData/>
  </xdr:twoCellAnchor>
  <xdr:twoCellAnchor editAs="absolute">
    <xdr:from>
      <xdr:col>19</xdr:col>
      <xdr:colOff>266699</xdr:colOff>
      <xdr:row>28</xdr:row>
      <xdr:rowOff>133397</xdr:rowOff>
    </xdr:from>
    <xdr:to>
      <xdr:col>20</xdr:col>
      <xdr:colOff>542925</xdr:colOff>
      <xdr:row>30</xdr:row>
      <xdr:rowOff>131076</xdr:rowOff>
    </xdr:to>
    <xdr:sp macro="" textlink="'Pivot Table'!AP6">
      <xdr:nvSpPr>
        <xdr:cNvPr id="61" name="TextBox 60">
          <a:extLst>
            <a:ext uri="{FF2B5EF4-FFF2-40B4-BE49-F238E27FC236}">
              <a16:creationId xmlns:a16="http://schemas.microsoft.com/office/drawing/2014/main" id="{250B6436-84C7-2C2C-925E-458BAAEE2E25}"/>
            </a:ext>
          </a:extLst>
        </xdr:cNvPr>
        <xdr:cNvSpPr txBox="1"/>
      </xdr:nvSpPr>
      <xdr:spPr>
        <a:xfrm>
          <a:off x="11849099" y="5467397"/>
          <a:ext cx="885826" cy="378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C2508E-BF8C-411D-8CE0-0D93EE6BC809}" type="TxLink">
            <a:rPr lang="en-US" sz="1100" b="0" i="0" u="none" strike="noStrike">
              <a:solidFill>
                <a:schemeClr val="bg1"/>
              </a:solidFill>
              <a:latin typeface="Arial"/>
              <a:cs typeface="Arial"/>
            </a:rPr>
            <a:pPr algn="ctr"/>
            <a:t> 370,157 </a:t>
          </a:fld>
          <a:endParaRPr lang="en-IN" sz="1400">
            <a:solidFill>
              <a:schemeClr val="bg1"/>
            </a:solidFill>
          </a:endParaRPr>
        </a:p>
      </xdr:txBody>
    </xdr:sp>
    <xdr:clientData/>
  </xdr:twoCellAnchor>
  <xdr:twoCellAnchor editAs="absolute">
    <xdr:from>
      <xdr:col>10</xdr:col>
      <xdr:colOff>466725</xdr:colOff>
      <xdr:row>7</xdr:row>
      <xdr:rowOff>19050</xdr:rowOff>
    </xdr:from>
    <xdr:to>
      <xdr:col>12</xdr:col>
      <xdr:colOff>9525</xdr:colOff>
      <xdr:row>13</xdr:row>
      <xdr:rowOff>133350</xdr:rowOff>
    </xdr:to>
    <xdr:cxnSp macro="">
      <xdr:nvCxnSpPr>
        <xdr:cNvPr id="62" name="Straight Connector 61">
          <a:extLst>
            <a:ext uri="{FF2B5EF4-FFF2-40B4-BE49-F238E27FC236}">
              <a16:creationId xmlns:a16="http://schemas.microsoft.com/office/drawing/2014/main" id="{AE8617D8-0519-2027-0A0E-3E4C912C758C}"/>
            </a:ext>
          </a:extLst>
        </xdr:cNvPr>
        <xdr:cNvCxnSpPr/>
      </xdr:nvCxnSpPr>
      <xdr:spPr>
        <a:xfrm flipH="1">
          <a:off x="6562725" y="1352550"/>
          <a:ext cx="762000" cy="1257300"/>
        </a:xfrm>
        <a:prstGeom prst="line">
          <a:avLst/>
        </a:prstGeom>
        <a:ln w="15875">
          <a:gradFill>
            <a:gsLst>
              <a:gs pos="54000">
                <a:srgbClr val="9947F7"/>
              </a:gs>
              <a:gs pos="100000">
                <a:srgbClr val="C240D8"/>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228600</xdr:colOff>
      <xdr:row>14</xdr:row>
      <xdr:rowOff>66675</xdr:rowOff>
    </xdr:from>
    <xdr:to>
      <xdr:col>13</xdr:col>
      <xdr:colOff>9525</xdr:colOff>
      <xdr:row>16</xdr:row>
      <xdr:rowOff>57150</xdr:rowOff>
    </xdr:to>
    <xdr:cxnSp macro="">
      <xdr:nvCxnSpPr>
        <xdr:cNvPr id="77" name="Straight Connector 76">
          <a:extLst>
            <a:ext uri="{FF2B5EF4-FFF2-40B4-BE49-F238E27FC236}">
              <a16:creationId xmlns:a16="http://schemas.microsoft.com/office/drawing/2014/main" id="{91CBD334-9E9D-6E52-9FCB-C70808462423}"/>
            </a:ext>
          </a:extLst>
        </xdr:cNvPr>
        <xdr:cNvCxnSpPr/>
      </xdr:nvCxnSpPr>
      <xdr:spPr>
        <a:xfrm flipH="1">
          <a:off x="6934200" y="2733675"/>
          <a:ext cx="1000125" cy="371475"/>
        </a:xfrm>
        <a:prstGeom prst="line">
          <a:avLst/>
        </a:prstGeom>
        <a:ln w="15875">
          <a:gradFill>
            <a:gsLst>
              <a:gs pos="54000">
                <a:srgbClr val="9947F7"/>
              </a:gs>
              <a:gs pos="100000">
                <a:srgbClr val="C240D8"/>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200025</xdr:colOff>
      <xdr:row>18</xdr:row>
      <xdr:rowOff>114300</xdr:rowOff>
    </xdr:from>
    <xdr:to>
      <xdr:col>14</xdr:col>
      <xdr:colOff>276225</xdr:colOff>
      <xdr:row>23</xdr:row>
      <xdr:rowOff>57150</xdr:rowOff>
    </xdr:to>
    <xdr:cxnSp macro="">
      <xdr:nvCxnSpPr>
        <xdr:cNvPr id="81" name="Straight Connector 80">
          <a:extLst>
            <a:ext uri="{FF2B5EF4-FFF2-40B4-BE49-F238E27FC236}">
              <a16:creationId xmlns:a16="http://schemas.microsoft.com/office/drawing/2014/main" id="{374BD19D-ABBB-692F-4913-F451AC996DB1}"/>
            </a:ext>
          </a:extLst>
        </xdr:cNvPr>
        <xdr:cNvCxnSpPr/>
      </xdr:nvCxnSpPr>
      <xdr:spPr>
        <a:xfrm flipH="1" flipV="1">
          <a:off x="6905625" y="3543300"/>
          <a:ext cx="1905000" cy="895350"/>
        </a:xfrm>
        <a:prstGeom prst="line">
          <a:avLst/>
        </a:prstGeom>
        <a:ln w="15875">
          <a:gradFill>
            <a:gsLst>
              <a:gs pos="54000">
                <a:srgbClr val="9947F7"/>
              </a:gs>
              <a:gs pos="100000">
                <a:srgbClr val="C240D8"/>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304800</xdr:colOff>
      <xdr:row>20</xdr:row>
      <xdr:rowOff>161925</xdr:rowOff>
    </xdr:from>
    <xdr:to>
      <xdr:col>10</xdr:col>
      <xdr:colOff>466725</xdr:colOff>
      <xdr:row>25</xdr:row>
      <xdr:rowOff>114300</xdr:rowOff>
    </xdr:to>
    <xdr:cxnSp macro="">
      <xdr:nvCxnSpPr>
        <xdr:cNvPr id="85" name="Straight Connector 84">
          <a:extLst>
            <a:ext uri="{FF2B5EF4-FFF2-40B4-BE49-F238E27FC236}">
              <a16:creationId xmlns:a16="http://schemas.microsoft.com/office/drawing/2014/main" id="{835822B1-6DE6-FDAC-C3AA-315072FEC2B9}"/>
            </a:ext>
          </a:extLst>
        </xdr:cNvPr>
        <xdr:cNvCxnSpPr/>
      </xdr:nvCxnSpPr>
      <xdr:spPr>
        <a:xfrm flipH="1" flipV="1">
          <a:off x="6400800" y="3971925"/>
          <a:ext cx="161925" cy="904875"/>
        </a:xfrm>
        <a:prstGeom prst="line">
          <a:avLst/>
        </a:prstGeom>
        <a:ln w="15875">
          <a:gradFill>
            <a:gsLst>
              <a:gs pos="54000">
                <a:srgbClr val="9947F7"/>
              </a:gs>
              <a:gs pos="100000">
                <a:srgbClr val="C240D8"/>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304800</xdr:colOff>
      <xdr:row>17</xdr:row>
      <xdr:rowOff>142875</xdr:rowOff>
    </xdr:from>
    <xdr:to>
      <xdr:col>8</xdr:col>
      <xdr:colOff>590550</xdr:colOff>
      <xdr:row>20</xdr:row>
      <xdr:rowOff>66675</xdr:rowOff>
    </xdr:to>
    <xdr:cxnSp macro="">
      <xdr:nvCxnSpPr>
        <xdr:cNvPr id="89" name="Straight Connector 88">
          <a:extLst>
            <a:ext uri="{FF2B5EF4-FFF2-40B4-BE49-F238E27FC236}">
              <a16:creationId xmlns:a16="http://schemas.microsoft.com/office/drawing/2014/main" id="{226DD077-AE12-82DD-0B7A-785EA9268D7A}"/>
            </a:ext>
          </a:extLst>
        </xdr:cNvPr>
        <xdr:cNvCxnSpPr/>
      </xdr:nvCxnSpPr>
      <xdr:spPr>
        <a:xfrm flipV="1">
          <a:off x="4572000" y="3381375"/>
          <a:ext cx="895350" cy="495300"/>
        </a:xfrm>
        <a:prstGeom prst="line">
          <a:avLst/>
        </a:prstGeom>
        <a:ln w="15875">
          <a:gradFill>
            <a:gsLst>
              <a:gs pos="54000">
                <a:srgbClr val="9947F7"/>
              </a:gs>
              <a:gs pos="100000">
                <a:srgbClr val="C240D8"/>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8</xdr:col>
      <xdr:colOff>466725</xdr:colOff>
      <xdr:row>10</xdr:row>
      <xdr:rowOff>28575</xdr:rowOff>
    </xdr:from>
    <xdr:to>
      <xdr:col>9</xdr:col>
      <xdr:colOff>390525</xdr:colOff>
      <xdr:row>13</xdr:row>
      <xdr:rowOff>142875</xdr:rowOff>
    </xdr:to>
    <xdr:cxnSp macro="">
      <xdr:nvCxnSpPr>
        <xdr:cNvPr id="92" name="Straight Connector 91">
          <a:extLst>
            <a:ext uri="{FF2B5EF4-FFF2-40B4-BE49-F238E27FC236}">
              <a16:creationId xmlns:a16="http://schemas.microsoft.com/office/drawing/2014/main" id="{9239B905-01CC-36AA-85F3-DB7A92529429}"/>
            </a:ext>
          </a:extLst>
        </xdr:cNvPr>
        <xdr:cNvCxnSpPr/>
      </xdr:nvCxnSpPr>
      <xdr:spPr>
        <a:xfrm>
          <a:off x="5343525" y="1933575"/>
          <a:ext cx="533400" cy="685800"/>
        </a:xfrm>
        <a:prstGeom prst="line">
          <a:avLst/>
        </a:prstGeom>
        <a:ln w="15875">
          <a:gradFill>
            <a:gsLst>
              <a:gs pos="54000">
                <a:srgbClr val="9947F7"/>
              </a:gs>
              <a:gs pos="100000">
                <a:srgbClr val="C240D8"/>
              </a:gs>
            </a:gsLst>
            <a:lin ang="5400000" scaled="1"/>
          </a:gra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0.28347</cdr:x>
      <cdr:y>0.39593</cdr:y>
    </cdr:from>
    <cdr:to>
      <cdr:x>0.43039</cdr:x>
      <cdr:y>0.67435</cdr:y>
    </cdr:to>
    <cdr:sp macro="" textlink="">
      <cdr:nvSpPr>
        <cdr:cNvPr id="7" name="Oval 6">
          <a:extLst xmlns:a="http://schemas.openxmlformats.org/drawingml/2006/main">
            <a:ext uri="{FF2B5EF4-FFF2-40B4-BE49-F238E27FC236}">
              <a16:creationId xmlns:a16="http://schemas.microsoft.com/office/drawing/2014/main" id="{76E1E048-D0F0-9ACF-3CDE-05EE62F56051}"/>
            </a:ext>
          </a:extLst>
        </cdr:cNvPr>
        <cdr:cNvSpPr/>
      </cdr:nvSpPr>
      <cdr:spPr>
        <a:xfrm xmlns:a="http://schemas.openxmlformats.org/drawingml/2006/main">
          <a:off x="2778340" y="2047794"/>
          <a:ext cx="1440000" cy="1440000"/>
        </a:xfrm>
        <a:prstGeom xmlns:a="http://schemas.openxmlformats.org/drawingml/2006/main" prst="ellipse">
          <a:avLst/>
        </a:prstGeom>
        <a:gradFill xmlns:a="http://schemas.openxmlformats.org/drawingml/2006/main" flip="none" rotWithShape="1">
          <a:gsLst>
            <a:gs pos="15000">
              <a:srgbClr val="9947F7"/>
            </a:gs>
            <a:gs pos="80000">
              <a:srgbClr val="DC25FA"/>
            </a:gs>
          </a:gsLst>
          <a:lin ang="5400000" scaled="0"/>
          <a:tileRect/>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0.25734</cdr:x>
      <cdr:y>0.34807</cdr:y>
    </cdr:from>
    <cdr:to>
      <cdr:x>0.45568</cdr:x>
      <cdr:y>0.72393</cdr:y>
    </cdr:to>
    <cdr:sp macro="" textlink="">
      <cdr:nvSpPr>
        <cdr:cNvPr id="8" name="Oval 7">
          <a:extLst xmlns:a="http://schemas.openxmlformats.org/drawingml/2006/main">
            <a:ext uri="{FF2B5EF4-FFF2-40B4-BE49-F238E27FC236}">
              <a16:creationId xmlns:a16="http://schemas.microsoft.com/office/drawing/2014/main" id="{EC8F56DA-B23E-736F-4458-37D920172E64}"/>
            </a:ext>
          </a:extLst>
        </cdr:cNvPr>
        <cdr:cNvSpPr/>
      </cdr:nvSpPr>
      <cdr:spPr>
        <a:xfrm xmlns:a="http://schemas.openxmlformats.org/drawingml/2006/main">
          <a:off x="2522239" y="1800230"/>
          <a:ext cx="1944000" cy="1944000"/>
        </a:xfrm>
        <a:prstGeom xmlns:a="http://schemas.openxmlformats.org/drawingml/2006/main" prst="ellipse">
          <a:avLst/>
        </a:prstGeom>
        <a:gradFill xmlns:a="http://schemas.openxmlformats.org/drawingml/2006/main" flip="none" rotWithShape="1">
          <a:gsLst>
            <a:gs pos="98000">
              <a:srgbClr val="9947F7"/>
            </a:gs>
            <a:gs pos="89000">
              <a:srgbClr val="C240D8">
                <a:alpha val="20000"/>
              </a:srgbClr>
            </a:gs>
          </a:gsLst>
          <a:path path="circle">
            <a:fillToRect l="100000" t="100000"/>
          </a:path>
          <a:tileRect r="-100000" b="-100000"/>
        </a:gra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0.29816</cdr:x>
      <cdr:y>0.42245</cdr:y>
    </cdr:from>
    <cdr:to>
      <cdr:x>0.41569</cdr:x>
      <cdr:y>0.64519</cdr:y>
    </cdr:to>
    <cdr:sp macro="" textlink="">
      <cdr:nvSpPr>
        <cdr:cNvPr id="6" name="Oval 5">
          <a:extLst xmlns:a="http://schemas.openxmlformats.org/drawingml/2006/main">
            <a:ext uri="{FF2B5EF4-FFF2-40B4-BE49-F238E27FC236}">
              <a16:creationId xmlns:a16="http://schemas.microsoft.com/office/drawing/2014/main" id="{691EF6B6-63BE-6A5C-EBE8-51BEA7ED1DCB}"/>
            </a:ext>
          </a:extLst>
        </cdr:cNvPr>
        <cdr:cNvSpPr/>
      </cdr:nvSpPr>
      <cdr:spPr>
        <a:xfrm xmlns:a="http://schemas.openxmlformats.org/drawingml/2006/main">
          <a:off x="2922316" y="2184963"/>
          <a:ext cx="1152000" cy="1152000"/>
        </a:xfrm>
        <a:prstGeom xmlns:a="http://schemas.openxmlformats.org/drawingml/2006/main" prst="ellipse">
          <a:avLst/>
        </a:prstGeom>
        <a:solidFill xmlns:a="http://schemas.openxmlformats.org/drawingml/2006/main">
          <a:schemeClr val="tx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0.30766</cdr:x>
      <cdr:y>0.46617</cdr:y>
    </cdr:from>
    <cdr:to>
      <cdr:x>0.44426</cdr:x>
      <cdr:y>0.60536</cdr:y>
    </cdr:to>
    <cdr:grpSp>
      <cdr:nvGrpSpPr>
        <cdr:cNvPr id="5" name="Group 4">
          <a:extLst xmlns:a="http://schemas.openxmlformats.org/drawingml/2006/main">
            <a:ext uri="{FF2B5EF4-FFF2-40B4-BE49-F238E27FC236}">
              <a16:creationId xmlns:a16="http://schemas.microsoft.com/office/drawing/2014/main" id="{4918435C-5EFE-6337-FA44-4F45DC15850F}"/>
            </a:ext>
          </a:extLst>
        </cdr:cNvPr>
        <cdr:cNvGrpSpPr/>
      </cdr:nvGrpSpPr>
      <cdr:grpSpPr>
        <a:xfrm xmlns:a="http://schemas.openxmlformats.org/drawingml/2006/main">
          <a:off x="3015445" y="2411066"/>
          <a:ext cx="1338847" cy="719901"/>
          <a:chOff x="4914608" y="1098546"/>
          <a:chExt cx="974372" cy="788355"/>
        </a:xfrm>
      </cdr:grpSpPr>
      <cdr:sp macro="" textlink="">
        <cdr:nvSpPr>
          <cdr:cNvPr id="3" name="TextBox 2">
            <a:extLst xmlns:a="http://schemas.openxmlformats.org/drawingml/2006/main">
              <a:ext uri="{FF2B5EF4-FFF2-40B4-BE49-F238E27FC236}">
                <a16:creationId xmlns:a16="http://schemas.microsoft.com/office/drawing/2014/main" id="{AF3C8E92-142E-CF26-E8FB-55465F5044F3}"/>
              </a:ext>
            </a:extLst>
          </cdr:cNvPr>
          <cdr:cNvSpPr txBox="1"/>
        </cdr:nvSpPr>
        <cdr:spPr>
          <a:xfrm xmlns:a="http://schemas.openxmlformats.org/drawingml/2006/main">
            <a:off x="4914608" y="1563050"/>
            <a:ext cx="974372" cy="3238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900">
                <a:solidFill>
                  <a:schemeClr val="bg1"/>
                </a:solidFill>
              </a:rPr>
              <a:t>Income</a:t>
            </a:r>
            <a:r>
              <a:rPr lang="en-IN" sz="900" baseline="0">
                <a:solidFill>
                  <a:schemeClr val="bg1"/>
                </a:solidFill>
              </a:rPr>
              <a:t> Achieved</a:t>
            </a:r>
            <a:endParaRPr lang="en-IN" sz="900">
              <a:solidFill>
                <a:schemeClr val="bg1"/>
              </a:solidFill>
            </a:endParaRPr>
          </a:p>
        </cdr:txBody>
      </cdr:sp>
      <cdr:sp macro="" textlink="'Pivot Table'!$V$5">
        <cdr:nvSpPr>
          <cdr:cNvPr id="4" name="TextBox 3">
            <a:extLst xmlns:a="http://schemas.openxmlformats.org/drawingml/2006/main">
              <a:ext uri="{FF2B5EF4-FFF2-40B4-BE49-F238E27FC236}">
                <a16:creationId xmlns:a16="http://schemas.microsoft.com/office/drawing/2014/main" id="{0DDFE400-B7A3-36CF-4669-579D4E78F98C}"/>
              </a:ext>
            </a:extLst>
          </cdr:cNvPr>
          <cdr:cNvSpPr txBox="1"/>
        </cdr:nvSpPr>
        <cdr:spPr>
          <a:xfrm xmlns:a="http://schemas.openxmlformats.org/drawingml/2006/main">
            <a:off x="4998315" y="1098546"/>
            <a:ext cx="765179" cy="533398"/>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fld id="{7BC5F572-C26A-4B87-BDF9-56291101B54F}" type="TxLink">
              <a:rPr lang="en-US" sz="2400" b="0" i="0" u="none" strike="noStrike">
                <a:solidFill>
                  <a:schemeClr val="bg1"/>
                </a:solidFill>
                <a:latin typeface="Arial"/>
                <a:cs typeface="Arial"/>
              </a:rPr>
              <a:pPr/>
              <a:t>89%</a:t>
            </a:fld>
            <a:endParaRPr lang="en-IN" sz="2400">
              <a:solidFill>
                <a:schemeClr val="bg1"/>
              </a:solidFill>
            </a:endParaRPr>
          </a:p>
        </cdr:txBody>
      </cdr:sp>
    </cdr:grp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28</xdr:col>
      <xdr:colOff>195072</xdr:colOff>
      <xdr:row>2</xdr:row>
      <xdr:rowOff>19050</xdr:rowOff>
    </xdr:to>
    <xdr:grpSp>
      <xdr:nvGrpSpPr>
        <xdr:cNvPr id="60" name="Group 59">
          <a:extLst>
            <a:ext uri="{FF2B5EF4-FFF2-40B4-BE49-F238E27FC236}">
              <a16:creationId xmlns:a16="http://schemas.microsoft.com/office/drawing/2014/main" id="{F0E19A52-637F-4F5F-B30C-6F6714602D2D}"/>
            </a:ext>
          </a:extLst>
        </xdr:cNvPr>
        <xdr:cNvGrpSpPr/>
      </xdr:nvGrpSpPr>
      <xdr:grpSpPr>
        <a:xfrm>
          <a:off x="0" y="0"/>
          <a:ext cx="17263872" cy="400050"/>
          <a:chOff x="0" y="0"/>
          <a:chExt cx="17263872" cy="400050"/>
        </a:xfrm>
      </xdr:grpSpPr>
      <xdr:grpSp>
        <xdr:nvGrpSpPr>
          <xdr:cNvPr id="61" name="Group 60">
            <a:extLst>
              <a:ext uri="{FF2B5EF4-FFF2-40B4-BE49-F238E27FC236}">
                <a16:creationId xmlns:a16="http://schemas.microsoft.com/office/drawing/2014/main" id="{88C5AA50-3648-8450-0AE2-7922C7C711E0}"/>
              </a:ext>
            </a:extLst>
          </xdr:cNvPr>
          <xdr:cNvGrpSpPr/>
        </xdr:nvGrpSpPr>
        <xdr:grpSpPr>
          <a:xfrm>
            <a:off x="0" y="0"/>
            <a:ext cx="17263872" cy="400050"/>
            <a:chOff x="0" y="0"/>
            <a:chExt cx="17263872" cy="400050"/>
          </a:xfrm>
        </xdr:grpSpPr>
        <xdr:sp macro="" textlink="">
          <xdr:nvSpPr>
            <xdr:cNvPr id="63" name="Rectangle 62">
              <a:extLst>
                <a:ext uri="{FF2B5EF4-FFF2-40B4-BE49-F238E27FC236}">
                  <a16:creationId xmlns:a16="http://schemas.microsoft.com/office/drawing/2014/main" id="{78F63FFF-ED7B-6DD1-BF3D-E009A2153DC4}"/>
                </a:ext>
              </a:extLst>
            </xdr:cNvPr>
            <xdr:cNvSpPr/>
          </xdr:nvSpPr>
          <xdr:spPr>
            <a:xfrm>
              <a:off x="0" y="0"/>
              <a:ext cx="17263872" cy="393192"/>
            </a:xfrm>
            <a:prstGeom prst="rect">
              <a:avLst/>
            </a:prstGeom>
            <a:solidFill>
              <a:srgbClr val="1010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64" name="Group 63">
              <a:extLst>
                <a:ext uri="{FF2B5EF4-FFF2-40B4-BE49-F238E27FC236}">
                  <a16:creationId xmlns:a16="http://schemas.microsoft.com/office/drawing/2014/main" id="{A8D7F190-4347-0CA7-2B35-0F274987F2AC}"/>
                </a:ext>
              </a:extLst>
            </xdr:cNvPr>
            <xdr:cNvGrpSpPr/>
          </xdr:nvGrpSpPr>
          <xdr:grpSpPr>
            <a:xfrm>
              <a:off x="28575" y="0"/>
              <a:ext cx="12696824" cy="400050"/>
              <a:chOff x="28575" y="0"/>
              <a:chExt cx="12696824" cy="400050"/>
            </a:xfrm>
          </xdr:grpSpPr>
          <xdr:sp macro="" textlink="">
            <xdr:nvSpPr>
              <xdr:cNvPr id="65" name="TextBox 64">
                <a:extLst>
                  <a:ext uri="{FF2B5EF4-FFF2-40B4-BE49-F238E27FC236}">
                    <a16:creationId xmlns:a16="http://schemas.microsoft.com/office/drawing/2014/main" id="{A8912C9D-165E-2646-1C80-059C6CE03CFD}"/>
                  </a:ext>
                </a:extLst>
              </xdr:cNvPr>
              <xdr:cNvSpPr txBox="1"/>
            </xdr:nvSpPr>
            <xdr:spPr>
              <a:xfrm>
                <a:off x="28575" y="9525"/>
                <a:ext cx="14192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1"/>
                    </a:solidFill>
                  </a:rPr>
                  <a:t>Nida Deshmukh</a:t>
                </a:r>
              </a:p>
            </xdr:txBody>
          </xdr:sp>
          <xdr:sp macro="" textlink="">
            <xdr:nvSpPr>
              <xdr:cNvPr id="66" name="TextBox 65">
                <a:hlinkClick xmlns:r="http://schemas.openxmlformats.org/officeDocument/2006/relationships" r:id="rId1" tooltip="Income Sources"/>
                <a:extLst>
                  <a:ext uri="{FF2B5EF4-FFF2-40B4-BE49-F238E27FC236}">
                    <a16:creationId xmlns:a16="http://schemas.microsoft.com/office/drawing/2014/main" id="{166AE738-7AA2-4101-A896-BC4708D42146}"/>
                  </a:ext>
                </a:extLst>
              </xdr:cNvPr>
              <xdr:cNvSpPr txBox="1"/>
            </xdr:nvSpPr>
            <xdr:spPr>
              <a:xfrm>
                <a:off x="9934575" y="19050"/>
                <a:ext cx="1447799"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Income</a:t>
                </a:r>
                <a:r>
                  <a:rPr lang="en-IN" sz="1200" baseline="0">
                    <a:solidFill>
                      <a:schemeClr val="bg1"/>
                    </a:solidFill>
                  </a:rPr>
                  <a:t> Source</a:t>
                </a:r>
                <a:endParaRPr lang="en-IN" sz="1200">
                  <a:solidFill>
                    <a:schemeClr val="bg1"/>
                  </a:solidFill>
                </a:endParaRPr>
              </a:p>
            </xdr:txBody>
          </xdr:sp>
          <xdr:sp macro="" textlink="">
            <xdr:nvSpPr>
              <xdr:cNvPr id="68" name="TextBox 67">
                <a:hlinkClick xmlns:r="http://schemas.openxmlformats.org/officeDocument/2006/relationships" r:id="rId2" tooltip="Geographically"/>
                <a:extLst>
                  <a:ext uri="{FF2B5EF4-FFF2-40B4-BE49-F238E27FC236}">
                    <a16:creationId xmlns:a16="http://schemas.microsoft.com/office/drawing/2014/main" id="{63735EC5-3860-8135-667D-147A84D225CA}"/>
                  </a:ext>
                </a:extLst>
              </xdr:cNvPr>
              <xdr:cNvSpPr txBox="1"/>
            </xdr:nvSpPr>
            <xdr:spPr>
              <a:xfrm>
                <a:off x="11363325" y="9525"/>
                <a:ext cx="1362074"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Geographically</a:t>
                </a:r>
              </a:p>
            </xdr:txBody>
          </xdr:sp>
          <xdr:sp macro="" textlink="">
            <xdr:nvSpPr>
              <xdr:cNvPr id="70" name="TextBox 69">
                <a:hlinkClick xmlns:r="http://schemas.openxmlformats.org/officeDocument/2006/relationships" r:id="rId3" tooltip="youtube"/>
                <a:extLst>
                  <a:ext uri="{FF2B5EF4-FFF2-40B4-BE49-F238E27FC236}">
                    <a16:creationId xmlns:a16="http://schemas.microsoft.com/office/drawing/2014/main" id="{391485C4-E878-DBF0-0C07-D0758EF39D3F}"/>
                  </a:ext>
                </a:extLst>
              </xdr:cNvPr>
              <xdr:cNvSpPr txBox="1"/>
            </xdr:nvSpPr>
            <xdr:spPr>
              <a:xfrm>
                <a:off x="3619500" y="0"/>
                <a:ext cx="1419225" cy="3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rPr>
                  <a:t>Browse</a:t>
                </a:r>
              </a:p>
            </xdr:txBody>
          </xdr:sp>
        </xdr:grpSp>
      </xdr:grpSp>
      <xdr:sp macro="" textlink="">
        <xdr:nvSpPr>
          <xdr:cNvPr id="62" name="Rectangle: Rounded Corners 61">
            <a:extLst>
              <a:ext uri="{FF2B5EF4-FFF2-40B4-BE49-F238E27FC236}">
                <a16:creationId xmlns:a16="http://schemas.microsoft.com/office/drawing/2014/main" id="{338A4F95-31A1-FB4A-6116-39DAAEFF6CCC}"/>
              </a:ext>
            </a:extLst>
          </xdr:cNvPr>
          <xdr:cNvSpPr/>
        </xdr:nvSpPr>
        <xdr:spPr>
          <a:xfrm flipV="1">
            <a:off x="11582400" y="299087"/>
            <a:ext cx="333375" cy="4571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314322</xdr:colOff>
      <xdr:row>13</xdr:row>
      <xdr:rowOff>80964</xdr:rowOff>
    </xdr:from>
    <xdr:to>
      <xdr:col>5</xdr:col>
      <xdr:colOff>228599</xdr:colOff>
      <xdr:row>20</xdr:row>
      <xdr:rowOff>66675</xdr:rowOff>
    </xdr:to>
    <xdr:grpSp>
      <xdr:nvGrpSpPr>
        <xdr:cNvPr id="47" name="Group 46">
          <a:extLst>
            <a:ext uri="{FF2B5EF4-FFF2-40B4-BE49-F238E27FC236}">
              <a16:creationId xmlns:a16="http://schemas.microsoft.com/office/drawing/2014/main" id="{81AFDCBD-D9FC-3CE2-1F10-89D78AE00BEB}"/>
            </a:ext>
          </a:extLst>
        </xdr:cNvPr>
        <xdr:cNvGrpSpPr/>
      </xdr:nvGrpSpPr>
      <xdr:grpSpPr>
        <a:xfrm>
          <a:off x="314322" y="2557464"/>
          <a:ext cx="2962277" cy="1319211"/>
          <a:chOff x="371473" y="2100263"/>
          <a:chExt cx="2138509" cy="1892580"/>
        </a:xfrm>
      </xdr:grpSpPr>
      <xdr:grpSp>
        <xdr:nvGrpSpPr>
          <xdr:cNvPr id="10" name="Group 9">
            <a:extLst>
              <a:ext uri="{FF2B5EF4-FFF2-40B4-BE49-F238E27FC236}">
                <a16:creationId xmlns:a16="http://schemas.microsoft.com/office/drawing/2014/main" id="{2A8BAE34-B75D-6D6D-CEF6-EF762D86897B}"/>
              </a:ext>
            </a:extLst>
          </xdr:cNvPr>
          <xdr:cNvGrpSpPr/>
        </xdr:nvGrpSpPr>
        <xdr:grpSpPr>
          <a:xfrm>
            <a:off x="371474" y="2100263"/>
            <a:ext cx="2138508" cy="428625"/>
            <a:chOff x="390524" y="2100263"/>
            <a:chExt cx="2138508" cy="428625"/>
          </a:xfrm>
        </xdr:grpSpPr>
        <xdr:sp macro="" textlink="'Pivot Table'!BF6">
          <xdr:nvSpPr>
            <xdr:cNvPr id="2" name="TextBox 1">
              <a:extLst>
                <a:ext uri="{FF2B5EF4-FFF2-40B4-BE49-F238E27FC236}">
                  <a16:creationId xmlns:a16="http://schemas.microsoft.com/office/drawing/2014/main" id="{95909177-A6AB-5313-FA0F-C93D08D02FEB}"/>
                </a:ext>
              </a:extLst>
            </xdr:cNvPr>
            <xdr:cNvSpPr txBox="1"/>
          </xdr:nvSpPr>
          <xdr:spPr>
            <a:xfrm>
              <a:off x="390524" y="2100263"/>
              <a:ext cx="809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7623CBF-ADC8-4188-A5D9-F643AFDC10CB}" type="TxLink">
                <a:rPr lang="en-US" sz="1100" b="0" i="0" u="none" strike="noStrike">
                  <a:solidFill>
                    <a:schemeClr val="bg1"/>
                  </a:solidFill>
                  <a:latin typeface="Calibri"/>
                  <a:ea typeface="Calibri"/>
                  <a:cs typeface="Calibri"/>
                </a:rPr>
                <a:pPr/>
                <a:t>Egypt</a:t>
              </a:fld>
              <a:endParaRPr lang="en-IN" sz="1050">
                <a:solidFill>
                  <a:schemeClr val="bg1"/>
                </a:solidFill>
              </a:endParaRPr>
            </a:p>
          </xdr:txBody>
        </xdr:sp>
        <xdr:sp macro="" textlink="'Pivot Table'!BG6">
          <xdr:nvSpPr>
            <xdr:cNvPr id="8" name="TextBox 7">
              <a:extLst>
                <a:ext uri="{FF2B5EF4-FFF2-40B4-BE49-F238E27FC236}">
                  <a16:creationId xmlns:a16="http://schemas.microsoft.com/office/drawing/2014/main" id="{D453E80D-EEC0-7C92-E80D-EBD2C08B1F2F}"/>
                </a:ext>
              </a:extLst>
            </xdr:cNvPr>
            <xdr:cNvSpPr txBox="1"/>
          </xdr:nvSpPr>
          <xdr:spPr>
            <a:xfrm>
              <a:off x="971549"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01EE85A-4CEE-4C1B-B6D7-42268BE20751}" type="TxLink">
                <a:rPr lang="en-US" sz="1100" b="0" i="0" u="none" strike="noStrike">
                  <a:solidFill>
                    <a:schemeClr val="bg1"/>
                  </a:solidFill>
                  <a:latin typeface="Calibri"/>
                  <a:ea typeface="Calibri"/>
                  <a:cs typeface="Calibri"/>
                </a:rPr>
                <a:pPr algn="ctr"/>
                <a:t> 190,380 </a:t>
              </a:fld>
              <a:endParaRPr lang="en-IN" sz="1050">
                <a:solidFill>
                  <a:schemeClr val="bg1"/>
                </a:solidFill>
              </a:endParaRPr>
            </a:p>
          </xdr:txBody>
        </xdr:sp>
        <xdr:sp macro="" textlink="'Pivot Table'!BH6">
          <xdr:nvSpPr>
            <xdr:cNvPr id="9" name="TextBox 8">
              <a:extLst>
                <a:ext uri="{FF2B5EF4-FFF2-40B4-BE49-F238E27FC236}">
                  <a16:creationId xmlns:a16="http://schemas.microsoft.com/office/drawing/2014/main" id="{346B4AD1-2225-C7BD-6182-626A5049D029}"/>
                </a:ext>
              </a:extLst>
            </xdr:cNvPr>
            <xdr:cNvSpPr txBox="1"/>
          </xdr:nvSpPr>
          <xdr:spPr>
            <a:xfrm>
              <a:off x="1624156"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654A73-567C-480E-B7EC-2986BA4B3CAD}" type="TxLink">
                <a:rPr lang="en-US" sz="1100" b="0" i="0" u="none" strike="noStrike">
                  <a:solidFill>
                    <a:schemeClr val="bg1"/>
                  </a:solidFill>
                  <a:latin typeface="Calibri"/>
                  <a:ea typeface="Calibri"/>
                  <a:cs typeface="Calibri"/>
                </a:rPr>
                <a:pPr algn="ctr"/>
                <a:t>29.54%</a:t>
              </a:fld>
              <a:endParaRPr lang="en-US" sz="1100" b="0" i="0" u="none" strike="noStrike">
                <a:solidFill>
                  <a:schemeClr val="bg1"/>
                </a:solidFill>
                <a:latin typeface="Calibri"/>
                <a:ea typeface="Calibri"/>
                <a:cs typeface="Calibri"/>
              </a:endParaRPr>
            </a:p>
          </xdr:txBody>
        </xdr:sp>
      </xdr:grpSp>
      <xdr:grpSp>
        <xdr:nvGrpSpPr>
          <xdr:cNvPr id="27" name="Group 26">
            <a:extLst>
              <a:ext uri="{FF2B5EF4-FFF2-40B4-BE49-F238E27FC236}">
                <a16:creationId xmlns:a16="http://schemas.microsoft.com/office/drawing/2014/main" id="{6AF8F325-9438-24B8-C135-CBC2C915FB74}"/>
              </a:ext>
            </a:extLst>
          </xdr:cNvPr>
          <xdr:cNvGrpSpPr/>
        </xdr:nvGrpSpPr>
        <xdr:grpSpPr>
          <a:xfrm>
            <a:off x="371474" y="2395538"/>
            <a:ext cx="2138508" cy="428625"/>
            <a:chOff x="390524" y="2100263"/>
            <a:chExt cx="2138508" cy="428625"/>
          </a:xfrm>
        </xdr:grpSpPr>
        <xdr:sp macro="" textlink="'Pivot Table'!BF7">
          <xdr:nvSpPr>
            <xdr:cNvPr id="28" name="TextBox 27">
              <a:extLst>
                <a:ext uri="{FF2B5EF4-FFF2-40B4-BE49-F238E27FC236}">
                  <a16:creationId xmlns:a16="http://schemas.microsoft.com/office/drawing/2014/main" id="{1FC32F43-6935-6103-2F2D-FCE9FF0762B7}"/>
                </a:ext>
              </a:extLst>
            </xdr:cNvPr>
            <xdr:cNvSpPr txBox="1"/>
          </xdr:nvSpPr>
          <xdr:spPr>
            <a:xfrm>
              <a:off x="390524" y="2100263"/>
              <a:ext cx="809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4029D32-AC4B-454E-8EBE-62B19B73A163}" type="TxLink">
                <a:rPr lang="en-US" sz="1100" b="0" i="0" u="none" strike="noStrike">
                  <a:solidFill>
                    <a:schemeClr val="bg1"/>
                  </a:solidFill>
                  <a:latin typeface="Calibri"/>
                  <a:ea typeface="Calibri"/>
                  <a:cs typeface="Calibri"/>
                </a:rPr>
                <a:pPr/>
                <a:t>Russia</a:t>
              </a:fld>
              <a:endParaRPr lang="en-IN" sz="1050">
                <a:solidFill>
                  <a:schemeClr val="bg1"/>
                </a:solidFill>
              </a:endParaRPr>
            </a:p>
          </xdr:txBody>
        </xdr:sp>
        <xdr:sp macro="" textlink="'Pivot Table'!BG7">
          <xdr:nvSpPr>
            <xdr:cNvPr id="29" name="TextBox 28">
              <a:extLst>
                <a:ext uri="{FF2B5EF4-FFF2-40B4-BE49-F238E27FC236}">
                  <a16:creationId xmlns:a16="http://schemas.microsoft.com/office/drawing/2014/main" id="{4A8FE195-B9E8-4B45-03AE-1498B7F1160F}"/>
                </a:ext>
              </a:extLst>
            </xdr:cNvPr>
            <xdr:cNvSpPr txBox="1"/>
          </xdr:nvSpPr>
          <xdr:spPr>
            <a:xfrm>
              <a:off x="971549"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F360E0-3B86-4F3C-855D-89B296AC66B2}" type="TxLink">
                <a:rPr lang="en-US" sz="1100" b="0" i="0" u="none" strike="noStrike">
                  <a:solidFill>
                    <a:schemeClr val="bg1"/>
                  </a:solidFill>
                  <a:latin typeface="Calibri"/>
                  <a:ea typeface="Calibri"/>
                  <a:cs typeface="Calibri"/>
                </a:rPr>
                <a:pPr algn="ctr"/>
                <a:t> 112,620 </a:t>
              </a:fld>
              <a:endParaRPr lang="en-IN" sz="1050">
                <a:solidFill>
                  <a:schemeClr val="bg1"/>
                </a:solidFill>
              </a:endParaRPr>
            </a:p>
          </xdr:txBody>
        </xdr:sp>
        <xdr:sp macro="" textlink="'Pivot Table'!BH7">
          <xdr:nvSpPr>
            <xdr:cNvPr id="30" name="TextBox 29">
              <a:extLst>
                <a:ext uri="{FF2B5EF4-FFF2-40B4-BE49-F238E27FC236}">
                  <a16:creationId xmlns:a16="http://schemas.microsoft.com/office/drawing/2014/main" id="{7F01B6AF-EA27-E3AB-4095-402DEFEF643F}"/>
                </a:ext>
              </a:extLst>
            </xdr:cNvPr>
            <xdr:cNvSpPr txBox="1"/>
          </xdr:nvSpPr>
          <xdr:spPr>
            <a:xfrm>
              <a:off x="1624156"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8DD00B5-D3EF-40A9-BEB3-E08CE6F4375B}" type="TxLink">
                <a:rPr lang="en-US" sz="1100" b="0" i="0" u="none" strike="noStrike">
                  <a:solidFill>
                    <a:schemeClr val="bg1"/>
                  </a:solidFill>
                  <a:latin typeface="Calibri"/>
                  <a:ea typeface="Calibri"/>
                  <a:cs typeface="Calibri"/>
                </a:rPr>
                <a:pPr algn="ctr"/>
                <a:t>17.48%</a:t>
              </a:fld>
              <a:endParaRPr lang="en-US" sz="1100" b="0" i="0" u="none" strike="noStrike">
                <a:solidFill>
                  <a:schemeClr val="bg1"/>
                </a:solidFill>
                <a:latin typeface="Calibri"/>
                <a:ea typeface="Calibri"/>
                <a:cs typeface="Calibri"/>
              </a:endParaRPr>
            </a:p>
          </xdr:txBody>
        </xdr:sp>
      </xdr:grpSp>
      <xdr:grpSp>
        <xdr:nvGrpSpPr>
          <xdr:cNvPr id="31" name="Group 30">
            <a:extLst>
              <a:ext uri="{FF2B5EF4-FFF2-40B4-BE49-F238E27FC236}">
                <a16:creationId xmlns:a16="http://schemas.microsoft.com/office/drawing/2014/main" id="{46E3EFF8-6683-223B-C602-6901F08A4F1B}"/>
              </a:ext>
            </a:extLst>
          </xdr:cNvPr>
          <xdr:cNvGrpSpPr/>
        </xdr:nvGrpSpPr>
        <xdr:grpSpPr>
          <a:xfrm>
            <a:off x="371474" y="2652713"/>
            <a:ext cx="2138508" cy="428625"/>
            <a:chOff x="390524" y="2100263"/>
            <a:chExt cx="2138508" cy="428625"/>
          </a:xfrm>
        </xdr:grpSpPr>
        <xdr:sp macro="" textlink="'Pivot Table'!BF8">
          <xdr:nvSpPr>
            <xdr:cNvPr id="32" name="TextBox 31">
              <a:extLst>
                <a:ext uri="{FF2B5EF4-FFF2-40B4-BE49-F238E27FC236}">
                  <a16:creationId xmlns:a16="http://schemas.microsoft.com/office/drawing/2014/main" id="{C50A3DE8-7FBB-83D2-1092-209DB0621842}"/>
                </a:ext>
              </a:extLst>
            </xdr:cNvPr>
            <xdr:cNvSpPr txBox="1"/>
          </xdr:nvSpPr>
          <xdr:spPr>
            <a:xfrm>
              <a:off x="390524" y="2100263"/>
              <a:ext cx="809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B6AF2F8-6D04-455A-9EC7-52123819A5F2}" type="TxLink">
                <a:rPr lang="en-US" sz="1100" b="0" i="0" u="none" strike="noStrike">
                  <a:solidFill>
                    <a:schemeClr val="bg1"/>
                  </a:solidFill>
                  <a:latin typeface="Calibri"/>
                  <a:ea typeface="Calibri"/>
                  <a:cs typeface="Calibri"/>
                </a:rPr>
                <a:pPr/>
                <a:t>USA</a:t>
              </a:fld>
              <a:endParaRPr lang="en-IN" sz="1050">
                <a:solidFill>
                  <a:schemeClr val="bg1"/>
                </a:solidFill>
              </a:endParaRPr>
            </a:p>
          </xdr:txBody>
        </xdr:sp>
        <xdr:sp macro="" textlink="'Pivot Table'!BG8">
          <xdr:nvSpPr>
            <xdr:cNvPr id="33" name="TextBox 32">
              <a:extLst>
                <a:ext uri="{FF2B5EF4-FFF2-40B4-BE49-F238E27FC236}">
                  <a16:creationId xmlns:a16="http://schemas.microsoft.com/office/drawing/2014/main" id="{B4364202-2D86-1438-6E09-E4E9385771D6}"/>
                </a:ext>
              </a:extLst>
            </xdr:cNvPr>
            <xdr:cNvSpPr txBox="1"/>
          </xdr:nvSpPr>
          <xdr:spPr>
            <a:xfrm>
              <a:off x="971549"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1F47536-6ABB-401C-828B-2A2CA3C8835F}" type="TxLink">
                <a:rPr lang="en-US" sz="1100" b="0" i="0" u="none" strike="noStrike">
                  <a:solidFill>
                    <a:schemeClr val="bg1"/>
                  </a:solidFill>
                  <a:latin typeface="Calibri"/>
                  <a:ea typeface="Calibri"/>
                  <a:cs typeface="Calibri"/>
                </a:rPr>
                <a:pPr algn="ctr"/>
                <a:t> 109,940 </a:t>
              </a:fld>
              <a:endParaRPr lang="en-IN" sz="1050">
                <a:solidFill>
                  <a:schemeClr val="bg1"/>
                </a:solidFill>
              </a:endParaRPr>
            </a:p>
          </xdr:txBody>
        </xdr:sp>
        <xdr:sp macro="" textlink="'Pivot Table'!BH8">
          <xdr:nvSpPr>
            <xdr:cNvPr id="34" name="TextBox 33">
              <a:extLst>
                <a:ext uri="{FF2B5EF4-FFF2-40B4-BE49-F238E27FC236}">
                  <a16:creationId xmlns:a16="http://schemas.microsoft.com/office/drawing/2014/main" id="{656AB7A6-43B6-DA7D-C9AC-DD9D7EB3C5D6}"/>
                </a:ext>
              </a:extLst>
            </xdr:cNvPr>
            <xdr:cNvSpPr txBox="1"/>
          </xdr:nvSpPr>
          <xdr:spPr>
            <a:xfrm>
              <a:off x="1624156"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51C442-4E00-4ECC-8FDE-63802BEA2A13}" type="TxLink">
                <a:rPr lang="en-US" sz="1100" b="0" i="0" u="none" strike="noStrike">
                  <a:solidFill>
                    <a:schemeClr val="bg1"/>
                  </a:solidFill>
                  <a:latin typeface="Calibri"/>
                  <a:ea typeface="Calibri"/>
                  <a:cs typeface="Calibri"/>
                </a:rPr>
                <a:pPr algn="ctr"/>
                <a:t>17.06%</a:t>
              </a:fld>
              <a:endParaRPr lang="en-US" sz="1100" b="0" i="0" u="none" strike="noStrike">
                <a:solidFill>
                  <a:schemeClr val="bg1"/>
                </a:solidFill>
                <a:latin typeface="Calibri"/>
                <a:ea typeface="Calibri"/>
                <a:cs typeface="Calibri"/>
              </a:endParaRPr>
            </a:p>
          </xdr:txBody>
        </xdr:sp>
      </xdr:grpSp>
      <xdr:grpSp>
        <xdr:nvGrpSpPr>
          <xdr:cNvPr id="35" name="Group 34">
            <a:extLst>
              <a:ext uri="{FF2B5EF4-FFF2-40B4-BE49-F238E27FC236}">
                <a16:creationId xmlns:a16="http://schemas.microsoft.com/office/drawing/2014/main" id="{489FB402-5657-5925-240E-ADF2D208F596}"/>
              </a:ext>
            </a:extLst>
          </xdr:cNvPr>
          <xdr:cNvGrpSpPr/>
        </xdr:nvGrpSpPr>
        <xdr:grpSpPr>
          <a:xfrm>
            <a:off x="371474" y="2976563"/>
            <a:ext cx="2138508" cy="428625"/>
            <a:chOff x="390524" y="2100263"/>
            <a:chExt cx="2138508" cy="428625"/>
          </a:xfrm>
        </xdr:grpSpPr>
        <xdr:sp macro="" textlink="'Pivot Table'!BF9">
          <xdr:nvSpPr>
            <xdr:cNvPr id="36" name="TextBox 35">
              <a:extLst>
                <a:ext uri="{FF2B5EF4-FFF2-40B4-BE49-F238E27FC236}">
                  <a16:creationId xmlns:a16="http://schemas.microsoft.com/office/drawing/2014/main" id="{08A75140-E7F7-82D1-4AFC-5AEC43E0E9C8}"/>
                </a:ext>
              </a:extLst>
            </xdr:cNvPr>
            <xdr:cNvSpPr txBox="1"/>
          </xdr:nvSpPr>
          <xdr:spPr>
            <a:xfrm>
              <a:off x="390524" y="2100263"/>
              <a:ext cx="809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5D167D3-3C14-4276-A45A-E58F386C8435}" type="TxLink">
                <a:rPr lang="en-US" sz="1100" b="0" i="0" u="none" strike="noStrike">
                  <a:solidFill>
                    <a:schemeClr val="bg1"/>
                  </a:solidFill>
                  <a:latin typeface="Calibri"/>
                  <a:ea typeface="Calibri"/>
                  <a:cs typeface="Calibri"/>
                </a:rPr>
                <a:pPr/>
                <a:t>United Kingdom</a:t>
              </a:fld>
              <a:endParaRPr lang="en-IN" sz="1050">
                <a:solidFill>
                  <a:schemeClr val="bg1"/>
                </a:solidFill>
              </a:endParaRPr>
            </a:p>
          </xdr:txBody>
        </xdr:sp>
        <xdr:sp macro="" textlink="'Pivot Table'!BG9">
          <xdr:nvSpPr>
            <xdr:cNvPr id="37" name="TextBox 36">
              <a:extLst>
                <a:ext uri="{FF2B5EF4-FFF2-40B4-BE49-F238E27FC236}">
                  <a16:creationId xmlns:a16="http://schemas.microsoft.com/office/drawing/2014/main" id="{4FF34F81-FE76-C43C-A4A8-607CE87EB013}"/>
                </a:ext>
              </a:extLst>
            </xdr:cNvPr>
            <xdr:cNvSpPr txBox="1"/>
          </xdr:nvSpPr>
          <xdr:spPr>
            <a:xfrm>
              <a:off x="971549"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ACEEF0-7041-49AA-882B-859B4A526375}" type="TxLink">
                <a:rPr lang="en-US" sz="1100" b="0" i="0" u="none" strike="noStrike">
                  <a:solidFill>
                    <a:schemeClr val="bg1"/>
                  </a:solidFill>
                  <a:latin typeface="Calibri"/>
                  <a:ea typeface="Calibri"/>
                  <a:cs typeface="Calibri"/>
                </a:rPr>
                <a:pPr algn="ctr"/>
                <a:t> 106,948 </a:t>
              </a:fld>
              <a:endParaRPr lang="en-IN" sz="1050">
                <a:solidFill>
                  <a:schemeClr val="bg1"/>
                </a:solidFill>
              </a:endParaRPr>
            </a:p>
          </xdr:txBody>
        </xdr:sp>
        <xdr:sp macro="" textlink="'Pivot Table'!BH9">
          <xdr:nvSpPr>
            <xdr:cNvPr id="38" name="TextBox 37">
              <a:extLst>
                <a:ext uri="{FF2B5EF4-FFF2-40B4-BE49-F238E27FC236}">
                  <a16:creationId xmlns:a16="http://schemas.microsoft.com/office/drawing/2014/main" id="{A7253C3D-8CDC-3A36-767C-5AF59EFD8AD7}"/>
                </a:ext>
              </a:extLst>
            </xdr:cNvPr>
            <xdr:cNvSpPr txBox="1"/>
          </xdr:nvSpPr>
          <xdr:spPr>
            <a:xfrm>
              <a:off x="1624156"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4E9B74-7512-4669-9C8A-33023DD9B620}" type="TxLink">
                <a:rPr lang="en-US" sz="1100" b="0" i="0" u="none" strike="noStrike">
                  <a:solidFill>
                    <a:schemeClr val="bg1"/>
                  </a:solidFill>
                  <a:latin typeface="Calibri"/>
                  <a:ea typeface="Calibri"/>
                  <a:cs typeface="Calibri"/>
                </a:rPr>
                <a:pPr algn="ctr"/>
                <a:t>16.60%</a:t>
              </a:fld>
              <a:endParaRPr lang="en-US" sz="1100" b="0" i="0" u="none" strike="noStrike">
                <a:solidFill>
                  <a:schemeClr val="bg1"/>
                </a:solidFill>
                <a:latin typeface="Calibri"/>
                <a:ea typeface="Calibri"/>
                <a:cs typeface="Calibri"/>
              </a:endParaRPr>
            </a:p>
          </xdr:txBody>
        </xdr:sp>
      </xdr:grpSp>
      <xdr:grpSp>
        <xdr:nvGrpSpPr>
          <xdr:cNvPr id="39" name="Group 38">
            <a:extLst>
              <a:ext uri="{FF2B5EF4-FFF2-40B4-BE49-F238E27FC236}">
                <a16:creationId xmlns:a16="http://schemas.microsoft.com/office/drawing/2014/main" id="{99536736-A598-2A4A-0B22-80B22752FBDF}"/>
              </a:ext>
            </a:extLst>
          </xdr:cNvPr>
          <xdr:cNvGrpSpPr/>
        </xdr:nvGrpSpPr>
        <xdr:grpSpPr>
          <a:xfrm>
            <a:off x="371473" y="3271838"/>
            <a:ext cx="2138509" cy="428625"/>
            <a:chOff x="390523" y="2100263"/>
            <a:chExt cx="2138509" cy="428625"/>
          </a:xfrm>
        </xdr:grpSpPr>
        <xdr:sp macro="" textlink="'Pivot Table'!BF10">
          <xdr:nvSpPr>
            <xdr:cNvPr id="40" name="TextBox 39">
              <a:extLst>
                <a:ext uri="{FF2B5EF4-FFF2-40B4-BE49-F238E27FC236}">
                  <a16:creationId xmlns:a16="http://schemas.microsoft.com/office/drawing/2014/main" id="{5F821303-E1D3-49AF-5F4D-DC4447019901}"/>
                </a:ext>
              </a:extLst>
            </xdr:cNvPr>
            <xdr:cNvSpPr txBox="1"/>
          </xdr:nvSpPr>
          <xdr:spPr>
            <a:xfrm>
              <a:off x="390523" y="2100263"/>
              <a:ext cx="971551"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11DEF96-AB79-480B-AB1B-C8B954985C07}" type="TxLink">
                <a:rPr lang="en-US" sz="1100" b="0" i="0" u="none" strike="noStrike">
                  <a:solidFill>
                    <a:schemeClr val="bg1"/>
                  </a:solidFill>
                  <a:latin typeface="Calibri"/>
                  <a:ea typeface="Calibri"/>
                  <a:cs typeface="Calibri"/>
                </a:rPr>
                <a:pPr/>
                <a:t>Canada</a:t>
              </a:fld>
              <a:endParaRPr lang="en-IN" sz="1050">
                <a:solidFill>
                  <a:schemeClr val="bg1"/>
                </a:solidFill>
              </a:endParaRPr>
            </a:p>
          </xdr:txBody>
        </xdr:sp>
        <xdr:sp macro="" textlink="'Pivot Table'!BG10">
          <xdr:nvSpPr>
            <xdr:cNvPr id="41" name="TextBox 40">
              <a:extLst>
                <a:ext uri="{FF2B5EF4-FFF2-40B4-BE49-F238E27FC236}">
                  <a16:creationId xmlns:a16="http://schemas.microsoft.com/office/drawing/2014/main" id="{6E0586A6-178E-443D-C1CE-B0C1AC4212C7}"/>
                </a:ext>
              </a:extLst>
            </xdr:cNvPr>
            <xdr:cNvSpPr txBox="1"/>
          </xdr:nvSpPr>
          <xdr:spPr>
            <a:xfrm>
              <a:off x="971549"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BE0C68-F0A7-4273-A431-0B341C72F9CD}" type="TxLink">
                <a:rPr lang="en-US" sz="1100" b="0" i="0" u="none" strike="noStrike">
                  <a:solidFill>
                    <a:schemeClr val="bg1"/>
                  </a:solidFill>
                  <a:latin typeface="Calibri"/>
                  <a:ea typeface="Calibri"/>
                  <a:cs typeface="Calibri"/>
                </a:rPr>
                <a:pPr algn="ctr"/>
                <a:t> 62,256 </a:t>
              </a:fld>
              <a:endParaRPr lang="en-IN" sz="1050">
                <a:solidFill>
                  <a:schemeClr val="bg1"/>
                </a:solidFill>
              </a:endParaRPr>
            </a:p>
          </xdr:txBody>
        </xdr:sp>
        <xdr:sp macro="" textlink="'Pivot Table'!BH10">
          <xdr:nvSpPr>
            <xdr:cNvPr id="42" name="TextBox 41">
              <a:extLst>
                <a:ext uri="{FF2B5EF4-FFF2-40B4-BE49-F238E27FC236}">
                  <a16:creationId xmlns:a16="http://schemas.microsoft.com/office/drawing/2014/main" id="{59B2DB43-1E97-E8CD-E5E5-E0CEDD40A512}"/>
                </a:ext>
              </a:extLst>
            </xdr:cNvPr>
            <xdr:cNvSpPr txBox="1"/>
          </xdr:nvSpPr>
          <xdr:spPr>
            <a:xfrm>
              <a:off x="1624156" y="210026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75F2EA-5DEF-4981-81D9-41568BAD8FDF}" type="TxLink">
                <a:rPr lang="en-US" sz="1100" b="0" i="0" u="none" strike="noStrike">
                  <a:solidFill>
                    <a:schemeClr val="bg1"/>
                  </a:solidFill>
                  <a:latin typeface="Calibri"/>
                  <a:ea typeface="Calibri"/>
                  <a:cs typeface="Calibri"/>
                </a:rPr>
                <a:pPr algn="ctr"/>
                <a:t>9.66%</a:t>
              </a:fld>
              <a:endParaRPr lang="en-US" sz="1100" b="0" i="0" u="none" strike="noStrike">
                <a:solidFill>
                  <a:schemeClr val="bg1"/>
                </a:solidFill>
                <a:latin typeface="Calibri"/>
                <a:ea typeface="Calibri"/>
                <a:cs typeface="Calibri"/>
              </a:endParaRPr>
            </a:p>
          </xdr:txBody>
        </xdr:sp>
      </xdr:grpSp>
      <xdr:grpSp>
        <xdr:nvGrpSpPr>
          <xdr:cNvPr id="43" name="Group 42">
            <a:extLst>
              <a:ext uri="{FF2B5EF4-FFF2-40B4-BE49-F238E27FC236}">
                <a16:creationId xmlns:a16="http://schemas.microsoft.com/office/drawing/2014/main" id="{4058FE5D-8A64-82FD-89D4-0CC8F8173DA4}"/>
              </a:ext>
            </a:extLst>
          </xdr:cNvPr>
          <xdr:cNvGrpSpPr/>
        </xdr:nvGrpSpPr>
        <xdr:grpSpPr>
          <a:xfrm>
            <a:off x="371474" y="3550553"/>
            <a:ext cx="2138508" cy="442290"/>
            <a:chOff x="390524" y="2045603"/>
            <a:chExt cx="2138508" cy="442290"/>
          </a:xfrm>
        </xdr:grpSpPr>
        <xdr:sp macro="" textlink="'Pivot Table'!BF11">
          <xdr:nvSpPr>
            <xdr:cNvPr id="44" name="TextBox 43">
              <a:extLst>
                <a:ext uri="{FF2B5EF4-FFF2-40B4-BE49-F238E27FC236}">
                  <a16:creationId xmlns:a16="http://schemas.microsoft.com/office/drawing/2014/main" id="{7C287C03-6284-3797-3A83-92ACE748AB18}"/>
                </a:ext>
              </a:extLst>
            </xdr:cNvPr>
            <xdr:cNvSpPr txBox="1"/>
          </xdr:nvSpPr>
          <xdr:spPr>
            <a:xfrm>
              <a:off x="390524" y="2059268"/>
              <a:ext cx="80962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9D951ACE-5E07-4693-880F-FC09775D4956}" type="TxLink">
                <a:rPr lang="en-US" sz="1100" b="0" i="0" u="none" strike="noStrike">
                  <a:solidFill>
                    <a:schemeClr val="bg1"/>
                  </a:solidFill>
                  <a:latin typeface="Calibri"/>
                  <a:ea typeface="Calibri"/>
                  <a:cs typeface="Calibri"/>
                </a:rPr>
                <a:pPr/>
                <a:t>Brazil</a:t>
              </a:fld>
              <a:endParaRPr lang="en-IN" sz="1050">
                <a:solidFill>
                  <a:schemeClr val="bg1"/>
                </a:solidFill>
              </a:endParaRPr>
            </a:p>
          </xdr:txBody>
        </xdr:sp>
        <xdr:sp macro="" textlink="'Pivot Table'!BG11">
          <xdr:nvSpPr>
            <xdr:cNvPr id="45" name="TextBox 44">
              <a:extLst>
                <a:ext uri="{FF2B5EF4-FFF2-40B4-BE49-F238E27FC236}">
                  <a16:creationId xmlns:a16="http://schemas.microsoft.com/office/drawing/2014/main" id="{9D93BE5A-4DAB-D6C5-9BEA-32B16B15EC9B}"/>
                </a:ext>
              </a:extLst>
            </xdr:cNvPr>
            <xdr:cNvSpPr txBox="1"/>
          </xdr:nvSpPr>
          <xdr:spPr>
            <a:xfrm>
              <a:off x="971549" y="2059268"/>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8485DC-92A3-4CC5-B877-F02A4E9F0B02}" type="TxLink">
                <a:rPr lang="en-US" sz="1100" b="0" i="0" u="none" strike="noStrike">
                  <a:solidFill>
                    <a:schemeClr val="bg1"/>
                  </a:solidFill>
                  <a:latin typeface="Calibri"/>
                  <a:ea typeface="Calibri"/>
                  <a:cs typeface="Calibri"/>
                </a:rPr>
                <a:pPr algn="ctr"/>
                <a:t> 62,240 </a:t>
              </a:fld>
              <a:endParaRPr lang="en-IN" sz="1050">
                <a:solidFill>
                  <a:schemeClr val="bg1"/>
                </a:solidFill>
              </a:endParaRPr>
            </a:p>
          </xdr:txBody>
        </xdr:sp>
        <xdr:sp macro="" textlink="'Pivot Table'!BH11">
          <xdr:nvSpPr>
            <xdr:cNvPr id="46" name="TextBox 45">
              <a:extLst>
                <a:ext uri="{FF2B5EF4-FFF2-40B4-BE49-F238E27FC236}">
                  <a16:creationId xmlns:a16="http://schemas.microsoft.com/office/drawing/2014/main" id="{DA3EDF10-230A-C552-8501-AE8D2112F920}"/>
                </a:ext>
              </a:extLst>
            </xdr:cNvPr>
            <xdr:cNvSpPr txBox="1"/>
          </xdr:nvSpPr>
          <xdr:spPr>
            <a:xfrm>
              <a:off x="1624156" y="2045603"/>
              <a:ext cx="904876"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3F3F70-90C0-4342-BF4B-137D68D5C05D}" type="TxLink">
                <a:rPr lang="en-US" sz="1100" b="0" i="0" u="none" strike="noStrike">
                  <a:solidFill>
                    <a:schemeClr val="bg1"/>
                  </a:solidFill>
                  <a:latin typeface="Calibri"/>
                  <a:ea typeface="Calibri"/>
                  <a:cs typeface="Calibri"/>
                </a:rPr>
                <a:pPr algn="ctr"/>
                <a:t>9.66%</a:t>
              </a:fld>
              <a:endParaRPr lang="en-US" sz="1100" b="0" i="0" u="none" strike="noStrike">
                <a:solidFill>
                  <a:schemeClr val="bg1"/>
                </a:solidFill>
                <a:latin typeface="Calibri"/>
                <a:ea typeface="Calibri"/>
                <a:cs typeface="Calibri"/>
              </a:endParaRPr>
            </a:p>
          </xdr:txBody>
        </xdr:sp>
      </xdr:grpSp>
    </xdr:grpSp>
    <xdr:clientData/>
  </xdr:twoCellAnchor>
  <xdr:twoCellAnchor editAs="absolute">
    <xdr:from>
      <xdr:col>0</xdr:col>
      <xdr:colOff>171450</xdr:colOff>
      <xdr:row>5</xdr:row>
      <xdr:rowOff>0</xdr:rowOff>
    </xdr:from>
    <xdr:to>
      <xdr:col>5</xdr:col>
      <xdr:colOff>247650</xdr:colOff>
      <xdr:row>7</xdr:row>
      <xdr:rowOff>142875</xdr:rowOff>
    </xdr:to>
    <xdr:sp macro="" textlink="">
      <xdr:nvSpPr>
        <xdr:cNvPr id="48" name="TextBox 47">
          <a:extLst>
            <a:ext uri="{FF2B5EF4-FFF2-40B4-BE49-F238E27FC236}">
              <a16:creationId xmlns:a16="http://schemas.microsoft.com/office/drawing/2014/main" id="{C2953B12-779F-2CCD-7915-26B359BED31A}"/>
            </a:ext>
          </a:extLst>
        </xdr:cNvPr>
        <xdr:cNvSpPr txBox="1"/>
      </xdr:nvSpPr>
      <xdr:spPr>
        <a:xfrm>
          <a:off x="171450" y="952500"/>
          <a:ext cx="31242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solidFill>
            </a:rPr>
            <a:t>Financial Statistics</a:t>
          </a:r>
        </a:p>
      </xdr:txBody>
    </xdr:sp>
    <xdr:clientData/>
  </xdr:twoCellAnchor>
  <xdr:twoCellAnchor editAs="absolute">
    <xdr:from>
      <xdr:col>0</xdr:col>
      <xdr:colOff>180975</xdr:colOff>
      <xdr:row>6</xdr:row>
      <xdr:rowOff>161925</xdr:rowOff>
    </xdr:from>
    <xdr:to>
      <xdr:col>5</xdr:col>
      <xdr:colOff>28575</xdr:colOff>
      <xdr:row>9</xdr:row>
      <xdr:rowOff>114300</xdr:rowOff>
    </xdr:to>
    <xdr:sp macro="" textlink="'Pivot Table'!BP6">
      <xdr:nvSpPr>
        <xdr:cNvPr id="49" name="TextBox 48">
          <a:extLst>
            <a:ext uri="{FF2B5EF4-FFF2-40B4-BE49-F238E27FC236}">
              <a16:creationId xmlns:a16="http://schemas.microsoft.com/office/drawing/2014/main" id="{88747AE5-E581-ED0D-7B34-DB18018221D3}"/>
            </a:ext>
          </a:extLst>
        </xdr:cNvPr>
        <xdr:cNvSpPr txBox="1"/>
      </xdr:nvSpPr>
      <xdr:spPr>
        <a:xfrm>
          <a:off x="180975" y="1304925"/>
          <a:ext cx="28956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7E6026-15A6-40E7-83B3-1D646E9AE739}" type="TxLink">
            <a:rPr lang="en-US" sz="2800" b="0" i="0" u="none" strike="noStrike">
              <a:solidFill>
                <a:schemeClr val="bg1"/>
              </a:solidFill>
              <a:latin typeface="Arial"/>
              <a:cs typeface="Arial"/>
            </a:rPr>
            <a:pPr/>
            <a:t>$644,384</a:t>
          </a:fld>
          <a:endParaRPr lang="en-IN" sz="2800">
            <a:solidFill>
              <a:schemeClr val="bg1"/>
            </a:solidFill>
          </a:endParaRPr>
        </a:p>
      </xdr:txBody>
    </xdr:sp>
    <xdr:clientData/>
  </xdr:twoCellAnchor>
  <xdr:twoCellAnchor editAs="absolute">
    <xdr:from>
      <xdr:col>0</xdr:col>
      <xdr:colOff>142874</xdr:colOff>
      <xdr:row>10</xdr:row>
      <xdr:rowOff>9526</xdr:rowOff>
    </xdr:from>
    <xdr:to>
      <xdr:col>4</xdr:col>
      <xdr:colOff>419099</xdr:colOff>
      <xdr:row>12</xdr:row>
      <xdr:rowOff>114300</xdr:rowOff>
    </xdr:to>
    <mc:AlternateContent xmlns:mc="http://schemas.openxmlformats.org/markup-compatibility/2006">
      <mc:Choice xmlns:a14="http://schemas.microsoft.com/office/drawing/2010/main" Requires="a14">
        <xdr:graphicFrame macro="">
          <xdr:nvGraphicFramePr>
            <xdr:cNvPr id="50" name="Year 1">
              <a:extLst>
                <a:ext uri="{FF2B5EF4-FFF2-40B4-BE49-F238E27FC236}">
                  <a16:creationId xmlns:a16="http://schemas.microsoft.com/office/drawing/2014/main" id="{64B43A2D-4F9F-4699-AF23-5AAC90CC5A4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42874" y="1914526"/>
              <a:ext cx="2714625" cy="485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66676</xdr:colOff>
      <xdr:row>11</xdr:row>
      <xdr:rowOff>123825</xdr:rowOff>
    </xdr:from>
    <xdr:to>
      <xdr:col>4</xdr:col>
      <xdr:colOff>476250</xdr:colOff>
      <xdr:row>13</xdr:row>
      <xdr:rowOff>133350</xdr:rowOff>
    </xdr:to>
    <xdr:graphicFrame macro="">
      <xdr:nvGraphicFramePr>
        <xdr:cNvPr id="51" name="Chart 50">
          <a:extLst>
            <a:ext uri="{FF2B5EF4-FFF2-40B4-BE49-F238E27FC236}">
              <a16:creationId xmlns:a16="http://schemas.microsoft.com/office/drawing/2014/main" id="{2E9C7AE3-C30A-4E28-9492-59C94E5E2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233362</xdr:colOff>
      <xdr:row>13</xdr:row>
      <xdr:rowOff>180975</xdr:rowOff>
    </xdr:from>
    <xdr:to>
      <xdr:col>0</xdr:col>
      <xdr:colOff>329565</xdr:colOff>
      <xdr:row>19</xdr:row>
      <xdr:rowOff>148590</xdr:rowOff>
    </xdr:to>
    <xdr:grpSp>
      <xdr:nvGrpSpPr>
        <xdr:cNvPr id="77" name="Group 76">
          <a:extLst>
            <a:ext uri="{FF2B5EF4-FFF2-40B4-BE49-F238E27FC236}">
              <a16:creationId xmlns:a16="http://schemas.microsoft.com/office/drawing/2014/main" id="{328C6841-E957-7D08-71C9-E87303D6A13F}"/>
            </a:ext>
          </a:extLst>
        </xdr:cNvPr>
        <xdr:cNvGrpSpPr/>
      </xdr:nvGrpSpPr>
      <xdr:grpSpPr>
        <a:xfrm>
          <a:off x="233362" y="2657475"/>
          <a:ext cx="96203" cy="1110615"/>
          <a:chOff x="233362" y="2657475"/>
          <a:chExt cx="96203" cy="1110615"/>
        </a:xfrm>
      </xdr:grpSpPr>
      <xdr:grpSp>
        <xdr:nvGrpSpPr>
          <xdr:cNvPr id="75" name="Group 74">
            <a:extLst>
              <a:ext uri="{FF2B5EF4-FFF2-40B4-BE49-F238E27FC236}">
                <a16:creationId xmlns:a16="http://schemas.microsoft.com/office/drawing/2014/main" id="{123CC1DA-46C0-0633-3C59-D1B4755E5AA2}"/>
              </a:ext>
            </a:extLst>
          </xdr:cNvPr>
          <xdr:cNvGrpSpPr/>
        </xdr:nvGrpSpPr>
        <xdr:grpSpPr>
          <a:xfrm>
            <a:off x="233362" y="2657475"/>
            <a:ext cx="96203" cy="901065"/>
            <a:chOff x="233362" y="2657475"/>
            <a:chExt cx="96203" cy="901065"/>
          </a:xfrm>
        </xdr:grpSpPr>
        <xdr:grpSp>
          <xdr:nvGrpSpPr>
            <xdr:cNvPr id="58" name="Group 57">
              <a:extLst>
                <a:ext uri="{FF2B5EF4-FFF2-40B4-BE49-F238E27FC236}">
                  <a16:creationId xmlns:a16="http://schemas.microsoft.com/office/drawing/2014/main" id="{7B40E10D-8F14-3DE7-BD30-C71836991569}"/>
                </a:ext>
              </a:extLst>
            </xdr:cNvPr>
            <xdr:cNvGrpSpPr/>
          </xdr:nvGrpSpPr>
          <xdr:grpSpPr>
            <a:xfrm>
              <a:off x="233362" y="2657475"/>
              <a:ext cx="91440" cy="291465"/>
              <a:chOff x="233362" y="2657475"/>
              <a:chExt cx="91440" cy="291465"/>
            </a:xfrm>
          </xdr:grpSpPr>
          <xdr:sp macro="" textlink="">
            <xdr:nvSpPr>
              <xdr:cNvPr id="52" name="Oval 51">
                <a:extLst>
                  <a:ext uri="{FF2B5EF4-FFF2-40B4-BE49-F238E27FC236}">
                    <a16:creationId xmlns:a16="http://schemas.microsoft.com/office/drawing/2014/main" id="{76BBB8EB-911B-6516-81FA-A32E627ABAB1}"/>
                  </a:ext>
                </a:extLst>
              </xdr:cNvPr>
              <xdr:cNvSpPr/>
            </xdr:nvSpPr>
            <xdr:spPr>
              <a:xfrm>
                <a:off x="233362" y="2657475"/>
                <a:ext cx="91440" cy="91440"/>
              </a:xfrm>
              <a:prstGeom prst="ellipse">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3" name="Oval 52">
                <a:extLst>
                  <a:ext uri="{FF2B5EF4-FFF2-40B4-BE49-F238E27FC236}">
                    <a16:creationId xmlns:a16="http://schemas.microsoft.com/office/drawing/2014/main" id="{43F50FBC-146B-4E7E-939D-43EC170846DB}"/>
                  </a:ext>
                </a:extLst>
              </xdr:cNvPr>
              <xdr:cNvSpPr/>
            </xdr:nvSpPr>
            <xdr:spPr>
              <a:xfrm>
                <a:off x="233362" y="2857500"/>
                <a:ext cx="91440" cy="91440"/>
              </a:xfrm>
              <a:prstGeom prst="ellipse">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59" name="Group 58">
              <a:extLst>
                <a:ext uri="{FF2B5EF4-FFF2-40B4-BE49-F238E27FC236}">
                  <a16:creationId xmlns:a16="http://schemas.microsoft.com/office/drawing/2014/main" id="{15B17A47-C91E-BFA5-0D60-22C9871102ED}"/>
                </a:ext>
              </a:extLst>
            </xdr:cNvPr>
            <xdr:cNvGrpSpPr/>
          </xdr:nvGrpSpPr>
          <xdr:grpSpPr>
            <a:xfrm>
              <a:off x="238125" y="3076575"/>
              <a:ext cx="91440" cy="281940"/>
              <a:chOff x="238125" y="3076575"/>
              <a:chExt cx="91440" cy="281940"/>
            </a:xfrm>
          </xdr:grpSpPr>
          <xdr:sp macro="" textlink="">
            <xdr:nvSpPr>
              <xdr:cNvPr id="54" name="Oval 53">
                <a:extLst>
                  <a:ext uri="{FF2B5EF4-FFF2-40B4-BE49-F238E27FC236}">
                    <a16:creationId xmlns:a16="http://schemas.microsoft.com/office/drawing/2014/main" id="{E21121BE-D33F-46F3-964E-3B4823735E15}"/>
                  </a:ext>
                </a:extLst>
              </xdr:cNvPr>
              <xdr:cNvSpPr/>
            </xdr:nvSpPr>
            <xdr:spPr>
              <a:xfrm>
                <a:off x="238125" y="3076575"/>
                <a:ext cx="91440" cy="91440"/>
              </a:xfrm>
              <a:prstGeom prst="ellipse">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5" name="Oval 54">
                <a:extLst>
                  <a:ext uri="{FF2B5EF4-FFF2-40B4-BE49-F238E27FC236}">
                    <a16:creationId xmlns:a16="http://schemas.microsoft.com/office/drawing/2014/main" id="{CB9BECB1-74ED-4D72-A74F-007D220D5F32}"/>
                  </a:ext>
                </a:extLst>
              </xdr:cNvPr>
              <xdr:cNvSpPr/>
            </xdr:nvSpPr>
            <xdr:spPr>
              <a:xfrm>
                <a:off x="238125" y="3267075"/>
                <a:ext cx="91440" cy="91440"/>
              </a:xfrm>
              <a:prstGeom prst="ellipse">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6" name="Oval 55">
              <a:extLst>
                <a:ext uri="{FF2B5EF4-FFF2-40B4-BE49-F238E27FC236}">
                  <a16:creationId xmlns:a16="http://schemas.microsoft.com/office/drawing/2014/main" id="{5FC52D5B-8DD6-4869-8F45-94DFAD092023}"/>
                </a:ext>
              </a:extLst>
            </xdr:cNvPr>
            <xdr:cNvSpPr/>
          </xdr:nvSpPr>
          <xdr:spPr>
            <a:xfrm>
              <a:off x="238125" y="3467100"/>
              <a:ext cx="91440" cy="91440"/>
            </a:xfrm>
            <a:prstGeom prst="ellipse">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76" name="Oval 75">
            <a:extLst>
              <a:ext uri="{FF2B5EF4-FFF2-40B4-BE49-F238E27FC236}">
                <a16:creationId xmlns:a16="http://schemas.microsoft.com/office/drawing/2014/main" id="{4FD87C4F-D0F1-495E-8381-7B1B1862B0E2}"/>
              </a:ext>
            </a:extLst>
          </xdr:cNvPr>
          <xdr:cNvSpPr/>
        </xdr:nvSpPr>
        <xdr:spPr>
          <a:xfrm>
            <a:off x="238125" y="3676650"/>
            <a:ext cx="91440" cy="91440"/>
          </a:xfrm>
          <a:prstGeom prst="ellipse">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0</xdr:col>
      <xdr:colOff>19050</xdr:colOff>
      <xdr:row>19</xdr:row>
      <xdr:rowOff>47626</xdr:rowOff>
    </xdr:from>
    <xdr:to>
      <xdr:col>5</xdr:col>
      <xdr:colOff>80010</xdr:colOff>
      <xdr:row>35</xdr:row>
      <xdr:rowOff>17146</xdr:rowOff>
    </xdr:to>
    <xdr:graphicFrame macro="">
      <xdr:nvGraphicFramePr>
        <xdr:cNvPr id="78" name="Chart 77">
          <a:extLst>
            <a:ext uri="{FF2B5EF4-FFF2-40B4-BE49-F238E27FC236}">
              <a16:creationId xmlns:a16="http://schemas.microsoft.com/office/drawing/2014/main" id="{E93C0FA3-287C-4061-8C0E-7F05376B4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333375</xdr:colOff>
      <xdr:row>24</xdr:row>
      <xdr:rowOff>133350</xdr:rowOff>
    </xdr:from>
    <xdr:to>
      <xdr:col>4</xdr:col>
      <xdr:colOff>323850</xdr:colOff>
      <xdr:row>28</xdr:row>
      <xdr:rowOff>66675</xdr:rowOff>
    </xdr:to>
    <xdr:sp macro="" textlink="'Pivot Table'!$BZ$6">
      <xdr:nvSpPr>
        <xdr:cNvPr id="79" name="TextBox 78">
          <a:extLst>
            <a:ext uri="{FF2B5EF4-FFF2-40B4-BE49-F238E27FC236}">
              <a16:creationId xmlns:a16="http://schemas.microsoft.com/office/drawing/2014/main" id="{82381120-8FBB-79E2-4565-0DA06D12A1C2}"/>
            </a:ext>
          </a:extLst>
        </xdr:cNvPr>
        <xdr:cNvSpPr txBox="1"/>
      </xdr:nvSpPr>
      <xdr:spPr>
        <a:xfrm>
          <a:off x="942975" y="4705350"/>
          <a:ext cx="1819275"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A12F12-FBCA-4AAF-9EA7-468722C769A7}" type="TxLink">
            <a:rPr lang="en-US" sz="4800" b="0" i="0" u="none" strike="noStrike">
              <a:solidFill>
                <a:schemeClr val="bg1"/>
              </a:solidFill>
              <a:latin typeface="Arial"/>
              <a:cs typeface="Arial"/>
            </a:rPr>
            <a:pPr/>
            <a:t>73%</a:t>
          </a:fld>
          <a:endParaRPr lang="en-IN" sz="4800">
            <a:solidFill>
              <a:schemeClr val="bg1"/>
            </a:solidFill>
          </a:endParaRPr>
        </a:p>
      </xdr:txBody>
    </xdr:sp>
    <xdr:clientData/>
  </xdr:twoCellAnchor>
  <xdr:twoCellAnchor editAs="absolute">
    <xdr:from>
      <xdr:col>1</xdr:col>
      <xdr:colOff>38100</xdr:colOff>
      <xdr:row>28</xdr:row>
      <xdr:rowOff>28575</xdr:rowOff>
    </xdr:from>
    <xdr:to>
      <xdr:col>4</xdr:col>
      <xdr:colOff>104775</xdr:colOff>
      <xdr:row>31</xdr:row>
      <xdr:rowOff>0</xdr:rowOff>
    </xdr:to>
    <xdr:sp macro="" textlink="">
      <xdr:nvSpPr>
        <xdr:cNvPr id="80" name="TextBox 79">
          <a:extLst>
            <a:ext uri="{FF2B5EF4-FFF2-40B4-BE49-F238E27FC236}">
              <a16:creationId xmlns:a16="http://schemas.microsoft.com/office/drawing/2014/main" id="{E34A24C4-8292-BA7F-A48B-3AFDFFB406F6}"/>
            </a:ext>
          </a:extLst>
        </xdr:cNvPr>
        <xdr:cNvSpPr txBox="1"/>
      </xdr:nvSpPr>
      <xdr:spPr>
        <a:xfrm>
          <a:off x="647700" y="5362575"/>
          <a:ext cx="189547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chemeClr val="bg1"/>
              </a:solidFill>
            </a:rPr>
            <a:t>Sales Percentage</a:t>
          </a:r>
        </a:p>
        <a:p>
          <a:pPr algn="ctr"/>
          <a:r>
            <a:rPr lang="en-IN" sz="1400">
              <a:solidFill>
                <a:schemeClr val="bg1"/>
              </a:solidFill>
            </a:rPr>
            <a:t>Achieved</a:t>
          </a:r>
        </a:p>
      </xdr:txBody>
    </xdr:sp>
    <xdr:clientData/>
  </xdr:twoCellAnchor>
  <xdr:twoCellAnchor editAs="absolute">
    <xdr:from>
      <xdr:col>7</xdr:col>
      <xdr:colOff>0</xdr:colOff>
      <xdr:row>13</xdr:row>
      <xdr:rowOff>0</xdr:rowOff>
    </xdr:from>
    <xdr:to>
      <xdr:col>18</xdr:col>
      <xdr:colOff>152400</xdr:colOff>
      <xdr:row>29</xdr:row>
      <xdr:rowOff>180975</xdr:rowOff>
    </xdr:to>
    <xdr:pic>
      <xdr:nvPicPr>
        <xdr:cNvPr id="90" name="Picture 89">
          <a:extLst>
            <a:ext uri="{FF2B5EF4-FFF2-40B4-BE49-F238E27FC236}">
              <a16:creationId xmlns:a16="http://schemas.microsoft.com/office/drawing/2014/main" id="{AA9D520D-8C62-7127-F444-FA66012ECE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4267200" y="2476500"/>
          <a:ext cx="6858000" cy="3228975"/>
        </a:xfrm>
        <a:prstGeom prst="rect">
          <a:avLst/>
        </a:prstGeom>
      </xdr:spPr>
    </xdr:pic>
    <xdr:clientData/>
  </xdr:twoCellAnchor>
  <xdr:twoCellAnchor editAs="absolute">
    <xdr:from>
      <xdr:col>5</xdr:col>
      <xdr:colOff>318471</xdr:colOff>
      <xdr:row>3</xdr:row>
      <xdr:rowOff>17328</xdr:rowOff>
    </xdr:from>
    <xdr:to>
      <xdr:col>20</xdr:col>
      <xdr:colOff>47625</xdr:colOff>
      <xdr:row>26</xdr:row>
      <xdr:rowOff>72571</xdr:rowOff>
    </xdr:to>
    <xdr:pic>
      <xdr:nvPicPr>
        <xdr:cNvPr id="97" name="Picture 96">
          <a:extLst>
            <a:ext uri="{FF2B5EF4-FFF2-40B4-BE49-F238E27FC236}">
              <a16:creationId xmlns:a16="http://schemas.microsoft.com/office/drawing/2014/main" id="{3B5ACCC0-8BE6-CFEA-8BA2-177E572B06D2}"/>
            </a:ext>
          </a:extLst>
        </xdr:cNvPr>
        <xdr:cNvPicPr>
          <a:picLocks noChangeAspect="1"/>
        </xdr:cNvPicPr>
      </xdr:nvPicPr>
      <xdr:blipFill>
        <a:blip xmlns:r="http://schemas.openxmlformats.org/officeDocument/2006/relationships" r:embed="rId6">
          <a:duotone>
            <a:schemeClr val="bg2">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3366471" y="588828"/>
          <a:ext cx="8873154" cy="4436743"/>
        </a:xfrm>
        <a:prstGeom prst="rect">
          <a:avLst/>
        </a:prstGeom>
      </xdr:spPr>
    </xdr:pic>
    <xdr:clientData/>
  </xdr:twoCellAnchor>
  <xdr:twoCellAnchor editAs="absolute">
    <xdr:from>
      <xdr:col>7</xdr:col>
      <xdr:colOff>61318</xdr:colOff>
      <xdr:row>5</xdr:row>
      <xdr:rowOff>180531</xdr:rowOff>
    </xdr:from>
    <xdr:to>
      <xdr:col>10</xdr:col>
      <xdr:colOff>45105</xdr:colOff>
      <xdr:row>8</xdr:row>
      <xdr:rowOff>148070</xdr:rowOff>
    </xdr:to>
    <xdr:grpSp>
      <xdr:nvGrpSpPr>
        <xdr:cNvPr id="111" name="Group 110">
          <a:extLst>
            <a:ext uri="{FF2B5EF4-FFF2-40B4-BE49-F238E27FC236}">
              <a16:creationId xmlns:a16="http://schemas.microsoft.com/office/drawing/2014/main" id="{34C16286-4CA2-0076-807B-0EDA343F3D78}"/>
            </a:ext>
          </a:extLst>
        </xdr:cNvPr>
        <xdr:cNvGrpSpPr/>
      </xdr:nvGrpSpPr>
      <xdr:grpSpPr>
        <a:xfrm>
          <a:off x="4328518" y="1133031"/>
          <a:ext cx="1812587" cy="539039"/>
          <a:chOff x="4572000" y="1238250"/>
          <a:chExt cx="1562100" cy="640080"/>
        </a:xfrm>
      </xdr:grpSpPr>
      <xdr:sp macro="" textlink="">
        <xdr:nvSpPr>
          <xdr:cNvPr id="104" name="Rectangle: Rounded Corners 103">
            <a:extLst>
              <a:ext uri="{FF2B5EF4-FFF2-40B4-BE49-F238E27FC236}">
                <a16:creationId xmlns:a16="http://schemas.microsoft.com/office/drawing/2014/main" id="{FA4ACA4E-D390-16D3-D26B-00659061A684}"/>
              </a:ext>
            </a:extLst>
          </xdr:cNvPr>
          <xdr:cNvSpPr/>
        </xdr:nvSpPr>
        <xdr:spPr>
          <a:xfrm>
            <a:off x="4572000" y="1238250"/>
            <a:ext cx="156210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5" name="Rectangle: Rounded Corners 104">
            <a:extLst>
              <a:ext uri="{FF2B5EF4-FFF2-40B4-BE49-F238E27FC236}">
                <a16:creationId xmlns:a16="http://schemas.microsoft.com/office/drawing/2014/main" id="{791995F1-AC4F-8C76-D25A-36780621E7EE}"/>
              </a:ext>
            </a:extLst>
          </xdr:cNvPr>
          <xdr:cNvSpPr/>
        </xdr:nvSpPr>
        <xdr:spPr>
          <a:xfrm>
            <a:off x="4657725" y="1375410"/>
            <a:ext cx="365760" cy="365760"/>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7" name="Graphic 106" descr="City">
            <a:extLst>
              <a:ext uri="{FF2B5EF4-FFF2-40B4-BE49-F238E27FC236}">
                <a16:creationId xmlns:a16="http://schemas.microsoft.com/office/drawing/2014/main" id="{9B1ACEA5-8897-2943-17A3-CDB4BDC3EF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48202" y="1400174"/>
            <a:ext cx="381662" cy="274320"/>
          </a:xfrm>
          <a:prstGeom prst="rect">
            <a:avLst/>
          </a:prstGeom>
        </xdr:spPr>
      </xdr:pic>
      <xdr:sp macro="" textlink="'Pivot Table'!BR9">
        <xdr:nvSpPr>
          <xdr:cNvPr id="108" name="TextBox 107">
            <a:extLst>
              <a:ext uri="{FF2B5EF4-FFF2-40B4-BE49-F238E27FC236}">
                <a16:creationId xmlns:a16="http://schemas.microsoft.com/office/drawing/2014/main" id="{DC14E9E1-2794-1A23-533A-7D5ACA54211B}"/>
              </a:ext>
            </a:extLst>
          </xdr:cNvPr>
          <xdr:cNvSpPr txBox="1"/>
        </xdr:nvSpPr>
        <xdr:spPr>
          <a:xfrm>
            <a:off x="5076824" y="1314451"/>
            <a:ext cx="8953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FE6A4F2-0F20-4101-9DE5-6B75940152AE}" type="TxLink">
              <a:rPr lang="en-US" sz="1200" b="0" i="0" u="none" strike="noStrike">
                <a:solidFill>
                  <a:schemeClr val="bg1"/>
                </a:solidFill>
                <a:latin typeface="Arial"/>
                <a:cs typeface="Arial"/>
              </a:rPr>
              <a:pPr/>
              <a:t>Canada</a:t>
            </a:fld>
            <a:endParaRPr lang="en-IN" sz="3200">
              <a:solidFill>
                <a:schemeClr val="bg1"/>
              </a:solidFill>
            </a:endParaRPr>
          </a:p>
        </xdr:txBody>
      </xdr:sp>
      <xdr:sp macro="" textlink="'Pivot Table'!BT9">
        <xdr:nvSpPr>
          <xdr:cNvPr id="109" name="TextBox 108">
            <a:extLst>
              <a:ext uri="{FF2B5EF4-FFF2-40B4-BE49-F238E27FC236}">
                <a16:creationId xmlns:a16="http://schemas.microsoft.com/office/drawing/2014/main" id="{1E67F05E-8D65-2AFA-5723-DF333A809A9F}"/>
              </a:ext>
            </a:extLst>
          </xdr:cNvPr>
          <xdr:cNvSpPr txBox="1"/>
        </xdr:nvSpPr>
        <xdr:spPr>
          <a:xfrm>
            <a:off x="4991099" y="1476376"/>
            <a:ext cx="99060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D4D90F6-3CDC-48DC-87DF-71E4C7C102BE}" type="TxLink">
              <a:rPr lang="en-US" sz="1800" b="0" i="0" u="none" strike="noStrike">
                <a:solidFill>
                  <a:schemeClr val="bg1"/>
                </a:solidFill>
                <a:latin typeface="Arial"/>
                <a:cs typeface="Arial"/>
              </a:rPr>
              <a:pPr/>
              <a:t> 62,256 </a:t>
            </a:fld>
            <a:endParaRPr lang="en-IN" sz="4800">
              <a:solidFill>
                <a:schemeClr val="bg1"/>
              </a:solidFill>
            </a:endParaRPr>
          </a:p>
        </xdr:txBody>
      </xdr:sp>
    </xdr:grpSp>
    <xdr:clientData/>
  </xdr:twoCellAnchor>
  <xdr:twoCellAnchor editAs="absolute">
    <xdr:from>
      <xdr:col>12</xdr:col>
      <xdr:colOff>424477</xdr:colOff>
      <xdr:row>11</xdr:row>
      <xdr:rowOff>103733</xdr:rowOff>
    </xdr:from>
    <xdr:to>
      <xdr:col>16</xdr:col>
      <xdr:colOff>202794</xdr:colOff>
      <xdr:row>15</xdr:row>
      <xdr:rowOff>88722</xdr:rowOff>
    </xdr:to>
    <xdr:grpSp>
      <xdr:nvGrpSpPr>
        <xdr:cNvPr id="113" name="Group 112">
          <a:extLst>
            <a:ext uri="{FF2B5EF4-FFF2-40B4-BE49-F238E27FC236}">
              <a16:creationId xmlns:a16="http://schemas.microsoft.com/office/drawing/2014/main" id="{021908A2-92E1-1E11-882D-FE1B59A5045F}"/>
            </a:ext>
          </a:extLst>
        </xdr:cNvPr>
        <xdr:cNvGrpSpPr/>
      </xdr:nvGrpSpPr>
      <xdr:grpSpPr>
        <a:xfrm>
          <a:off x="7739677" y="2199233"/>
          <a:ext cx="2216717" cy="746989"/>
          <a:chOff x="4572000" y="1238250"/>
          <a:chExt cx="2192271" cy="887731"/>
        </a:xfrm>
      </xdr:grpSpPr>
      <xdr:sp macro="" textlink="">
        <xdr:nvSpPr>
          <xdr:cNvPr id="114" name="Rectangle: Rounded Corners 113">
            <a:extLst>
              <a:ext uri="{FF2B5EF4-FFF2-40B4-BE49-F238E27FC236}">
                <a16:creationId xmlns:a16="http://schemas.microsoft.com/office/drawing/2014/main" id="{D7C4C7BB-DCCF-25B3-62B1-D0D9C0A07635}"/>
              </a:ext>
            </a:extLst>
          </xdr:cNvPr>
          <xdr:cNvSpPr/>
        </xdr:nvSpPr>
        <xdr:spPr>
          <a:xfrm>
            <a:off x="4572000" y="1238250"/>
            <a:ext cx="156210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5" name="Rectangle: Rounded Corners 114">
            <a:extLst>
              <a:ext uri="{FF2B5EF4-FFF2-40B4-BE49-F238E27FC236}">
                <a16:creationId xmlns:a16="http://schemas.microsoft.com/office/drawing/2014/main" id="{12B5D2C3-FF0F-DFE0-DE19-F780A3A34B55}"/>
              </a:ext>
            </a:extLst>
          </xdr:cNvPr>
          <xdr:cNvSpPr/>
        </xdr:nvSpPr>
        <xdr:spPr>
          <a:xfrm>
            <a:off x="4657725" y="1375410"/>
            <a:ext cx="365760" cy="365760"/>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6" name="Graphic 115" descr="City">
            <a:extLst>
              <a:ext uri="{FF2B5EF4-FFF2-40B4-BE49-F238E27FC236}">
                <a16:creationId xmlns:a16="http://schemas.microsoft.com/office/drawing/2014/main" id="{DC25CCB1-C25D-08B3-F792-66A1D0C9E87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48202" y="1400174"/>
            <a:ext cx="381662" cy="274320"/>
          </a:xfrm>
          <a:prstGeom prst="rect">
            <a:avLst/>
          </a:prstGeom>
        </xdr:spPr>
      </xdr:pic>
      <xdr:sp macro="" textlink="'Pivot Table'!BR5">
        <xdr:nvSpPr>
          <xdr:cNvPr id="117" name="TextBox 116">
            <a:extLst>
              <a:ext uri="{FF2B5EF4-FFF2-40B4-BE49-F238E27FC236}">
                <a16:creationId xmlns:a16="http://schemas.microsoft.com/office/drawing/2014/main" id="{90700B11-B69D-B768-81AF-6C3D36221EEE}"/>
              </a:ext>
            </a:extLst>
          </xdr:cNvPr>
          <xdr:cNvSpPr txBox="1"/>
        </xdr:nvSpPr>
        <xdr:spPr>
          <a:xfrm>
            <a:off x="5076824" y="1314451"/>
            <a:ext cx="8953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16FBE65-15AD-4F9E-84F5-C790E89BE711}" type="TxLink">
              <a:rPr lang="en-US" sz="1200" b="0" i="0" u="none" strike="noStrike">
                <a:solidFill>
                  <a:schemeClr val="bg1"/>
                </a:solidFill>
                <a:latin typeface="Arial"/>
                <a:cs typeface="Arial"/>
              </a:rPr>
              <a:pPr/>
              <a:t>Egypt</a:t>
            </a:fld>
            <a:endParaRPr lang="en-IN" sz="3600">
              <a:solidFill>
                <a:schemeClr val="bg1"/>
              </a:solidFill>
            </a:endParaRPr>
          </a:p>
        </xdr:txBody>
      </xdr:sp>
      <xdr:sp macro="" textlink="'Pivot Table'!BT5">
        <xdr:nvSpPr>
          <xdr:cNvPr id="118" name="TextBox 117">
            <a:extLst>
              <a:ext uri="{FF2B5EF4-FFF2-40B4-BE49-F238E27FC236}">
                <a16:creationId xmlns:a16="http://schemas.microsoft.com/office/drawing/2014/main" id="{BAADD38B-7AB7-B52B-A61C-EF399A92796F}"/>
              </a:ext>
            </a:extLst>
          </xdr:cNvPr>
          <xdr:cNvSpPr txBox="1"/>
        </xdr:nvSpPr>
        <xdr:spPr>
          <a:xfrm>
            <a:off x="4972047" y="1485901"/>
            <a:ext cx="1792224"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388EAD-87FA-4F5A-8712-76EC7EA8D616}" type="TxLink">
              <a:rPr lang="en-US" sz="1800" b="0" i="0" u="none" strike="noStrike">
                <a:solidFill>
                  <a:schemeClr val="bg1"/>
                </a:solidFill>
                <a:latin typeface="Arial"/>
                <a:cs typeface="Arial"/>
              </a:rPr>
              <a:pPr/>
              <a:t> 190,380 </a:t>
            </a:fld>
            <a:endParaRPr lang="en-IN" sz="6000">
              <a:solidFill>
                <a:schemeClr val="bg1"/>
              </a:solidFill>
            </a:endParaRPr>
          </a:p>
        </xdr:txBody>
      </xdr:sp>
    </xdr:grpSp>
    <xdr:clientData/>
  </xdr:twoCellAnchor>
  <xdr:twoCellAnchor editAs="absolute">
    <xdr:from>
      <xdr:col>5</xdr:col>
      <xdr:colOff>300097</xdr:colOff>
      <xdr:row>11</xdr:row>
      <xdr:rowOff>157006</xdr:rowOff>
    </xdr:from>
    <xdr:to>
      <xdr:col>8</xdr:col>
      <xdr:colOff>283884</xdr:colOff>
      <xdr:row>14</xdr:row>
      <xdr:rowOff>124545</xdr:rowOff>
    </xdr:to>
    <xdr:grpSp>
      <xdr:nvGrpSpPr>
        <xdr:cNvPr id="119" name="Group 118">
          <a:extLst>
            <a:ext uri="{FF2B5EF4-FFF2-40B4-BE49-F238E27FC236}">
              <a16:creationId xmlns:a16="http://schemas.microsoft.com/office/drawing/2014/main" id="{8FBBB3C0-1E85-C2F1-D15E-9C34DE9E571A}"/>
            </a:ext>
          </a:extLst>
        </xdr:cNvPr>
        <xdr:cNvGrpSpPr/>
      </xdr:nvGrpSpPr>
      <xdr:grpSpPr>
        <a:xfrm>
          <a:off x="3348097" y="2252506"/>
          <a:ext cx="1812587" cy="539039"/>
          <a:chOff x="4572000" y="1238250"/>
          <a:chExt cx="1562100" cy="640080"/>
        </a:xfrm>
      </xdr:grpSpPr>
      <xdr:sp macro="" textlink="">
        <xdr:nvSpPr>
          <xdr:cNvPr id="120" name="Rectangle: Rounded Corners 119">
            <a:extLst>
              <a:ext uri="{FF2B5EF4-FFF2-40B4-BE49-F238E27FC236}">
                <a16:creationId xmlns:a16="http://schemas.microsoft.com/office/drawing/2014/main" id="{17632A16-F141-B373-385E-439F357AA740}"/>
              </a:ext>
            </a:extLst>
          </xdr:cNvPr>
          <xdr:cNvSpPr/>
        </xdr:nvSpPr>
        <xdr:spPr>
          <a:xfrm>
            <a:off x="4572000" y="1238250"/>
            <a:ext cx="156210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1" name="Rectangle: Rounded Corners 120">
            <a:extLst>
              <a:ext uri="{FF2B5EF4-FFF2-40B4-BE49-F238E27FC236}">
                <a16:creationId xmlns:a16="http://schemas.microsoft.com/office/drawing/2014/main" id="{33AD62D7-0AD5-7FF2-7836-276DF38DD596}"/>
              </a:ext>
            </a:extLst>
          </xdr:cNvPr>
          <xdr:cNvSpPr/>
        </xdr:nvSpPr>
        <xdr:spPr>
          <a:xfrm>
            <a:off x="4657725" y="1375410"/>
            <a:ext cx="365760" cy="365760"/>
          </a:xfrm>
          <a:prstGeom prst="roundRect">
            <a:avLst/>
          </a:prstGeom>
          <a:solidFill>
            <a:srgbClr val="994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2" name="Graphic 121" descr="City">
            <a:extLst>
              <a:ext uri="{FF2B5EF4-FFF2-40B4-BE49-F238E27FC236}">
                <a16:creationId xmlns:a16="http://schemas.microsoft.com/office/drawing/2014/main" id="{E45E6A7A-9463-1B12-B265-FEFE814A26E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48202" y="1400174"/>
            <a:ext cx="381662" cy="274320"/>
          </a:xfrm>
          <a:prstGeom prst="rect">
            <a:avLst/>
          </a:prstGeom>
        </xdr:spPr>
      </xdr:pic>
      <xdr:sp macro="" textlink="'Pivot Table'!BR6">
        <xdr:nvSpPr>
          <xdr:cNvPr id="123" name="TextBox 122">
            <a:extLst>
              <a:ext uri="{FF2B5EF4-FFF2-40B4-BE49-F238E27FC236}">
                <a16:creationId xmlns:a16="http://schemas.microsoft.com/office/drawing/2014/main" id="{5ADFCD1E-5BA6-ED2C-0948-5A7ED6635282}"/>
              </a:ext>
            </a:extLst>
          </xdr:cNvPr>
          <xdr:cNvSpPr txBox="1"/>
        </xdr:nvSpPr>
        <xdr:spPr>
          <a:xfrm>
            <a:off x="5076824" y="1314451"/>
            <a:ext cx="8953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5173B4-0799-46ED-9BBA-877892F1542D}" type="TxLink">
              <a:rPr lang="en-US" sz="1200" b="0" i="0" u="none" strike="noStrike">
                <a:solidFill>
                  <a:schemeClr val="bg1"/>
                </a:solidFill>
                <a:latin typeface="Arial"/>
                <a:cs typeface="Arial"/>
              </a:rPr>
              <a:pPr/>
              <a:t>USA</a:t>
            </a:fld>
            <a:endParaRPr lang="en-IN" sz="3600">
              <a:solidFill>
                <a:schemeClr val="bg1"/>
              </a:solidFill>
            </a:endParaRPr>
          </a:p>
        </xdr:txBody>
      </xdr:sp>
      <xdr:sp macro="" textlink="'Pivot Table'!BT6">
        <xdr:nvSpPr>
          <xdr:cNvPr id="124" name="TextBox 123">
            <a:extLst>
              <a:ext uri="{FF2B5EF4-FFF2-40B4-BE49-F238E27FC236}">
                <a16:creationId xmlns:a16="http://schemas.microsoft.com/office/drawing/2014/main" id="{3CFCEAA6-9166-579E-9FFD-8FCC0B167519}"/>
              </a:ext>
            </a:extLst>
          </xdr:cNvPr>
          <xdr:cNvSpPr txBox="1"/>
        </xdr:nvSpPr>
        <xdr:spPr>
          <a:xfrm>
            <a:off x="4962524" y="1466851"/>
            <a:ext cx="10763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0F56E4-CEC9-4482-83B2-AE948C70A113}" type="TxLink">
              <a:rPr lang="en-US" sz="1800" b="0" i="0" u="none" strike="noStrike">
                <a:solidFill>
                  <a:schemeClr val="bg1"/>
                </a:solidFill>
                <a:latin typeface="Arial"/>
                <a:cs typeface="Arial"/>
              </a:rPr>
              <a:pPr/>
              <a:t> 109,940 </a:t>
            </a:fld>
            <a:endParaRPr lang="en-IN" sz="6000">
              <a:solidFill>
                <a:schemeClr val="bg1"/>
              </a:solidFill>
            </a:endParaRPr>
          </a:p>
        </xdr:txBody>
      </xdr:sp>
    </xdr:grpSp>
    <xdr:clientData/>
  </xdr:twoCellAnchor>
  <xdr:twoCellAnchor editAs="absolute">
    <xdr:from>
      <xdr:col>8</xdr:col>
      <xdr:colOff>405903</xdr:colOff>
      <xdr:row>15</xdr:row>
      <xdr:rowOff>16009</xdr:rowOff>
    </xdr:from>
    <xdr:to>
      <xdr:col>11</xdr:col>
      <xdr:colOff>389690</xdr:colOff>
      <xdr:row>17</xdr:row>
      <xdr:rowOff>177833</xdr:rowOff>
    </xdr:to>
    <xdr:grpSp>
      <xdr:nvGrpSpPr>
        <xdr:cNvPr id="125" name="Group 124">
          <a:extLst>
            <a:ext uri="{FF2B5EF4-FFF2-40B4-BE49-F238E27FC236}">
              <a16:creationId xmlns:a16="http://schemas.microsoft.com/office/drawing/2014/main" id="{C2BB768B-8094-4CBF-D8BD-A9E4BB49EBA9}"/>
            </a:ext>
          </a:extLst>
        </xdr:cNvPr>
        <xdr:cNvGrpSpPr/>
      </xdr:nvGrpSpPr>
      <xdr:grpSpPr>
        <a:xfrm>
          <a:off x="5282703" y="2873509"/>
          <a:ext cx="1812587" cy="542824"/>
          <a:chOff x="4572000" y="1238250"/>
          <a:chExt cx="1562100" cy="640080"/>
        </a:xfrm>
      </xdr:grpSpPr>
      <xdr:sp macro="" textlink="">
        <xdr:nvSpPr>
          <xdr:cNvPr id="126" name="Rectangle: Rounded Corners 125">
            <a:extLst>
              <a:ext uri="{FF2B5EF4-FFF2-40B4-BE49-F238E27FC236}">
                <a16:creationId xmlns:a16="http://schemas.microsoft.com/office/drawing/2014/main" id="{216A7FF6-0CB8-DAD0-CCDB-82169E185751}"/>
              </a:ext>
            </a:extLst>
          </xdr:cNvPr>
          <xdr:cNvSpPr/>
        </xdr:nvSpPr>
        <xdr:spPr>
          <a:xfrm>
            <a:off x="4572000" y="1238250"/>
            <a:ext cx="156210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7" name="Rectangle: Rounded Corners 126">
            <a:extLst>
              <a:ext uri="{FF2B5EF4-FFF2-40B4-BE49-F238E27FC236}">
                <a16:creationId xmlns:a16="http://schemas.microsoft.com/office/drawing/2014/main" id="{49607197-38D8-376E-36EF-805FF29BFE93}"/>
              </a:ext>
            </a:extLst>
          </xdr:cNvPr>
          <xdr:cNvSpPr/>
        </xdr:nvSpPr>
        <xdr:spPr>
          <a:xfrm>
            <a:off x="4657725" y="1375410"/>
            <a:ext cx="365760" cy="365760"/>
          </a:xfrm>
          <a:prstGeom prst="roundRect">
            <a:avLst/>
          </a:prstGeom>
          <a:solidFill>
            <a:srgbClr val="DC25F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8" name="Graphic 127" descr="City">
            <a:extLst>
              <a:ext uri="{FF2B5EF4-FFF2-40B4-BE49-F238E27FC236}">
                <a16:creationId xmlns:a16="http://schemas.microsoft.com/office/drawing/2014/main" id="{644FC9E0-9325-9214-F19E-4DD6D9888A7C}"/>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48202" y="1400174"/>
            <a:ext cx="381662" cy="274320"/>
          </a:xfrm>
          <a:prstGeom prst="rect">
            <a:avLst/>
          </a:prstGeom>
        </xdr:spPr>
      </xdr:pic>
      <xdr:sp macro="" textlink="'Pivot Table'!BR10">
        <xdr:nvSpPr>
          <xdr:cNvPr id="129" name="TextBox 128">
            <a:extLst>
              <a:ext uri="{FF2B5EF4-FFF2-40B4-BE49-F238E27FC236}">
                <a16:creationId xmlns:a16="http://schemas.microsoft.com/office/drawing/2014/main" id="{E3C0F26C-DB35-E472-13E7-F92B8A293956}"/>
              </a:ext>
            </a:extLst>
          </xdr:cNvPr>
          <xdr:cNvSpPr txBox="1"/>
        </xdr:nvSpPr>
        <xdr:spPr>
          <a:xfrm>
            <a:off x="5076824" y="1314451"/>
            <a:ext cx="89535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992AC1-7733-4CCD-806F-3F2DB37A713A}" type="TxLink">
              <a:rPr lang="en-US" sz="1200" b="0" i="0" u="none" strike="noStrike">
                <a:solidFill>
                  <a:schemeClr val="bg1"/>
                </a:solidFill>
                <a:latin typeface="Arial"/>
                <a:cs typeface="Arial"/>
              </a:rPr>
              <a:pPr/>
              <a:t>Brazil</a:t>
            </a:fld>
            <a:endParaRPr lang="en-IN" sz="3600">
              <a:solidFill>
                <a:schemeClr val="bg1"/>
              </a:solidFill>
            </a:endParaRPr>
          </a:p>
        </xdr:txBody>
      </xdr:sp>
      <xdr:sp macro="" textlink="'Pivot Table'!BT10">
        <xdr:nvSpPr>
          <xdr:cNvPr id="130" name="TextBox 129">
            <a:extLst>
              <a:ext uri="{FF2B5EF4-FFF2-40B4-BE49-F238E27FC236}">
                <a16:creationId xmlns:a16="http://schemas.microsoft.com/office/drawing/2014/main" id="{7FB7EEA6-0491-BFF5-4910-2171EEF33B34}"/>
              </a:ext>
            </a:extLst>
          </xdr:cNvPr>
          <xdr:cNvSpPr txBox="1"/>
        </xdr:nvSpPr>
        <xdr:spPr>
          <a:xfrm>
            <a:off x="5010149" y="1485901"/>
            <a:ext cx="1028701"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50C8C8-4159-4A76-882D-61375FD14A61}" type="TxLink">
              <a:rPr lang="en-US" sz="1800" b="0" i="0" u="none" strike="noStrike">
                <a:solidFill>
                  <a:schemeClr val="bg1"/>
                </a:solidFill>
                <a:latin typeface="Arial"/>
                <a:cs typeface="Arial"/>
              </a:rPr>
              <a:pPr/>
              <a:t> 62,240 </a:t>
            </a:fld>
            <a:endParaRPr lang="en-IN" sz="6000">
              <a:solidFill>
                <a:schemeClr val="bg1"/>
              </a:solidFill>
            </a:endParaRPr>
          </a:p>
        </xdr:txBody>
      </xdr:sp>
    </xdr:grpSp>
    <xdr:clientData/>
  </xdr:twoCellAnchor>
  <xdr:twoCellAnchor editAs="absolute">
    <xdr:from>
      <xdr:col>11</xdr:col>
      <xdr:colOff>401459</xdr:colOff>
      <xdr:row>6</xdr:row>
      <xdr:rowOff>116302</xdr:rowOff>
    </xdr:from>
    <xdr:to>
      <xdr:col>14</xdr:col>
      <xdr:colOff>383006</xdr:colOff>
      <xdr:row>9</xdr:row>
      <xdr:rowOff>83841</xdr:rowOff>
    </xdr:to>
    <xdr:sp macro="" textlink="">
      <xdr:nvSpPr>
        <xdr:cNvPr id="132" name="Rectangle: Rounded Corners 131">
          <a:extLst>
            <a:ext uri="{FF2B5EF4-FFF2-40B4-BE49-F238E27FC236}">
              <a16:creationId xmlns:a16="http://schemas.microsoft.com/office/drawing/2014/main" id="{4AF4C86C-2CBD-6A0C-374B-121E9672BA5C}"/>
            </a:ext>
          </a:extLst>
        </xdr:cNvPr>
        <xdr:cNvSpPr/>
      </xdr:nvSpPr>
      <xdr:spPr>
        <a:xfrm>
          <a:off x="7107059" y="1259302"/>
          <a:ext cx="1810347" cy="539039"/>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488125</xdr:colOff>
      <xdr:row>7</xdr:row>
      <xdr:rowOff>41310</xdr:rowOff>
    </xdr:from>
    <xdr:to>
      <xdr:col>12</xdr:col>
      <xdr:colOff>248298</xdr:colOff>
      <xdr:row>8</xdr:row>
      <xdr:rowOff>158832</xdr:rowOff>
    </xdr:to>
    <xdr:sp macro="" textlink="">
      <xdr:nvSpPr>
        <xdr:cNvPr id="133" name="Rectangle: Rounded Corners 132">
          <a:extLst>
            <a:ext uri="{FF2B5EF4-FFF2-40B4-BE49-F238E27FC236}">
              <a16:creationId xmlns:a16="http://schemas.microsoft.com/office/drawing/2014/main" id="{FA919491-8D74-8A01-082B-BBCAF3D30A1A}"/>
            </a:ext>
          </a:extLst>
        </xdr:cNvPr>
        <xdr:cNvSpPr/>
      </xdr:nvSpPr>
      <xdr:spPr>
        <a:xfrm>
          <a:off x="7193725" y="1374810"/>
          <a:ext cx="369773" cy="308022"/>
        </a:xfrm>
        <a:prstGeom prst="roundRect">
          <a:avLst/>
        </a:prstGeom>
        <a:solidFill>
          <a:srgbClr val="9B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478497</xdr:colOff>
      <xdr:row>7</xdr:row>
      <xdr:rowOff>62165</xdr:rowOff>
    </xdr:from>
    <xdr:to>
      <xdr:col>12</xdr:col>
      <xdr:colOff>254747</xdr:colOff>
      <xdr:row>8</xdr:row>
      <xdr:rowOff>102682</xdr:rowOff>
    </xdr:to>
    <xdr:pic>
      <xdr:nvPicPr>
        <xdr:cNvPr id="134" name="Graphic 133" descr="City">
          <a:extLst>
            <a:ext uri="{FF2B5EF4-FFF2-40B4-BE49-F238E27FC236}">
              <a16:creationId xmlns:a16="http://schemas.microsoft.com/office/drawing/2014/main" id="{9270E1F2-D97F-4658-01B6-7561B12B4C4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184097" y="1395665"/>
          <a:ext cx="385850" cy="231017"/>
        </a:xfrm>
        <a:prstGeom prst="rect">
          <a:avLst/>
        </a:prstGeom>
      </xdr:spPr>
    </xdr:pic>
    <xdr:clientData/>
  </xdr:twoCellAnchor>
  <xdr:twoCellAnchor editAs="absolute">
    <xdr:from>
      <xdr:col>12</xdr:col>
      <xdr:colOff>302221</xdr:colOff>
      <xdr:row>6</xdr:row>
      <xdr:rowOff>180474</xdr:rowOff>
    </xdr:from>
    <xdr:to>
      <xdr:col>15</xdr:col>
      <xdr:colOff>33403</xdr:colOff>
      <xdr:row>8</xdr:row>
      <xdr:rowOff>104288</xdr:rowOff>
    </xdr:to>
    <xdr:sp macro="" textlink="'Pivot Table'!BR8">
      <xdr:nvSpPr>
        <xdr:cNvPr id="135" name="TextBox 134">
          <a:extLst>
            <a:ext uri="{FF2B5EF4-FFF2-40B4-BE49-F238E27FC236}">
              <a16:creationId xmlns:a16="http://schemas.microsoft.com/office/drawing/2014/main" id="{79EB516A-4F68-C9CC-CD53-BD6464C61E01}"/>
            </a:ext>
          </a:extLst>
        </xdr:cNvPr>
        <xdr:cNvSpPr txBox="1"/>
      </xdr:nvSpPr>
      <xdr:spPr>
        <a:xfrm>
          <a:off x="7617421" y="1323474"/>
          <a:ext cx="1559982" cy="3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6300C1-AE72-44DA-B5A1-C9CDC36C2B94}" type="TxLink">
            <a:rPr lang="en-US" sz="1200" b="0" i="0" u="none" strike="noStrike">
              <a:solidFill>
                <a:schemeClr val="bg1"/>
              </a:solidFill>
              <a:latin typeface="Arial"/>
              <a:cs typeface="Arial"/>
            </a:rPr>
            <a:pPr/>
            <a:t>United Kingdom</a:t>
          </a:fld>
          <a:endParaRPr lang="en-IN" sz="3600">
            <a:solidFill>
              <a:schemeClr val="bg1"/>
            </a:solidFill>
          </a:endParaRPr>
        </a:p>
      </xdr:txBody>
    </xdr:sp>
    <xdr:clientData/>
  </xdr:twoCellAnchor>
  <xdr:twoCellAnchor editAs="absolute">
    <xdr:from>
      <xdr:col>12</xdr:col>
      <xdr:colOff>186668</xdr:colOff>
      <xdr:row>7</xdr:row>
      <xdr:rowOff>142381</xdr:rowOff>
    </xdr:from>
    <xdr:to>
      <xdr:col>14</xdr:col>
      <xdr:colOff>402266</xdr:colOff>
      <xdr:row>9</xdr:row>
      <xdr:rowOff>66195</xdr:rowOff>
    </xdr:to>
    <xdr:sp macro="" textlink="'Pivot Table'!BT8">
      <xdr:nvSpPr>
        <xdr:cNvPr id="136" name="TextBox 135">
          <a:extLst>
            <a:ext uri="{FF2B5EF4-FFF2-40B4-BE49-F238E27FC236}">
              <a16:creationId xmlns:a16="http://schemas.microsoft.com/office/drawing/2014/main" id="{5367A49D-B47F-846F-9653-A5F76E158900}"/>
            </a:ext>
          </a:extLst>
        </xdr:cNvPr>
        <xdr:cNvSpPr txBox="1"/>
      </xdr:nvSpPr>
      <xdr:spPr>
        <a:xfrm>
          <a:off x="7501868" y="1475881"/>
          <a:ext cx="1434798" cy="304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B2CE11-3A60-4ED6-80CD-72C6BC27D830}" type="TxLink">
            <a:rPr lang="en-US" sz="1800" b="0" i="0" u="none" strike="noStrike">
              <a:solidFill>
                <a:schemeClr val="bg1"/>
              </a:solidFill>
              <a:latin typeface="Arial"/>
              <a:cs typeface="Arial"/>
            </a:rPr>
            <a:pPr/>
            <a:t> 106,948 </a:t>
          </a:fld>
          <a:endParaRPr lang="en-IN" sz="6000">
            <a:solidFill>
              <a:schemeClr val="bg1"/>
            </a:solidFill>
          </a:endParaRPr>
        </a:p>
      </xdr:txBody>
    </xdr:sp>
    <xdr:clientData/>
  </xdr:twoCellAnchor>
  <xdr:twoCellAnchor editAs="absolute">
    <xdr:from>
      <xdr:col>15</xdr:col>
      <xdr:colOff>171963</xdr:colOff>
      <xdr:row>5</xdr:row>
      <xdr:rowOff>129190</xdr:rowOff>
    </xdr:from>
    <xdr:to>
      <xdr:col>18</xdr:col>
      <xdr:colOff>414903</xdr:colOff>
      <xdr:row>8</xdr:row>
      <xdr:rowOff>100514</xdr:rowOff>
    </xdr:to>
    <xdr:grpSp>
      <xdr:nvGrpSpPr>
        <xdr:cNvPr id="137" name="Group 136">
          <a:extLst>
            <a:ext uri="{FF2B5EF4-FFF2-40B4-BE49-F238E27FC236}">
              <a16:creationId xmlns:a16="http://schemas.microsoft.com/office/drawing/2014/main" id="{877D9CE6-BBA1-A7CE-03BE-29426E5B071F}"/>
            </a:ext>
          </a:extLst>
        </xdr:cNvPr>
        <xdr:cNvGrpSpPr/>
      </xdr:nvGrpSpPr>
      <xdr:grpSpPr>
        <a:xfrm>
          <a:off x="9315963" y="1081690"/>
          <a:ext cx="2071740" cy="542824"/>
          <a:chOff x="4572000" y="1238250"/>
          <a:chExt cx="2047875" cy="640080"/>
        </a:xfrm>
      </xdr:grpSpPr>
      <xdr:sp macro="" textlink="">
        <xdr:nvSpPr>
          <xdr:cNvPr id="138" name="Rectangle: Rounded Corners 137">
            <a:extLst>
              <a:ext uri="{FF2B5EF4-FFF2-40B4-BE49-F238E27FC236}">
                <a16:creationId xmlns:a16="http://schemas.microsoft.com/office/drawing/2014/main" id="{CC09979C-570A-6480-FC04-963CD17ACCDA}"/>
              </a:ext>
            </a:extLst>
          </xdr:cNvPr>
          <xdr:cNvSpPr/>
        </xdr:nvSpPr>
        <xdr:spPr>
          <a:xfrm>
            <a:off x="4572000" y="1238250"/>
            <a:ext cx="1790700" cy="640080"/>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9" name="Rectangle: Rounded Corners 138">
            <a:extLst>
              <a:ext uri="{FF2B5EF4-FFF2-40B4-BE49-F238E27FC236}">
                <a16:creationId xmlns:a16="http://schemas.microsoft.com/office/drawing/2014/main" id="{619E767B-FEB8-1B3B-1E4A-04B6CE3F6615}"/>
              </a:ext>
            </a:extLst>
          </xdr:cNvPr>
          <xdr:cNvSpPr/>
        </xdr:nvSpPr>
        <xdr:spPr>
          <a:xfrm>
            <a:off x="4657725" y="1375410"/>
            <a:ext cx="365760" cy="36576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0" name="Graphic 139" descr="City">
            <a:extLst>
              <a:ext uri="{FF2B5EF4-FFF2-40B4-BE49-F238E27FC236}">
                <a16:creationId xmlns:a16="http://schemas.microsoft.com/office/drawing/2014/main" id="{274DDA8D-9574-CF47-2EAF-578EE4E5AF4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648202" y="1400174"/>
            <a:ext cx="381662" cy="274320"/>
          </a:xfrm>
          <a:prstGeom prst="rect">
            <a:avLst/>
          </a:prstGeom>
        </xdr:spPr>
      </xdr:pic>
      <xdr:sp macro="" textlink="'Pivot Table'!BR7">
        <xdr:nvSpPr>
          <xdr:cNvPr id="141" name="TextBox 140">
            <a:extLst>
              <a:ext uri="{FF2B5EF4-FFF2-40B4-BE49-F238E27FC236}">
                <a16:creationId xmlns:a16="http://schemas.microsoft.com/office/drawing/2014/main" id="{235089C7-B6DE-E1C2-ACC7-BA2270E12A79}"/>
              </a:ext>
            </a:extLst>
          </xdr:cNvPr>
          <xdr:cNvSpPr txBox="1"/>
        </xdr:nvSpPr>
        <xdr:spPr>
          <a:xfrm>
            <a:off x="5076823" y="1314451"/>
            <a:ext cx="154305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A777B8-5651-419B-8EF7-377615ADBE82}" type="TxLink">
              <a:rPr lang="en-US" sz="1200" b="0" i="0" u="none" strike="noStrike">
                <a:solidFill>
                  <a:schemeClr val="bg1"/>
                </a:solidFill>
                <a:latin typeface="Arial"/>
                <a:cs typeface="Arial"/>
              </a:rPr>
              <a:pPr/>
              <a:t>Russia</a:t>
            </a:fld>
            <a:endParaRPr lang="en-IN" sz="4000">
              <a:solidFill>
                <a:schemeClr val="bg1"/>
              </a:solidFill>
            </a:endParaRPr>
          </a:p>
        </xdr:txBody>
      </xdr:sp>
      <xdr:sp macro="" textlink="'Pivot Table'!BT7">
        <xdr:nvSpPr>
          <xdr:cNvPr id="142" name="TextBox 141">
            <a:extLst>
              <a:ext uri="{FF2B5EF4-FFF2-40B4-BE49-F238E27FC236}">
                <a16:creationId xmlns:a16="http://schemas.microsoft.com/office/drawing/2014/main" id="{579AE77D-97F1-E24D-CC3E-229A917E14F8}"/>
              </a:ext>
            </a:extLst>
          </xdr:cNvPr>
          <xdr:cNvSpPr txBox="1"/>
        </xdr:nvSpPr>
        <xdr:spPr>
          <a:xfrm>
            <a:off x="4991099" y="1466851"/>
            <a:ext cx="141922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FEDB96-D275-4992-8041-1D5CF1180F3B}" type="TxLink">
              <a:rPr lang="en-US" sz="1800" b="0" i="0" u="none" strike="noStrike">
                <a:solidFill>
                  <a:schemeClr val="bg1"/>
                </a:solidFill>
                <a:latin typeface="Arial"/>
                <a:cs typeface="Arial"/>
              </a:rPr>
              <a:pPr/>
              <a:t> 112,620 </a:t>
            </a:fld>
            <a:endParaRPr lang="en-IN" sz="8800">
              <a:solidFill>
                <a:schemeClr val="bg1"/>
              </a:solidFill>
            </a:endParaRPr>
          </a:p>
        </xdr:txBody>
      </xdr:sp>
    </xdr:grpSp>
    <xdr:clientData/>
  </xdr:twoCellAnchor>
  <xdr:twoCellAnchor editAs="absolute">
    <xdr:from>
      <xdr:col>13</xdr:col>
      <xdr:colOff>543890</xdr:colOff>
      <xdr:row>13</xdr:row>
      <xdr:rowOff>107172</xdr:rowOff>
    </xdr:from>
    <xdr:to>
      <xdr:col>14</xdr:col>
      <xdr:colOff>302520</xdr:colOff>
      <xdr:row>15</xdr:row>
      <xdr:rowOff>82753</xdr:rowOff>
    </xdr:to>
    <xdr:grpSp>
      <xdr:nvGrpSpPr>
        <xdr:cNvPr id="306" name="Group 305">
          <a:extLst>
            <a:ext uri="{FF2B5EF4-FFF2-40B4-BE49-F238E27FC236}">
              <a16:creationId xmlns:a16="http://schemas.microsoft.com/office/drawing/2014/main" id="{064F1082-EE22-836F-C7AB-0170AF7763FD}"/>
            </a:ext>
          </a:extLst>
        </xdr:cNvPr>
        <xdr:cNvGrpSpPr/>
      </xdr:nvGrpSpPr>
      <xdr:grpSpPr>
        <a:xfrm>
          <a:off x="8468690" y="2583672"/>
          <a:ext cx="368230" cy="356581"/>
          <a:chOff x="9125410" y="4115258"/>
          <a:chExt cx="367137" cy="356580"/>
        </a:xfrm>
      </xdr:grpSpPr>
      <xdr:sp macro="" textlink="'Pivot Table'!$BK$6">
        <xdr:nvSpPr>
          <xdr:cNvPr id="302" name="TextBox 301">
            <a:extLst>
              <a:ext uri="{FF2B5EF4-FFF2-40B4-BE49-F238E27FC236}">
                <a16:creationId xmlns:a16="http://schemas.microsoft.com/office/drawing/2014/main" id="{34706332-F278-DA65-2C32-573DA843B233}"/>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303" name="TextBox 302">
            <a:extLst>
              <a:ext uri="{FF2B5EF4-FFF2-40B4-BE49-F238E27FC236}">
                <a16:creationId xmlns:a16="http://schemas.microsoft.com/office/drawing/2014/main" id="{64F9887A-74E8-253B-1C25-848BAD891580}"/>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77E84C-8AFA-4521-8163-85177690E22E}"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195100</xdr:colOff>
      <xdr:row>14</xdr:row>
      <xdr:rowOff>75491</xdr:rowOff>
    </xdr:from>
    <xdr:to>
      <xdr:col>13</xdr:col>
      <xdr:colOff>559766</xdr:colOff>
      <xdr:row>16</xdr:row>
      <xdr:rowOff>51071</xdr:rowOff>
    </xdr:to>
    <xdr:grpSp>
      <xdr:nvGrpSpPr>
        <xdr:cNvPr id="307" name="Group 306">
          <a:extLst>
            <a:ext uri="{FF2B5EF4-FFF2-40B4-BE49-F238E27FC236}">
              <a16:creationId xmlns:a16="http://schemas.microsoft.com/office/drawing/2014/main" id="{F0677932-48BE-839D-D323-F8D5BCDB5888}"/>
            </a:ext>
          </a:extLst>
        </xdr:cNvPr>
        <xdr:cNvGrpSpPr/>
      </xdr:nvGrpSpPr>
      <xdr:grpSpPr>
        <a:xfrm>
          <a:off x="8119900" y="2742491"/>
          <a:ext cx="364666" cy="356580"/>
          <a:chOff x="10178898" y="4103783"/>
          <a:chExt cx="365760" cy="356580"/>
        </a:xfrm>
      </xdr:grpSpPr>
      <xdr:sp macro="" textlink="'Pivot Table'!$BL$6">
        <xdr:nvSpPr>
          <xdr:cNvPr id="304" name="TextBox 303">
            <a:extLst>
              <a:ext uri="{FF2B5EF4-FFF2-40B4-BE49-F238E27FC236}">
                <a16:creationId xmlns:a16="http://schemas.microsoft.com/office/drawing/2014/main" id="{B7BA10C2-179D-0880-5FBA-2C703D328B33}"/>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305" name="TextBox 304">
            <a:extLst>
              <a:ext uri="{FF2B5EF4-FFF2-40B4-BE49-F238E27FC236}">
                <a16:creationId xmlns:a16="http://schemas.microsoft.com/office/drawing/2014/main" id="{F3134DD3-6DBB-F06F-ADCE-0CD28C0C1838}"/>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FCA43-CCEC-43E6-99D9-9FF0197639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13</xdr:col>
      <xdr:colOff>145560</xdr:colOff>
      <xdr:row>14</xdr:row>
      <xdr:rowOff>167040</xdr:rowOff>
    </xdr:from>
    <xdr:to>
      <xdr:col>13</xdr:col>
      <xdr:colOff>515079</xdr:colOff>
      <xdr:row>16</xdr:row>
      <xdr:rowOff>142619</xdr:rowOff>
    </xdr:to>
    <xdr:grpSp>
      <xdr:nvGrpSpPr>
        <xdr:cNvPr id="408" name="Group 407">
          <a:extLst>
            <a:ext uri="{FF2B5EF4-FFF2-40B4-BE49-F238E27FC236}">
              <a16:creationId xmlns:a16="http://schemas.microsoft.com/office/drawing/2014/main" id="{5DF1ED50-3303-F300-B46F-528689C4620D}"/>
            </a:ext>
          </a:extLst>
        </xdr:cNvPr>
        <xdr:cNvGrpSpPr/>
      </xdr:nvGrpSpPr>
      <xdr:grpSpPr>
        <a:xfrm>
          <a:off x="8070360" y="2834040"/>
          <a:ext cx="369519" cy="356579"/>
          <a:chOff x="9125410" y="4115258"/>
          <a:chExt cx="367137" cy="356580"/>
        </a:xfrm>
      </xdr:grpSpPr>
      <xdr:sp macro="" textlink="'Pivot Table'!$BK$6">
        <xdr:nvSpPr>
          <xdr:cNvPr id="409" name="TextBox 408">
            <a:extLst>
              <a:ext uri="{FF2B5EF4-FFF2-40B4-BE49-F238E27FC236}">
                <a16:creationId xmlns:a16="http://schemas.microsoft.com/office/drawing/2014/main" id="{2D6B1E00-FAA6-E8AB-C325-540B25795916}"/>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10" name="TextBox 409">
            <a:extLst>
              <a:ext uri="{FF2B5EF4-FFF2-40B4-BE49-F238E27FC236}">
                <a16:creationId xmlns:a16="http://schemas.microsoft.com/office/drawing/2014/main" id="{F79D0C52-E35D-9321-FE7B-0CC38D2137C7}"/>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42993</xdr:colOff>
      <xdr:row>14</xdr:row>
      <xdr:rowOff>156454</xdr:rowOff>
    </xdr:from>
    <xdr:to>
      <xdr:col>13</xdr:col>
      <xdr:colOff>413139</xdr:colOff>
      <xdr:row>16</xdr:row>
      <xdr:rowOff>132034</xdr:rowOff>
    </xdr:to>
    <xdr:grpSp>
      <xdr:nvGrpSpPr>
        <xdr:cNvPr id="411" name="Group 410">
          <a:extLst>
            <a:ext uri="{FF2B5EF4-FFF2-40B4-BE49-F238E27FC236}">
              <a16:creationId xmlns:a16="http://schemas.microsoft.com/office/drawing/2014/main" id="{19CCAF8A-58BD-7046-8CBD-127488F209F0}"/>
            </a:ext>
          </a:extLst>
        </xdr:cNvPr>
        <xdr:cNvGrpSpPr/>
      </xdr:nvGrpSpPr>
      <xdr:grpSpPr>
        <a:xfrm>
          <a:off x="7967793" y="2823454"/>
          <a:ext cx="370146" cy="356580"/>
          <a:chOff x="10178898" y="4103783"/>
          <a:chExt cx="365760" cy="356580"/>
        </a:xfrm>
      </xdr:grpSpPr>
      <xdr:sp macro="" textlink="'Pivot Table'!$BL$6">
        <xdr:nvSpPr>
          <xdr:cNvPr id="412" name="TextBox 411">
            <a:extLst>
              <a:ext uri="{FF2B5EF4-FFF2-40B4-BE49-F238E27FC236}">
                <a16:creationId xmlns:a16="http://schemas.microsoft.com/office/drawing/2014/main" id="{6F492C6D-1F03-A375-EB67-FBE9A1FB09A4}"/>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413" name="TextBox 412">
            <a:extLst>
              <a:ext uri="{FF2B5EF4-FFF2-40B4-BE49-F238E27FC236}">
                <a16:creationId xmlns:a16="http://schemas.microsoft.com/office/drawing/2014/main" id="{7791F0EE-E656-DADE-A70B-0176CB90D5CF}"/>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C3E11A-7574-45B3-AF75-4C66D506E7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14</xdr:col>
      <xdr:colOff>54961</xdr:colOff>
      <xdr:row>13</xdr:row>
      <xdr:rowOff>175543</xdr:rowOff>
    </xdr:from>
    <xdr:to>
      <xdr:col>14</xdr:col>
      <xdr:colOff>423386</xdr:colOff>
      <xdr:row>15</xdr:row>
      <xdr:rowOff>151124</xdr:rowOff>
    </xdr:to>
    <xdr:grpSp>
      <xdr:nvGrpSpPr>
        <xdr:cNvPr id="414" name="Group 413">
          <a:extLst>
            <a:ext uri="{FF2B5EF4-FFF2-40B4-BE49-F238E27FC236}">
              <a16:creationId xmlns:a16="http://schemas.microsoft.com/office/drawing/2014/main" id="{C0BD50D0-3A50-A642-7DA3-09A2C87BA63C}"/>
            </a:ext>
          </a:extLst>
        </xdr:cNvPr>
        <xdr:cNvGrpSpPr/>
      </xdr:nvGrpSpPr>
      <xdr:grpSpPr>
        <a:xfrm>
          <a:off x="8589361" y="2652043"/>
          <a:ext cx="368425" cy="356581"/>
          <a:chOff x="9125410" y="4115258"/>
          <a:chExt cx="367137" cy="356580"/>
        </a:xfrm>
      </xdr:grpSpPr>
      <xdr:sp macro="" textlink="'Pivot Table'!$BK$6">
        <xdr:nvSpPr>
          <xdr:cNvPr id="415" name="TextBox 414">
            <a:extLst>
              <a:ext uri="{FF2B5EF4-FFF2-40B4-BE49-F238E27FC236}">
                <a16:creationId xmlns:a16="http://schemas.microsoft.com/office/drawing/2014/main" id="{74D7950A-9820-745F-8C29-3F5E030CF8C3}"/>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16" name="TextBox 415">
            <a:extLst>
              <a:ext uri="{FF2B5EF4-FFF2-40B4-BE49-F238E27FC236}">
                <a16:creationId xmlns:a16="http://schemas.microsoft.com/office/drawing/2014/main" id="{AFA1698F-8864-5164-0A21-9C241AC53602}"/>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54424</xdr:colOff>
      <xdr:row>13</xdr:row>
      <xdr:rowOff>187477</xdr:rowOff>
    </xdr:from>
    <xdr:to>
      <xdr:col>13</xdr:col>
      <xdr:colOff>422189</xdr:colOff>
      <xdr:row>15</xdr:row>
      <xdr:rowOff>163057</xdr:rowOff>
    </xdr:to>
    <xdr:grpSp>
      <xdr:nvGrpSpPr>
        <xdr:cNvPr id="417" name="Group 416">
          <a:extLst>
            <a:ext uri="{FF2B5EF4-FFF2-40B4-BE49-F238E27FC236}">
              <a16:creationId xmlns:a16="http://schemas.microsoft.com/office/drawing/2014/main" id="{0BDF965B-27E7-3C34-6A9C-36E449C70C54}"/>
            </a:ext>
          </a:extLst>
        </xdr:cNvPr>
        <xdr:cNvGrpSpPr/>
      </xdr:nvGrpSpPr>
      <xdr:grpSpPr>
        <a:xfrm>
          <a:off x="7979224" y="2663977"/>
          <a:ext cx="367765" cy="356580"/>
          <a:chOff x="10178898" y="4103783"/>
          <a:chExt cx="365760" cy="356580"/>
        </a:xfrm>
      </xdr:grpSpPr>
      <xdr:sp macro="" textlink="'Pivot Table'!$BL$6">
        <xdr:nvSpPr>
          <xdr:cNvPr id="418" name="TextBox 417">
            <a:extLst>
              <a:ext uri="{FF2B5EF4-FFF2-40B4-BE49-F238E27FC236}">
                <a16:creationId xmlns:a16="http://schemas.microsoft.com/office/drawing/2014/main" id="{03D464E9-ABA3-0AB8-D7AE-F21D2446CA6E}"/>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419" name="TextBox 418">
            <a:extLst>
              <a:ext uri="{FF2B5EF4-FFF2-40B4-BE49-F238E27FC236}">
                <a16:creationId xmlns:a16="http://schemas.microsoft.com/office/drawing/2014/main" id="{EEA4FF75-B127-5FF5-4274-3D598411504A}"/>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C3E11A-7574-45B3-AF75-4C66D506E7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13</xdr:col>
      <xdr:colOff>314549</xdr:colOff>
      <xdr:row>13</xdr:row>
      <xdr:rowOff>189192</xdr:rowOff>
    </xdr:from>
    <xdr:to>
      <xdr:col>14</xdr:col>
      <xdr:colOff>71085</xdr:colOff>
      <xdr:row>15</xdr:row>
      <xdr:rowOff>164772</xdr:rowOff>
    </xdr:to>
    <xdr:grpSp>
      <xdr:nvGrpSpPr>
        <xdr:cNvPr id="420" name="Group 419">
          <a:extLst>
            <a:ext uri="{FF2B5EF4-FFF2-40B4-BE49-F238E27FC236}">
              <a16:creationId xmlns:a16="http://schemas.microsoft.com/office/drawing/2014/main" id="{187958DA-1755-C899-FA6F-380CE0FCA7AB}"/>
            </a:ext>
          </a:extLst>
        </xdr:cNvPr>
        <xdr:cNvGrpSpPr/>
      </xdr:nvGrpSpPr>
      <xdr:grpSpPr>
        <a:xfrm>
          <a:off x="8239349" y="2665692"/>
          <a:ext cx="366136" cy="356580"/>
          <a:chOff x="10178898" y="4103783"/>
          <a:chExt cx="365760" cy="356580"/>
        </a:xfrm>
      </xdr:grpSpPr>
      <xdr:sp macro="" textlink="'Pivot Table'!$BL$6">
        <xdr:nvSpPr>
          <xdr:cNvPr id="421" name="TextBox 420">
            <a:extLst>
              <a:ext uri="{FF2B5EF4-FFF2-40B4-BE49-F238E27FC236}">
                <a16:creationId xmlns:a16="http://schemas.microsoft.com/office/drawing/2014/main" id="{DF48DB36-1952-115A-F3A6-162274004456}"/>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422" name="TextBox 421">
            <a:extLst>
              <a:ext uri="{FF2B5EF4-FFF2-40B4-BE49-F238E27FC236}">
                <a16:creationId xmlns:a16="http://schemas.microsoft.com/office/drawing/2014/main" id="{DD1E7D23-7C69-49F2-1884-FD4D8BFE401F}"/>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C3E11A-7574-45B3-AF75-4C66D506E7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13</xdr:col>
      <xdr:colOff>271834</xdr:colOff>
      <xdr:row>13</xdr:row>
      <xdr:rowOff>105487</xdr:rowOff>
    </xdr:from>
    <xdr:to>
      <xdr:col>14</xdr:col>
      <xdr:colOff>28370</xdr:colOff>
      <xdr:row>15</xdr:row>
      <xdr:rowOff>81068</xdr:rowOff>
    </xdr:to>
    <xdr:grpSp>
      <xdr:nvGrpSpPr>
        <xdr:cNvPr id="423" name="Group 422">
          <a:extLst>
            <a:ext uri="{FF2B5EF4-FFF2-40B4-BE49-F238E27FC236}">
              <a16:creationId xmlns:a16="http://schemas.microsoft.com/office/drawing/2014/main" id="{0C660065-C44E-1A9F-67EA-DB768842E8F0}"/>
            </a:ext>
          </a:extLst>
        </xdr:cNvPr>
        <xdr:cNvGrpSpPr/>
      </xdr:nvGrpSpPr>
      <xdr:grpSpPr>
        <a:xfrm>
          <a:off x="8196634" y="2581987"/>
          <a:ext cx="366136" cy="356581"/>
          <a:chOff x="10178898" y="4103783"/>
          <a:chExt cx="365760" cy="356580"/>
        </a:xfrm>
      </xdr:grpSpPr>
      <xdr:sp macro="" textlink="'Pivot Table'!$BL$6">
        <xdr:nvSpPr>
          <xdr:cNvPr id="424" name="TextBox 423">
            <a:extLst>
              <a:ext uri="{FF2B5EF4-FFF2-40B4-BE49-F238E27FC236}">
                <a16:creationId xmlns:a16="http://schemas.microsoft.com/office/drawing/2014/main" id="{EDCDE7AC-E9D1-6A1F-AF98-3D67CD7A748A}"/>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425" name="TextBox 424">
            <a:extLst>
              <a:ext uri="{FF2B5EF4-FFF2-40B4-BE49-F238E27FC236}">
                <a16:creationId xmlns:a16="http://schemas.microsoft.com/office/drawing/2014/main" id="{64677FF0-705F-7E5D-5E5B-BC7C41EA84A7}"/>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FCA43-CCEC-43E6-99D9-9FF0197639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13</xdr:col>
      <xdr:colOff>584169</xdr:colOff>
      <xdr:row>13</xdr:row>
      <xdr:rowOff>188256</xdr:rowOff>
    </xdr:from>
    <xdr:to>
      <xdr:col>14</xdr:col>
      <xdr:colOff>341799</xdr:colOff>
      <xdr:row>15</xdr:row>
      <xdr:rowOff>163837</xdr:rowOff>
    </xdr:to>
    <xdr:grpSp>
      <xdr:nvGrpSpPr>
        <xdr:cNvPr id="426" name="Group 425">
          <a:extLst>
            <a:ext uri="{FF2B5EF4-FFF2-40B4-BE49-F238E27FC236}">
              <a16:creationId xmlns:a16="http://schemas.microsoft.com/office/drawing/2014/main" id="{70143D86-C0BD-B11D-B473-F93CD750A4D9}"/>
            </a:ext>
          </a:extLst>
        </xdr:cNvPr>
        <xdr:cNvGrpSpPr/>
      </xdr:nvGrpSpPr>
      <xdr:grpSpPr>
        <a:xfrm>
          <a:off x="8508969" y="2664756"/>
          <a:ext cx="367230" cy="356581"/>
          <a:chOff x="10178898" y="4103783"/>
          <a:chExt cx="365760" cy="356580"/>
        </a:xfrm>
      </xdr:grpSpPr>
      <xdr:sp macro="" textlink="'Pivot Table'!$BL$6">
        <xdr:nvSpPr>
          <xdr:cNvPr id="427" name="TextBox 426">
            <a:extLst>
              <a:ext uri="{FF2B5EF4-FFF2-40B4-BE49-F238E27FC236}">
                <a16:creationId xmlns:a16="http://schemas.microsoft.com/office/drawing/2014/main" id="{522DE53F-FF97-8358-CFB4-183B66D20E47}"/>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428" name="TextBox 427">
            <a:extLst>
              <a:ext uri="{FF2B5EF4-FFF2-40B4-BE49-F238E27FC236}">
                <a16:creationId xmlns:a16="http://schemas.microsoft.com/office/drawing/2014/main" id="{350F9633-C209-7D12-1726-A689B2B3EED9}"/>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FCA43-CCEC-43E6-99D9-9FF0197639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13</xdr:col>
      <xdr:colOff>457276</xdr:colOff>
      <xdr:row>14</xdr:row>
      <xdr:rowOff>84457</xdr:rowOff>
    </xdr:from>
    <xdr:to>
      <xdr:col>14</xdr:col>
      <xdr:colOff>214906</xdr:colOff>
      <xdr:row>16</xdr:row>
      <xdr:rowOff>60037</xdr:rowOff>
    </xdr:to>
    <xdr:grpSp>
      <xdr:nvGrpSpPr>
        <xdr:cNvPr id="429" name="Group 428">
          <a:extLst>
            <a:ext uri="{FF2B5EF4-FFF2-40B4-BE49-F238E27FC236}">
              <a16:creationId xmlns:a16="http://schemas.microsoft.com/office/drawing/2014/main" id="{F903CB50-FD73-B7B4-299D-44069C8D6AEF}"/>
            </a:ext>
          </a:extLst>
        </xdr:cNvPr>
        <xdr:cNvGrpSpPr/>
      </xdr:nvGrpSpPr>
      <xdr:grpSpPr>
        <a:xfrm>
          <a:off x="8382076" y="2751457"/>
          <a:ext cx="367230" cy="356580"/>
          <a:chOff x="10178898" y="4103783"/>
          <a:chExt cx="365760" cy="356580"/>
        </a:xfrm>
      </xdr:grpSpPr>
      <xdr:sp macro="" textlink="'Pivot Table'!$BL$6">
        <xdr:nvSpPr>
          <xdr:cNvPr id="430" name="TextBox 429">
            <a:extLst>
              <a:ext uri="{FF2B5EF4-FFF2-40B4-BE49-F238E27FC236}">
                <a16:creationId xmlns:a16="http://schemas.microsoft.com/office/drawing/2014/main" id="{796D2135-05CE-31D3-D60F-39029A10FD52}"/>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6B9850-4C4B-4015-BC73-20DB7EB8078F}" type="TxLink">
              <a:rPr lang="en-US" sz="1600" b="0" i="0" u="none" strike="noStrike">
                <a:solidFill>
                  <a:srgbClr val="5A097C"/>
                </a:solidFill>
                <a:latin typeface="Calibri"/>
                <a:ea typeface="Calibri"/>
                <a:cs typeface="Calibri"/>
              </a:rPr>
              <a:pPr algn="ctr"/>
              <a:t>●</a:t>
            </a:fld>
            <a:endParaRPr lang="en-IN" sz="1100"/>
          </a:p>
        </xdr:txBody>
      </xdr:sp>
      <xdr:sp macro="" textlink="'Pivot Table'!$BN$6">
        <xdr:nvSpPr>
          <xdr:cNvPr id="431" name="TextBox 430">
            <a:extLst>
              <a:ext uri="{FF2B5EF4-FFF2-40B4-BE49-F238E27FC236}">
                <a16:creationId xmlns:a16="http://schemas.microsoft.com/office/drawing/2014/main" id="{FD9269F5-6034-B801-97BB-D15370B13926}"/>
              </a:ext>
            </a:extLst>
          </xdr:cNvPr>
          <xdr:cNvSpPr txBox="1"/>
        </xdr:nvSpPr>
        <xdr:spPr>
          <a:xfrm>
            <a:off x="10178898" y="4103783"/>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FFCA43-CCEC-43E6-99D9-9FF01976395E}" type="TxLink">
              <a:rPr lang="en-US" sz="1600" b="0" i="0" u="none" strike="noStrike">
                <a:solidFill>
                  <a:srgbClr val="296EFC"/>
                </a:solidFill>
                <a:latin typeface="Calibri"/>
                <a:ea typeface="Calibri"/>
                <a:cs typeface="Calibri"/>
              </a:rPr>
              <a:pPr algn="ctr"/>
              <a:t> </a:t>
            </a:fld>
            <a:endParaRPr lang="en-IN" sz="1100"/>
          </a:p>
        </xdr:txBody>
      </xdr:sp>
    </xdr:grpSp>
    <xdr:clientData/>
  </xdr:twoCellAnchor>
  <xdr:twoCellAnchor editAs="absolute">
    <xdr:from>
      <xdr:col>13</xdr:col>
      <xdr:colOff>404784</xdr:colOff>
      <xdr:row>13</xdr:row>
      <xdr:rowOff>183357</xdr:rowOff>
    </xdr:from>
    <xdr:to>
      <xdr:col>14</xdr:col>
      <xdr:colOff>164701</xdr:colOff>
      <xdr:row>15</xdr:row>
      <xdr:rowOff>158937</xdr:rowOff>
    </xdr:to>
    <xdr:grpSp>
      <xdr:nvGrpSpPr>
        <xdr:cNvPr id="432" name="Group 431">
          <a:extLst>
            <a:ext uri="{FF2B5EF4-FFF2-40B4-BE49-F238E27FC236}">
              <a16:creationId xmlns:a16="http://schemas.microsoft.com/office/drawing/2014/main" id="{751AACD2-8FC8-D13F-BA0C-25DF405BE7DF}"/>
            </a:ext>
          </a:extLst>
        </xdr:cNvPr>
        <xdr:cNvGrpSpPr/>
      </xdr:nvGrpSpPr>
      <xdr:grpSpPr>
        <a:xfrm>
          <a:off x="8329584" y="2659857"/>
          <a:ext cx="369517" cy="356580"/>
          <a:chOff x="9125410" y="4115258"/>
          <a:chExt cx="367137" cy="356580"/>
        </a:xfrm>
      </xdr:grpSpPr>
      <xdr:sp macro="" textlink="'Pivot Table'!$BK$6">
        <xdr:nvSpPr>
          <xdr:cNvPr id="433" name="TextBox 432">
            <a:extLst>
              <a:ext uri="{FF2B5EF4-FFF2-40B4-BE49-F238E27FC236}">
                <a16:creationId xmlns:a16="http://schemas.microsoft.com/office/drawing/2014/main" id="{E0F41AEC-6935-AEC4-310C-20CF0E201CC4}"/>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34" name="TextBox 433">
            <a:extLst>
              <a:ext uri="{FF2B5EF4-FFF2-40B4-BE49-F238E27FC236}">
                <a16:creationId xmlns:a16="http://schemas.microsoft.com/office/drawing/2014/main" id="{A21EBAA3-A3D3-DC5A-354C-2161A6F53EE4}"/>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369472</xdr:colOff>
      <xdr:row>13</xdr:row>
      <xdr:rowOff>106383</xdr:rowOff>
    </xdr:from>
    <xdr:to>
      <xdr:col>14</xdr:col>
      <xdr:colOff>129390</xdr:colOff>
      <xdr:row>15</xdr:row>
      <xdr:rowOff>81963</xdr:rowOff>
    </xdr:to>
    <xdr:grpSp>
      <xdr:nvGrpSpPr>
        <xdr:cNvPr id="435" name="Group 434">
          <a:extLst>
            <a:ext uri="{FF2B5EF4-FFF2-40B4-BE49-F238E27FC236}">
              <a16:creationId xmlns:a16="http://schemas.microsoft.com/office/drawing/2014/main" id="{A509FD27-407D-756F-3A08-5AA262220A6E}"/>
            </a:ext>
          </a:extLst>
        </xdr:cNvPr>
        <xdr:cNvGrpSpPr/>
      </xdr:nvGrpSpPr>
      <xdr:grpSpPr>
        <a:xfrm>
          <a:off x="8294272" y="2582883"/>
          <a:ext cx="369518" cy="356580"/>
          <a:chOff x="9125410" y="4115258"/>
          <a:chExt cx="367137" cy="356580"/>
        </a:xfrm>
      </xdr:grpSpPr>
      <xdr:sp macro="" textlink="'Pivot Table'!$BK$6">
        <xdr:nvSpPr>
          <xdr:cNvPr id="436" name="TextBox 435">
            <a:extLst>
              <a:ext uri="{FF2B5EF4-FFF2-40B4-BE49-F238E27FC236}">
                <a16:creationId xmlns:a16="http://schemas.microsoft.com/office/drawing/2014/main" id="{2335107C-B8C1-DC57-F7FA-841D207C0939}"/>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37" name="TextBox 436">
            <a:extLst>
              <a:ext uri="{FF2B5EF4-FFF2-40B4-BE49-F238E27FC236}">
                <a16:creationId xmlns:a16="http://schemas.microsoft.com/office/drawing/2014/main" id="{9D8F9FEB-5D91-9C4F-AB42-8668241AAB57}"/>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14</xdr:col>
      <xdr:colOff>28006</xdr:colOff>
      <xdr:row>14</xdr:row>
      <xdr:rowOff>74332</xdr:rowOff>
    </xdr:from>
    <xdr:to>
      <xdr:col>14</xdr:col>
      <xdr:colOff>397524</xdr:colOff>
      <xdr:row>16</xdr:row>
      <xdr:rowOff>49912</xdr:rowOff>
    </xdr:to>
    <xdr:grpSp>
      <xdr:nvGrpSpPr>
        <xdr:cNvPr id="438" name="Group 437">
          <a:extLst>
            <a:ext uri="{FF2B5EF4-FFF2-40B4-BE49-F238E27FC236}">
              <a16:creationId xmlns:a16="http://schemas.microsoft.com/office/drawing/2014/main" id="{80898B90-3A76-3806-4C5B-341D1961FDC3}"/>
            </a:ext>
          </a:extLst>
        </xdr:cNvPr>
        <xdr:cNvGrpSpPr/>
      </xdr:nvGrpSpPr>
      <xdr:grpSpPr>
        <a:xfrm>
          <a:off x="8562406" y="2741332"/>
          <a:ext cx="369518" cy="356580"/>
          <a:chOff x="9125410" y="4115258"/>
          <a:chExt cx="367137" cy="356580"/>
        </a:xfrm>
      </xdr:grpSpPr>
      <xdr:sp macro="" textlink="'Pivot Table'!$BK$6">
        <xdr:nvSpPr>
          <xdr:cNvPr id="439" name="TextBox 438">
            <a:extLst>
              <a:ext uri="{FF2B5EF4-FFF2-40B4-BE49-F238E27FC236}">
                <a16:creationId xmlns:a16="http://schemas.microsoft.com/office/drawing/2014/main" id="{495014D4-BDEC-0B9D-DE75-E78FD747DA7D}"/>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40" name="TextBox 439">
            <a:extLst>
              <a:ext uri="{FF2B5EF4-FFF2-40B4-BE49-F238E27FC236}">
                <a16:creationId xmlns:a16="http://schemas.microsoft.com/office/drawing/2014/main" id="{8A540E6C-3BDF-7729-9739-E4D5FBF7DC66}"/>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233942</xdr:colOff>
      <xdr:row>13</xdr:row>
      <xdr:rowOff>186424</xdr:rowOff>
    </xdr:from>
    <xdr:to>
      <xdr:col>13</xdr:col>
      <xdr:colOff>604371</xdr:colOff>
      <xdr:row>15</xdr:row>
      <xdr:rowOff>162005</xdr:rowOff>
    </xdr:to>
    <xdr:grpSp>
      <xdr:nvGrpSpPr>
        <xdr:cNvPr id="441" name="Group 440">
          <a:extLst>
            <a:ext uri="{FF2B5EF4-FFF2-40B4-BE49-F238E27FC236}">
              <a16:creationId xmlns:a16="http://schemas.microsoft.com/office/drawing/2014/main" id="{F6E37F6A-70A3-5D0C-0CD5-D2DE5D1CB286}"/>
            </a:ext>
          </a:extLst>
        </xdr:cNvPr>
        <xdr:cNvGrpSpPr/>
      </xdr:nvGrpSpPr>
      <xdr:grpSpPr>
        <a:xfrm>
          <a:off x="8158742" y="2662924"/>
          <a:ext cx="370429" cy="356581"/>
          <a:chOff x="9125410" y="4115258"/>
          <a:chExt cx="367137" cy="356580"/>
        </a:xfrm>
      </xdr:grpSpPr>
      <xdr:sp macro="" textlink="'Pivot Table'!$BK$6">
        <xdr:nvSpPr>
          <xdr:cNvPr id="442" name="TextBox 441">
            <a:extLst>
              <a:ext uri="{FF2B5EF4-FFF2-40B4-BE49-F238E27FC236}">
                <a16:creationId xmlns:a16="http://schemas.microsoft.com/office/drawing/2014/main" id="{6208D0FA-6597-A4C5-4434-D619253DDF81}"/>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43" name="TextBox 442">
            <a:extLst>
              <a:ext uri="{FF2B5EF4-FFF2-40B4-BE49-F238E27FC236}">
                <a16:creationId xmlns:a16="http://schemas.microsoft.com/office/drawing/2014/main" id="{F3BAEEDF-2F15-941A-72FF-A77290EF7717}"/>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184256</xdr:colOff>
      <xdr:row>13</xdr:row>
      <xdr:rowOff>115854</xdr:rowOff>
    </xdr:from>
    <xdr:to>
      <xdr:col>13</xdr:col>
      <xdr:colOff>555779</xdr:colOff>
      <xdr:row>15</xdr:row>
      <xdr:rowOff>91435</xdr:rowOff>
    </xdr:to>
    <xdr:grpSp>
      <xdr:nvGrpSpPr>
        <xdr:cNvPr id="444" name="Group 443">
          <a:extLst>
            <a:ext uri="{FF2B5EF4-FFF2-40B4-BE49-F238E27FC236}">
              <a16:creationId xmlns:a16="http://schemas.microsoft.com/office/drawing/2014/main" id="{98869477-4B8F-A5C9-CE71-7530C1F7F8BC}"/>
            </a:ext>
          </a:extLst>
        </xdr:cNvPr>
        <xdr:cNvGrpSpPr/>
      </xdr:nvGrpSpPr>
      <xdr:grpSpPr>
        <a:xfrm>
          <a:off x="8109056" y="2592354"/>
          <a:ext cx="371523" cy="356581"/>
          <a:chOff x="9125410" y="4115258"/>
          <a:chExt cx="367137" cy="356580"/>
        </a:xfrm>
      </xdr:grpSpPr>
      <xdr:sp macro="" textlink="'Pivot Table'!$BK$6">
        <xdr:nvSpPr>
          <xdr:cNvPr id="445" name="TextBox 444">
            <a:extLst>
              <a:ext uri="{FF2B5EF4-FFF2-40B4-BE49-F238E27FC236}">
                <a16:creationId xmlns:a16="http://schemas.microsoft.com/office/drawing/2014/main" id="{2E83611E-240F-F479-F8BD-9E89109C939B}"/>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446" name="TextBox 445">
            <a:extLst>
              <a:ext uri="{FF2B5EF4-FFF2-40B4-BE49-F238E27FC236}">
                <a16:creationId xmlns:a16="http://schemas.microsoft.com/office/drawing/2014/main" id="{01E0A60F-C1E6-3DE4-BE05-5BA7DC895E6B}"/>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12</xdr:col>
      <xdr:colOff>537730</xdr:colOff>
      <xdr:row>14</xdr:row>
      <xdr:rowOff>86189</xdr:rowOff>
    </xdr:from>
    <xdr:to>
      <xdr:col>13</xdr:col>
      <xdr:colOff>298741</xdr:colOff>
      <xdr:row>16</xdr:row>
      <xdr:rowOff>61770</xdr:rowOff>
    </xdr:to>
    <xdr:grpSp>
      <xdr:nvGrpSpPr>
        <xdr:cNvPr id="611" name="Group 610">
          <a:extLst>
            <a:ext uri="{FF2B5EF4-FFF2-40B4-BE49-F238E27FC236}">
              <a16:creationId xmlns:a16="http://schemas.microsoft.com/office/drawing/2014/main" id="{6E8CDBD5-1FE9-8C2D-A74D-D1C067A631B9}"/>
            </a:ext>
          </a:extLst>
        </xdr:cNvPr>
        <xdr:cNvGrpSpPr/>
      </xdr:nvGrpSpPr>
      <xdr:grpSpPr>
        <a:xfrm>
          <a:off x="7852930" y="2753189"/>
          <a:ext cx="370611" cy="356581"/>
          <a:chOff x="9125410" y="4115258"/>
          <a:chExt cx="367137" cy="356581"/>
        </a:xfrm>
      </xdr:grpSpPr>
      <xdr:sp macro="" textlink="'Pivot Table'!$BK$6">
        <xdr:nvSpPr>
          <xdr:cNvPr id="612" name="TextBox 611">
            <a:extLst>
              <a:ext uri="{FF2B5EF4-FFF2-40B4-BE49-F238E27FC236}">
                <a16:creationId xmlns:a16="http://schemas.microsoft.com/office/drawing/2014/main" id="{F2DC9AC6-E3EE-B582-72EB-D9C38F13F53A}"/>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613" name="TextBox 612">
            <a:extLst>
              <a:ext uri="{FF2B5EF4-FFF2-40B4-BE49-F238E27FC236}">
                <a16:creationId xmlns:a16="http://schemas.microsoft.com/office/drawing/2014/main" id="{D30420BE-2AD5-C1E1-F8A7-1480757B5800}"/>
              </a:ext>
            </a:extLst>
          </xdr:cNvPr>
          <xdr:cNvSpPr txBox="1"/>
        </xdr:nvSpPr>
        <xdr:spPr>
          <a:xfrm>
            <a:off x="9126102" y="4115259"/>
            <a:ext cx="365761"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8882</xdr:colOff>
      <xdr:row>13</xdr:row>
      <xdr:rowOff>111643</xdr:rowOff>
    </xdr:from>
    <xdr:to>
      <xdr:col>13</xdr:col>
      <xdr:colOff>378400</xdr:colOff>
      <xdr:row>15</xdr:row>
      <xdr:rowOff>87223</xdr:rowOff>
    </xdr:to>
    <xdr:grpSp>
      <xdr:nvGrpSpPr>
        <xdr:cNvPr id="614" name="Group 613">
          <a:extLst>
            <a:ext uri="{FF2B5EF4-FFF2-40B4-BE49-F238E27FC236}">
              <a16:creationId xmlns:a16="http://schemas.microsoft.com/office/drawing/2014/main" id="{0C5237FA-6396-AF6B-D471-01E6CC61D209}"/>
            </a:ext>
          </a:extLst>
        </xdr:cNvPr>
        <xdr:cNvGrpSpPr/>
      </xdr:nvGrpSpPr>
      <xdr:grpSpPr>
        <a:xfrm>
          <a:off x="7933682" y="2588143"/>
          <a:ext cx="369518" cy="356580"/>
          <a:chOff x="9125410" y="4115258"/>
          <a:chExt cx="367137" cy="356580"/>
        </a:xfrm>
      </xdr:grpSpPr>
      <xdr:sp macro="" textlink="'Pivot Table'!$BK$6">
        <xdr:nvSpPr>
          <xdr:cNvPr id="615" name="TextBox 614">
            <a:extLst>
              <a:ext uri="{FF2B5EF4-FFF2-40B4-BE49-F238E27FC236}">
                <a16:creationId xmlns:a16="http://schemas.microsoft.com/office/drawing/2014/main" id="{BD2304CC-B16B-909A-449A-5D76FBFB650B}"/>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616" name="TextBox 615">
            <a:extLst>
              <a:ext uri="{FF2B5EF4-FFF2-40B4-BE49-F238E27FC236}">
                <a16:creationId xmlns:a16="http://schemas.microsoft.com/office/drawing/2014/main" id="{51BD3E31-EED8-4CE8-32A0-D4DD2AD4DDE5}"/>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102273</xdr:colOff>
      <xdr:row>14</xdr:row>
      <xdr:rowOff>72675</xdr:rowOff>
    </xdr:from>
    <xdr:to>
      <xdr:col>13</xdr:col>
      <xdr:colOff>471791</xdr:colOff>
      <xdr:row>16</xdr:row>
      <xdr:rowOff>48255</xdr:rowOff>
    </xdr:to>
    <xdr:grpSp>
      <xdr:nvGrpSpPr>
        <xdr:cNvPr id="621" name="Group 620">
          <a:extLst>
            <a:ext uri="{FF2B5EF4-FFF2-40B4-BE49-F238E27FC236}">
              <a16:creationId xmlns:a16="http://schemas.microsoft.com/office/drawing/2014/main" id="{CF4C9CB4-9B5C-B36C-FB9D-A93E2CEDF779}"/>
            </a:ext>
          </a:extLst>
        </xdr:cNvPr>
        <xdr:cNvGrpSpPr/>
      </xdr:nvGrpSpPr>
      <xdr:grpSpPr>
        <a:xfrm>
          <a:off x="8027073" y="2739675"/>
          <a:ext cx="369518" cy="356580"/>
          <a:chOff x="9125410" y="4115258"/>
          <a:chExt cx="367137" cy="356580"/>
        </a:xfrm>
      </xdr:grpSpPr>
      <xdr:sp macro="" textlink="'Pivot Table'!$BK$6">
        <xdr:nvSpPr>
          <xdr:cNvPr id="622" name="TextBox 621">
            <a:extLst>
              <a:ext uri="{FF2B5EF4-FFF2-40B4-BE49-F238E27FC236}">
                <a16:creationId xmlns:a16="http://schemas.microsoft.com/office/drawing/2014/main" id="{B0A7769D-4ADF-7419-3C07-26CA9E2139C2}"/>
              </a:ext>
            </a:extLst>
          </xdr:cNvPr>
          <xdr:cNvSpPr txBox="1"/>
        </xdr:nvSpPr>
        <xdr:spPr>
          <a:xfrm>
            <a:off x="9125410" y="411525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623" name="TextBox 622">
            <a:extLst>
              <a:ext uri="{FF2B5EF4-FFF2-40B4-BE49-F238E27FC236}">
                <a16:creationId xmlns:a16="http://schemas.microsoft.com/office/drawing/2014/main" id="{B083FF96-7171-AA5A-EB6F-41B0AAEC279A}"/>
              </a:ext>
            </a:extLst>
          </xdr:cNvPr>
          <xdr:cNvSpPr txBox="1"/>
        </xdr:nvSpPr>
        <xdr:spPr>
          <a:xfrm>
            <a:off x="9126098" y="4115258"/>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grpSp>
    <xdr:clientData/>
  </xdr:twoCellAnchor>
  <xdr:twoCellAnchor editAs="absolute">
    <xdr:from>
      <xdr:col>13</xdr:col>
      <xdr:colOff>234201</xdr:colOff>
      <xdr:row>14</xdr:row>
      <xdr:rowOff>90368</xdr:rowOff>
    </xdr:from>
    <xdr:to>
      <xdr:col>14</xdr:col>
      <xdr:colOff>170338</xdr:colOff>
      <xdr:row>16</xdr:row>
      <xdr:rowOff>136961</xdr:rowOff>
    </xdr:to>
    <xdr:grpSp>
      <xdr:nvGrpSpPr>
        <xdr:cNvPr id="624" name="Group 623">
          <a:extLst>
            <a:ext uri="{FF2B5EF4-FFF2-40B4-BE49-F238E27FC236}">
              <a16:creationId xmlns:a16="http://schemas.microsoft.com/office/drawing/2014/main" id="{F1717F39-4186-A744-DC31-639DDFA0ACCF}"/>
            </a:ext>
          </a:extLst>
        </xdr:cNvPr>
        <xdr:cNvGrpSpPr/>
      </xdr:nvGrpSpPr>
      <xdr:grpSpPr>
        <a:xfrm>
          <a:off x="8159001" y="2757368"/>
          <a:ext cx="545737" cy="427593"/>
          <a:chOff x="8878941" y="3344955"/>
          <a:chExt cx="543096" cy="427813"/>
        </a:xfrm>
      </xdr:grpSpPr>
      <xdr:sp macro="" textlink="'Pivot Table'!$BK$6">
        <xdr:nvSpPr>
          <xdr:cNvPr id="625" name="TextBox 624">
            <a:extLst>
              <a:ext uri="{FF2B5EF4-FFF2-40B4-BE49-F238E27FC236}">
                <a16:creationId xmlns:a16="http://schemas.microsoft.com/office/drawing/2014/main" id="{487619CD-5015-D6FB-95E0-2EB3A5419007}"/>
              </a:ext>
            </a:extLst>
          </xdr:cNvPr>
          <xdr:cNvSpPr txBox="1"/>
        </xdr:nvSpPr>
        <xdr:spPr>
          <a:xfrm>
            <a:off x="9054900" y="3416188"/>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sp macro="" textlink="'Pivot Table'!$BM$6">
        <xdr:nvSpPr>
          <xdr:cNvPr id="626" name="TextBox 625">
            <a:extLst>
              <a:ext uri="{FF2B5EF4-FFF2-40B4-BE49-F238E27FC236}">
                <a16:creationId xmlns:a16="http://schemas.microsoft.com/office/drawing/2014/main" id="{4317FB06-F314-2543-42AD-4BB6B55B7E86}"/>
              </a:ext>
            </a:extLst>
          </xdr:cNvPr>
          <xdr:cNvSpPr txBox="1"/>
        </xdr:nvSpPr>
        <xdr:spPr>
          <a:xfrm>
            <a:off x="8996484" y="3344955"/>
            <a:ext cx="365760"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170316-2D25-4944-ADC9-6415DEE2133B}" type="TxLink">
              <a:rPr lang="en-US" sz="1600" b="0" i="0" u="none" strike="noStrike">
                <a:solidFill>
                  <a:srgbClr val="0F11A7"/>
                </a:solidFill>
                <a:latin typeface="Calibri"/>
                <a:ea typeface="Calibri"/>
                <a:cs typeface="Calibri"/>
              </a:rPr>
              <a:pPr algn="ctr"/>
              <a:t> </a:t>
            </a:fld>
            <a:endParaRPr lang="en-IN" sz="1100"/>
          </a:p>
        </xdr:txBody>
      </xdr:sp>
      <xdr:sp macro="" textlink="'Pivot Table'!$BK$6">
        <xdr:nvSpPr>
          <xdr:cNvPr id="627" name="TextBox 626">
            <a:extLst>
              <a:ext uri="{FF2B5EF4-FFF2-40B4-BE49-F238E27FC236}">
                <a16:creationId xmlns:a16="http://schemas.microsoft.com/office/drawing/2014/main" id="{5DA70C59-5324-2671-BA50-56A35601E73C}"/>
              </a:ext>
            </a:extLst>
          </xdr:cNvPr>
          <xdr:cNvSpPr txBox="1"/>
        </xdr:nvSpPr>
        <xdr:spPr>
          <a:xfrm>
            <a:off x="8878941" y="3407533"/>
            <a:ext cx="367137" cy="356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005C46-C212-42A2-B204-85FF04EEFF5F}" type="TxLink">
              <a:rPr lang="en-US" sz="1600" b="0" i="0" u="none" strike="noStrike">
                <a:solidFill>
                  <a:srgbClr val="C240D8"/>
                </a:solidFill>
                <a:latin typeface="Calibri"/>
                <a:ea typeface="Calibri"/>
                <a:cs typeface="Calibri"/>
              </a:rPr>
              <a:pPr algn="ctr"/>
              <a:t>●</a:t>
            </a:fld>
            <a:endParaRPr lang="en-IN" sz="1100"/>
          </a:p>
        </xdr:txBody>
      </xdr:sp>
    </xdr:grpSp>
    <xdr:clientData/>
  </xdr:twoCellAnchor>
  <xdr:twoCellAnchor editAs="absolute">
    <xdr:from>
      <xdr:col>12</xdr:col>
      <xdr:colOff>273647</xdr:colOff>
      <xdr:row>26</xdr:row>
      <xdr:rowOff>37599</xdr:rowOff>
    </xdr:from>
    <xdr:to>
      <xdr:col>18</xdr:col>
      <xdr:colOff>295276</xdr:colOff>
      <xdr:row>30</xdr:row>
      <xdr:rowOff>133350</xdr:rowOff>
    </xdr:to>
    <xdr:grpSp>
      <xdr:nvGrpSpPr>
        <xdr:cNvPr id="647" name="Group 646">
          <a:extLst>
            <a:ext uri="{FF2B5EF4-FFF2-40B4-BE49-F238E27FC236}">
              <a16:creationId xmlns:a16="http://schemas.microsoft.com/office/drawing/2014/main" id="{EA49432C-6D4F-3F1E-9C6C-49FDB53F95A5}"/>
            </a:ext>
          </a:extLst>
        </xdr:cNvPr>
        <xdr:cNvGrpSpPr/>
      </xdr:nvGrpSpPr>
      <xdr:grpSpPr>
        <a:xfrm>
          <a:off x="7588847" y="4990599"/>
          <a:ext cx="3679229" cy="857751"/>
          <a:chOff x="7331672" y="5019174"/>
          <a:chExt cx="3679229" cy="857751"/>
        </a:xfrm>
      </xdr:grpSpPr>
      <xdr:grpSp>
        <xdr:nvGrpSpPr>
          <xdr:cNvPr id="634" name="Group 633">
            <a:extLst>
              <a:ext uri="{FF2B5EF4-FFF2-40B4-BE49-F238E27FC236}">
                <a16:creationId xmlns:a16="http://schemas.microsoft.com/office/drawing/2014/main" id="{0CE45FF7-175A-3DFB-5841-75D4D6BA8DBB}"/>
              </a:ext>
            </a:extLst>
          </xdr:cNvPr>
          <xdr:cNvGrpSpPr/>
        </xdr:nvGrpSpPr>
        <xdr:grpSpPr>
          <a:xfrm>
            <a:off x="7331672" y="5019174"/>
            <a:ext cx="1297979" cy="857751"/>
            <a:chOff x="7331672" y="5019174"/>
            <a:chExt cx="1297979" cy="857751"/>
          </a:xfrm>
        </xdr:grpSpPr>
        <xdr:sp macro="" textlink="'Pivot Table'!BR8">
          <xdr:nvSpPr>
            <xdr:cNvPr id="631" name="TextBox 630">
              <a:extLst>
                <a:ext uri="{FF2B5EF4-FFF2-40B4-BE49-F238E27FC236}">
                  <a16:creationId xmlns:a16="http://schemas.microsoft.com/office/drawing/2014/main" id="{B2B06428-D69B-4B89-DE3D-154D92BCB7BC}"/>
                </a:ext>
              </a:extLst>
            </xdr:cNvPr>
            <xdr:cNvSpPr txBox="1"/>
          </xdr:nvSpPr>
          <xdr:spPr>
            <a:xfrm>
              <a:off x="7331672" y="5019174"/>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Payroll</a:t>
              </a:r>
              <a:r>
                <a:rPr lang="en-IN" sz="1400" baseline="0">
                  <a:solidFill>
                    <a:schemeClr val="bg1"/>
                  </a:solidFill>
                </a:rPr>
                <a:t> Taxes</a:t>
              </a:r>
              <a:endParaRPr lang="en-IN" sz="1400">
                <a:solidFill>
                  <a:schemeClr val="bg1"/>
                </a:solidFill>
              </a:endParaRPr>
            </a:p>
          </xdr:txBody>
        </xdr:sp>
        <xdr:sp macro="" textlink="'Pivot Table'!CE7">
          <xdr:nvSpPr>
            <xdr:cNvPr id="632" name="TextBox 631">
              <a:extLst>
                <a:ext uri="{FF2B5EF4-FFF2-40B4-BE49-F238E27FC236}">
                  <a16:creationId xmlns:a16="http://schemas.microsoft.com/office/drawing/2014/main" id="{01DB8BBE-C8AC-649B-85CE-514BC3BADE3A}"/>
                </a:ext>
              </a:extLst>
            </xdr:cNvPr>
            <xdr:cNvSpPr txBox="1"/>
          </xdr:nvSpPr>
          <xdr:spPr>
            <a:xfrm>
              <a:off x="7341197" y="5228725"/>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33F92F-E6F9-4B40-A408-066FFCDEB515}" type="TxLink">
                <a:rPr lang="en-US" sz="1600" b="0" i="0" u="none" strike="noStrike">
                  <a:solidFill>
                    <a:schemeClr val="bg1"/>
                  </a:solidFill>
                  <a:latin typeface="Arial"/>
                  <a:cs typeface="Arial"/>
                </a:rPr>
                <a:pPr/>
                <a:t>$59,283</a:t>
              </a:fld>
              <a:endParaRPr lang="en-IN" sz="2400">
                <a:solidFill>
                  <a:schemeClr val="bg1"/>
                </a:solidFill>
              </a:endParaRPr>
            </a:p>
          </xdr:txBody>
        </xdr:sp>
        <xdr:sp macro="" textlink="'Pivot Table'!CE6">
          <xdr:nvSpPr>
            <xdr:cNvPr id="633" name="TextBox 632">
              <a:extLst>
                <a:ext uri="{FF2B5EF4-FFF2-40B4-BE49-F238E27FC236}">
                  <a16:creationId xmlns:a16="http://schemas.microsoft.com/office/drawing/2014/main" id="{C0F15ADD-7297-34D6-7004-707FC96923CD}"/>
                </a:ext>
              </a:extLst>
            </xdr:cNvPr>
            <xdr:cNvSpPr txBox="1"/>
          </xdr:nvSpPr>
          <xdr:spPr>
            <a:xfrm>
              <a:off x="7341197" y="5466849"/>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89EA00-B50F-4AF5-8201-C632F0C1AC4D}" type="TxLink">
                <a:rPr lang="en-US" sz="1600" b="0" i="0" u="none" strike="noStrike">
                  <a:solidFill>
                    <a:schemeClr val="bg1"/>
                  </a:solidFill>
                  <a:latin typeface="Arial"/>
                  <a:cs typeface="Arial"/>
                </a:rPr>
                <a:pPr/>
                <a:t>9.2%</a:t>
              </a:fld>
              <a:endParaRPr lang="en-IN" sz="3600">
                <a:solidFill>
                  <a:schemeClr val="bg1"/>
                </a:solidFill>
              </a:endParaRPr>
            </a:p>
          </xdr:txBody>
        </xdr:sp>
      </xdr:grpSp>
      <xdr:grpSp>
        <xdr:nvGrpSpPr>
          <xdr:cNvPr id="635" name="Group 634">
            <a:extLst>
              <a:ext uri="{FF2B5EF4-FFF2-40B4-BE49-F238E27FC236}">
                <a16:creationId xmlns:a16="http://schemas.microsoft.com/office/drawing/2014/main" id="{679B4997-BD10-7213-7695-B3E5D9BB2EFA}"/>
              </a:ext>
            </a:extLst>
          </xdr:cNvPr>
          <xdr:cNvGrpSpPr/>
        </xdr:nvGrpSpPr>
        <xdr:grpSpPr>
          <a:xfrm>
            <a:off x="8493722" y="5019174"/>
            <a:ext cx="1297979" cy="857751"/>
            <a:chOff x="7331672" y="5019174"/>
            <a:chExt cx="1297979" cy="857751"/>
          </a:xfrm>
        </xdr:grpSpPr>
        <xdr:sp macro="" textlink="'Pivot Table'!BR8">
          <xdr:nvSpPr>
            <xdr:cNvPr id="636" name="TextBox 635">
              <a:extLst>
                <a:ext uri="{FF2B5EF4-FFF2-40B4-BE49-F238E27FC236}">
                  <a16:creationId xmlns:a16="http://schemas.microsoft.com/office/drawing/2014/main" id="{E69C0A93-ECF7-0E9B-F3E5-7B547345D052}"/>
                </a:ext>
              </a:extLst>
            </xdr:cNvPr>
            <xdr:cNvSpPr txBox="1"/>
          </xdr:nvSpPr>
          <xdr:spPr>
            <a:xfrm>
              <a:off x="7331672" y="5019174"/>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solidFill>
                    <a:schemeClr val="bg1"/>
                  </a:solidFill>
                </a:rPr>
                <a:t>Property Taxes</a:t>
              </a:r>
              <a:endParaRPr lang="en-IN" sz="1400">
                <a:solidFill>
                  <a:schemeClr val="bg1"/>
                </a:solidFill>
              </a:endParaRPr>
            </a:p>
          </xdr:txBody>
        </xdr:sp>
        <xdr:sp macro="" textlink="'Pivot Table'!CF7">
          <xdr:nvSpPr>
            <xdr:cNvPr id="637" name="TextBox 636">
              <a:extLst>
                <a:ext uri="{FF2B5EF4-FFF2-40B4-BE49-F238E27FC236}">
                  <a16:creationId xmlns:a16="http://schemas.microsoft.com/office/drawing/2014/main" id="{BE469E3D-5BA8-A862-B94F-CE94B2BF0553}"/>
                </a:ext>
              </a:extLst>
            </xdr:cNvPr>
            <xdr:cNvSpPr txBox="1"/>
          </xdr:nvSpPr>
          <xdr:spPr>
            <a:xfrm>
              <a:off x="7341197" y="5228725"/>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76D319-EB2F-411A-9091-A7D68E0FC8A7}" type="TxLink">
                <a:rPr lang="en-US" sz="1600" b="0" i="0" u="none" strike="noStrike">
                  <a:solidFill>
                    <a:schemeClr val="bg1"/>
                  </a:solidFill>
                  <a:latin typeface="Arial"/>
                  <a:cs typeface="Arial"/>
                </a:rPr>
                <a:pPr/>
                <a:t>$47,684</a:t>
              </a:fld>
              <a:endParaRPr lang="en-IN" sz="3600">
                <a:solidFill>
                  <a:schemeClr val="bg1"/>
                </a:solidFill>
              </a:endParaRPr>
            </a:p>
          </xdr:txBody>
        </xdr:sp>
        <xdr:sp macro="" textlink="'Pivot Table'!CF6">
          <xdr:nvSpPr>
            <xdr:cNvPr id="638" name="TextBox 637">
              <a:extLst>
                <a:ext uri="{FF2B5EF4-FFF2-40B4-BE49-F238E27FC236}">
                  <a16:creationId xmlns:a16="http://schemas.microsoft.com/office/drawing/2014/main" id="{BE1991F0-2815-A69B-0310-E89D856BFAC4}"/>
                </a:ext>
              </a:extLst>
            </xdr:cNvPr>
            <xdr:cNvSpPr txBox="1"/>
          </xdr:nvSpPr>
          <xdr:spPr>
            <a:xfrm>
              <a:off x="7341197" y="5466849"/>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D5CB51-F720-4A39-988D-375935628A9E}" type="TxLink">
                <a:rPr lang="en-US" sz="1600" b="0" i="0" u="none" strike="noStrike">
                  <a:solidFill>
                    <a:schemeClr val="bg1"/>
                  </a:solidFill>
                  <a:latin typeface="Arial"/>
                  <a:cs typeface="Arial"/>
                </a:rPr>
                <a:pPr/>
                <a:t>7.4%</a:t>
              </a:fld>
              <a:endParaRPr lang="en-IN" sz="4800">
                <a:solidFill>
                  <a:schemeClr val="bg1"/>
                </a:solidFill>
              </a:endParaRPr>
            </a:p>
          </xdr:txBody>
        </xdr:sp>
      </xdr:grpSp>
      <xdr:grpSp>
        <xdr:nvGrpSpPr>
          <xdr:cNvPr id="639" name="Group 638">
            <a:extLst>
              <a:ext uri="{FF2B5EF4-FFF2-40B4-BE49-F238E27FC236}">
                <a16:creationId xmlns:a16="http://schemas.microsoft.com/office/drawing/2014/main" id="{6AEEAC9D-3139-D675-FE2D-A5D53F2AD3A5}"/>
              </a:ext>
            </a:extLst>
          </xdr:cNvPr>
          <xdr:cNvGrpSpPr/>
        </xdr:nvGrpSpPr>
        <xdr:grpSpPr>
          <a:xfrm>
            <a:off x="9712922" y="5019174"/>
            <a:ext cx="1297979" cy="857751"/>
            <a:chOff x="7331672" y="5019174"/>
            <a:chExt cx="1297979" cy="857751"/>
          </a:xfrm>
        </xdr:grpSpPr>
        <xdr:sp macro="" textlink="'Pivot Table'!BR8">
          <xdr:nvSpPr>
            <xdr:cNvPr id="640" name="TextBox 639">
              <a:extLst>
                <a:ext uri="{FF2B5EF4-FFF2-40B4-BE49-F238E27FC236}">
                  <a16:creationId xmlns:a16="http://schemas.microsoft.com/office/drawing/2014/main" id="{F4DBFBB3-BFA5-F16B-E64F-EB54BB81D1CF}"/>
                </a:ext>
              </a:extLst>
            </xdr:cNvPr>
            <xdr:cNvSpPr txBox="1"/>
          </xdr:nvSpPr>
          <xdr:spPr>
            <a:xfrm>
              <a:off x="7331672" y="5019174"/>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solidFill>
                    <a:schemeClr val="bg1"/>
                  </a:solidFill>
                </a:rPr>
                <a:t>Excise Taxes</a:t>
              </a:r>
              <a:endParaRPr lang="en-IN" sz="1400">
                <a:solidFill>
                  <a:schemeClr val="bg1"/>
                </a:solidFill>
              </a:endParaRPr>
            </a:p>
          </xdr:txBody>
        </xdr:sp>
        <xdr:sp macro="" textlink="'Pivot Table'!CG7">
          <xdr:nvSpPr>
            <xdr:cNvPr id="641" name="TextBox 640">
              <a:extLst>
                <a:ext uri="{FF2B5EF4-FFF2-40B4-BE49-F238E27FC236}">
                  <a16:creationId xmlns:a16="http://schemas.microsoft.com/office/drawing/2014/main" id="{F632A4F0-075A-2516-C9F5-552BEFD07F09}"/>
                </a:ext>
              </a:extLst>
            </xdr:cNvPr>
            <xdr:cNvSpPr txBox="1"/>
          </xdr:nvSpPr>
          <xdr:spPr>
            <a:xfrm>
              <a:off x="7341197" y="5228725"/>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866BD-C0A4-45C5-888F-F5657E1C94E6}" type="TxLink">
                <a:rPr lang="en-US" sz="1600" b="0" i="0" u="none" strike="noStrike">
                  <a:solidFill>
                    <a:schemeClr val="bg1"/>
                  </a:solidFill>
                  <a:latin typeface="Arial"/>
                  <a:cs typeface="Arial"/>
                </a:rPr>
                <a:pPr/>
                <a:t>$39,952</a:t>
              </a:fld>
              <a:endParaRPr lang="en-IN" sz="3600">
                <a:solidFill>
                  <a:schemeClr val="bg1"/>
                </a:solidFill>
              </a:endParaRPr>
            </a:p>
          </xdr:txBody>
        </xdr:sp>
        <xdr:sp macro="" textlink="'Pivot Table'!CG6">
          <xdr:nvSpPr>
            <xdr:cNvPr id="642" name="TextBox 641">
              <a:extLst>
                <a:ext uri="{FF2B5EF4-FFF2-40B4-BE49-F238E27FC236}">
                  <a16:creationId xmlns:a16="http://schemas.microsoft.com/office/drawing/2014/main" id="{713CD6BE-86A6-3358-100D-937A0FD1751A}"/>
                </a:ext>
              </a:extLst>
            </xdr:cNvPr>
            <xdr:cNvSpPr txBox="1"/>
          </xdr:nvSpPr>
          <xdr:spPr>
            <a:xfrm>
              <a:off x="7341197" y="5466849"/>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9BCAD7-903B-41B2-9720-7D2D5D0A7D6B}" type="TxLink">
                <a:rPr lang="en-US" sz="1600" b="0" i="0" u="none" strike="noStrike">
                  <a:solidFill>
                    <a:schemeClr val="bg1"/>
                  </a:solidFill>
                  <a:latin typeface="Arial"/>
                  <a:cs typeface="Arial"/>
                </a:rPr>
                <a:pPr/>
                <a:t>6.2%</a:t>
              </a:fld>
              <a:endParaRPr lang="en-IN" sz="4800">
                <a:solidFill>
                  <a:schemeClr val="bg1"/>
                </a:solidFill>
              </a:endParaRPr>
            </a:p>
          </xdr:txBody>
        </xdr:sp>
      </xdr:grpSp>
    </xdr:grpSp>
    <xdr:clientData/>
  </xdr:twoCellAnchor>
  <xdr:twoCellAnchor editAs="absolute">
    <xdr:from>
      <xdr:col>9</xdr:col>
      <xdr:colOff>330797</xdr:colOff>
      <xdr:row>26</xdr:row>
      <xdr:rowOff>47124</xdr:rowOff>
    </xdr:from>
    <xdr:to>
      <xdr:col>11</xdr:col>
      <xdr:colOff>409576</xdr:colOff>
      <xdr:row>30</xdr:row>
      <xdr:rowOff>142875</xdr:rowOff>
    </xdr:to>
    <xdr:grpSp>
      <xdr:nvGrpSpPr>
        <xdr:cNvPr id="643" name="Group 642">
          <a:extLst>
            <a:ext uri="{FF2B5EF4-FFF2-40B4-BE49-F238E27FC236}">
              <a16:creationId xmlns:a16="http://schemas.microsoft.com/office/drawing/2014/main" id="{DE8F4106-1494-4A45-7EA0-360581DC9B40}"/>
            </a:ext>
          </a:extLst>
        </xdr:cNvPr>
        <xdr:cNvGrpSpPr/>
      </xdr:nvGrpSpPr>
      <xdr:grpSpPr>
        <a:xfrm>
          <a:off x="5817197" y="5000124"/>
          <a:ext cx="1297979" cy="857751"/>
          <a:chOff x="7331672" y="5019174"/>
          <a:chExt cx="1297979" cy="857751"/>
        </a:xfrm>
      </xdr:grpSpPr>
      <xdr:sp macro="" textlink="'Pivot Table'!BR8">
        <xdr:nvSpPr>
          <xdr:cNvPr id="644" name="TextBox 643">
            <a:extLst>
              <a:ext uri="{FF2B5EF4-FFF2-40B4-BE49-F238E27FC236}">
                <a16:creationId xmlns:a16="http://schemas.microsoft.com/office/drawing/2014/main" id="{E946C01A-3F9F-317B-2FDC-C33B5BFA316E}"/>
              </a:ext>
            </a:extLst>
          </xdr:cNvPr>
          <xdr:cNvSpPr txBox="1"/>
        </xdr:nvSpPr>
        <xdr:spPr>
          <a:xfrm>
            <a:off x="7331672" y="5019174"/>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aseline="0">
                <a:solidFill>
                  <a:schemeClr val="bg1"/>
                </a:solidFill>
              </a:rPr>
              <a:t>Total Taxes</a:t>
            </a:r>
            <a:endParaRPr lang="en-IN" sz="1400">
              <a:solidFill>
                <a:schemeClr val="bg1"/>
              </a:solidFill>
            </a:endParaRPr>
          </a:p>
        </xdr:txBody>
      </xdr:sp>
      <xdr:sp macro="" textlink="'Pivot Table'!CH7">
        <xdr:nvSpPr>
          <xdr:cNvPr id="645" name="TextBox 644">
            <a:extLst>
              <a:ext uri="{FF2B5EF4-FFF2-40B4-BE49-F238E27FC236}">
                <a16:creationId xmlns:a16="http://schemas.microsoft.com/office/drawing/2014/main" id="{D4383CAA-6A35-F60D-4A94-75DB37548A47}"/>
              </a:ext>
            </a:extLst>
          </xdr:cNvPr>
          <xdr:cNvSpPr txBox="1"/>
        </xdr:nvSpPr>
        <xdr:spPr>
          <a:xfrm>
            <a:off x="7341197" y="5228725"/>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76E0F7A-E9B9-4368-BA07-52E2F67FC169}" type="TxLink">
              <a:rPr lang="en-US" sz="1600" b="0" i="0" u="none" strike="noStrike">
                <a:solidFill>
                  <a:schemeClr val="bg1"/>
                </a:solidFill>
                <a:latin typeface="Arial"/>
                <a:cs typeface="Arial"/>
              </a:rPr>
              <a:pPr/>
              <a:t>$146,920</a:t>
            </a:fld>
            <a:endParaRPr lang="en-IN" sz="3600">
              <a:solidFill>
                <a:schemeClr val="bg1"/>
              </a:solidFill>
            </a:endParaRPr>
          </a:p>
        </xdr:txBody>
      </xdr:sp>
      <xdr:sp macro="" textlink="'Pivot Table'!CH6">
        <xdr:nvSpPr>
          <xdr:cNvPr id="646" name="TextBox 645">
            <a:extLst>
              <a:ext uri="{FF2B5EF4-FFF2-40B4-BE49-F238E27FC236}">
                <a16:creationId xmlns:a16="http://schemas.microsoft.com/office/drawing/2014/main" id="{26B33221-0CAA-189A-E912-143B192EDA3C}"/>
              </a:ext>
            </a:extLst>
          </xdr:cNvPr>
          <xdr:cNvSpPr txBox="1"/>
        </xdr:nvSpPr>
        <xdr:spPr>
          <a:xfrm>
            <a:off x="7341197" y="5466849"/>
            <a:ext cx="1288454" cy="41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A83267-D0C0-461F-B954-3E8B17B719D5}" type="TxLink">
              <a:rPr lang="en-US" sz="1600" b="0" i="0" u="none" strike="noStrike">
                <a:solidFill>
                  <a:schemeClr val="bg1"/>
                </a:solidFill>
                <a:latin typeface="Arial"/>
                <a:cs typeface="Arial"/>
              </a:rPr>
              <a:pPr/>
              <a:t>22.8%</a:t>
            </a:fld>
            <a:endParaRPr lang="en-IN" sz="4800">
              <a:solidFill>
                <a:schemeClr val="bg1"/>
              </a:solidFill>
            </a:endParaRPr>
          </a:p>
        </xdr:txBody>
      </xdr:sp>
    </xdr:grpSp>
    <xdr:clientData/>
  </xdr:twoCellAnchor>
  <xdr:twoCellAnchor editAs="absolute">
    <xdr:from>
      <xdr:col>11</xdr:col>
      <xdr:colOff>190500</xdr:colOff>
      <xdr:row>25</xdr:row>
      <xdr:rowOff>114300</xdr:rowOff>
    </xdr:from>
    <xdr:to>
      <xdr:col>12</xdr:col>
      <xdr:colOff>85725</xdr:colOff>
      <xdr:row>30</xdr:row>
      <xdr:rowOff>138112</xdr:rowOff>
    </xdr:to>
    <xdr:graphicFrame macro="">
      <xdr:nvGraphicFramePr>
        <xdr:cNvPr id="648" name="Chart 647">
          <a:extLst>
            <a:ext uri="{FF2B5EF4-FFF2-40B4-BE49-F238E27FC236}">
              <a16:creationId xmlns:a16="http://schemas.microsoft.com/office/drawing/2014/main" id="{B7E8CA8B-3C8B-425A-BDB8-8D77266DB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16</xdr:col>
      <xdr:colOff>69056</xdr:colOff>
      <xdr:row>8</xdr:row>
      <xdr:rowOff>180975</xdr:rowOff>
    </xdr:from>
    <xdr:to>
      <xdr:col>16</xdr:col>
      <xdr:colOff>434816</xdr:colOff>
      <xdr:row>10</xdr:row>
      <xdr:rowOff>165735</xdr:rowOff>
    </xdr:to>
    <xdr:grpSp>
      <xdr:nvGrpSpPr>
        <xdr:cNvPr id="655" name="Group 654">
          <a:extLst>
            <a:ext uri="{FF2B5EF4-FFF2-40B4-BE49-F238E27FC236}">
              <a16:creationId xmlns:a16="http://schemas.microsoft.com/office/drawing/2014/main" id="{1C26AD40-62F5-D6FC-FA98-6F2A3F818F6A}"/>
            </a:ext>
          </a:extLst>
        </xdr:cNvPr>
        <xdr:cNvGrpSpPr/>
      </xdr:nvGrpSpPr>
      <xdr:grpSpPr>
        <a:xfrm>
          <a:off x="9822656" y="1704975"/>
          <a:ext cx="365760" cy="365760"/>
          <a:chOff x="9820275" y="1733550"/>
          <a:chExt cx="365760" cy="365760"/>
        </a:xfrm>
      </xdr:grpSpPr>
      <xdr:sp macro="" textlink="'Pivot Table'!BK7">
        <xdr:nvSpPr>
          <xdr:cNvPr id="649" name="TextBox 648">
            <a:extLst>
              <a:ext uri="{FF2B5EF4-FFF2-40B4-BE49-F238E27FC236}">
                <a16:creationId xmlns:a16="http://schemas.microsoft.com/office/drawing/2014/main" id="{62D48504-3673-6205-CEDC-448227B24693}"/>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51" name="TextBox 650">
            <a:extLst>
              <a:ext uri="{FF2B5EF4-FFF2-40B4-BE49-F238E27FC236}">
                <a16:creationId xmlns:a16="http://schemas.microsoft.com/office/drawing/2014/main" id="{9181BAEF-FE15-8ECB-A8CA-5D7068066F47}"/>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327047</xdr:colOff>
      <xdr:row>8</xdr:row>
      <xdr:rowOff>174983</xdr:rowOff>
    </xdr:from>
    <xdr:to>
      <xdr:col>17</xdr:col>
      <xdr:colOff>83207</xdr:colOff>
      <xdr:row>10</xdr:row>
      <xdr:rowOff>157954</xdr:rowOff>
    </xdr:to>
    <xdr:grpSp>
      <xdr:nvGrpSpPr>
        <xdr:cNvPr id="656" name="Group 655">
          <a:extLst>
            <a:ext uri="{FF2B5EF4-FFF2-40B4-BE49-F238E27FC236}">
              <a16:creationId xmlns:a16="http://schemas.microsoft.com/office/drawing/2014/main" id="{9EFE422C-8FFA-4D0C-C7DC-2CF6C0C93502}"/>
            </a:ext>
          </a:extLst>
        </xdr:cNvPr>
        <xdr:cNvGrpSpPr/>
      </xdr:nvGrpSpPr>
      <xdr:grpSpPr>
        <a:xfrm>
          <a:off x="10080647" y="1698983"/>
          <a:ext cx="365760" cy="363971"/>
          <a:chOff x="10739437" y="1724025"/>
          <a:chExt cx="365760" cy="365760"/>
        </a:xfrm>
      </xdr:grpSpPr>
      <xdr:sp macro="" textlink="'Pivot Table'!BL7">
        <xdr:nvSpPr>
          <xdr:cNvPr id="653" name="TextBox 652">
            <a:extLst>
              <a:ext uri="{FF2B5EF4-FFF2-40B4-BE49-F238E27FC236}">
                <a16:creationId xmlns:a16="http://schemas.microsoft.com/office/drawing/2014/main" id="{C51D7154-2724-08EF-7A5E-78FC62643218}"/>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654" name="TextBox 653">
            <a:extLst>
              <a:ext uri="{FF2B5EF4-FFF2-40B4-BE49-F238E27FC236}">
                <a16:creationId xmlns:a16="http://schemas.microsoft.com/office/drawing/2014/main" id="{02C25E5D-27F1-250B-7661-CA9EC0757EEF}"/>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196785</xdr:colOff>
      <xdr:row>7</xdr:row>
      <xdr:rowOff>131592</xdr:rowOff>
    </xdr:from>
    <xdr:to>
      <xdr:col>16</xdr:col>
      <xdr:colOff>561997</xdr:colOff>
      <xdr:row>9</xdr:row>
      <xdr:rowOff>116351</xdr:rowOff>
    </xdr:to>
    <xdr:grpSp>
      <xdr:nvGrpSpPr>
        <xdr:cNvPr id="657" name="Group 656">
          <a:extLst>
            <a:ext uri="{FF2B5EF4-FFF2-40B4-BE49-F238E27FC236}">
              <a16:creationId xmlns:a16="http://schemas.microsoft.com/office/drawing/2014/main" id="{FE15BC5A-4696-1551-8BCD-E00296159EA7}"/>
            </a:ext>
          </a:extLst>
        </xdr:cNvPr>
        <xdr:cNvGrpSpPr/>
      </xdr:nvGrpSpPr>
      <xdr:grpSpPr>
        <a:xfrm>
          <a:off x="9950385" y="1465092"/>
          <a:ext cx="365212" cy="365759"/>
          <a:chOff x="9820275" y="1733550"/>
          <a:chExt cx="365760" cy="365760"/>
        </a:xfrm>
      </xdr:grpSpPr>
      <xdr:sp macro="" textlink="'Pivot Table'!BK7">
        <xdr:nvSpPr>
          <xdr:cNvPr id="658" name="TextBox 657">
            <a:extLst>
              <a:ext uri="{FF2B5EF4-FFF2-40B4-BE49-F238E27FC236}">
                <a16:creationId xmlns:a16="http://schemas.microsoft.com/office/drawing/2014/main" id="{9D273C41-CE3B-EB74-9A35-E6358500B779}"/>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59" name="TextBox 658">
            <a:extLst>
              <a:ext uri="{FF2B5EF4-FFF2-40B4-BE49-F238E27FC236}">
                <a16:creationId xmlns:a16="http://schemas.microsoft.com/office/drawing/2014/main" id="{DC32840E-6866-9C6A-41B3-68B83766A806}"/>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325668</xdr:colOff>
      <xdr:row>8</xdr:row>
      <xdr:rowOff>26712</xdr:rowOff>
    </xdr:from>
    <xdr:to>
      <xdr:col>17</xdr:col>
      <xdr:colOff>82711</xdr:colOff>
      <xdr:row>10</xdr:row>
      <xdr:rowOff>8422</xdr:rowOff>
    </xdr:to>
    <xdr:grpSp>
      <xdr:nvGrpSpPr>
        <xdr:cNvPr id="660" name="Group 659">
          <a:extLst>
            <a:ext uri="{FF2B5EF4-FFF2-40B4-BE49-F238E27FC236}">
              <a16:creationId xmlns:a16="http://schemas.microsoft.com/office/drawing/2014/main" id="{430ED0E8-EC37-06E7-F3C6-1BFE9C9FF82D}"/>
            </a:ext>
          </a:extLst>
        </xdr:cNvPr>
        <xdr:cNvGrpSpPr/>
      </xdr:nvGrpSpPr>
      <xdr:grpSpPr>
        <a:xfrm>
          <a:off x="10079268" y="1550712"/>
          <a:ext cx="366643" cy="362710"/>
          <a:chOff x="9820275" y="1733550"/>
          <a:chExt cx="365760" cy="365760"/>
        </a:xfrm>
      </xdr:grpSpPr>
      <xdr:sp macro="" textlink="'Pivot Table'!BK7">
        <xdr:nvSpPr>
          <xdr:cNvPr id="661" name="TextBox 660">
            <a:extLst>
              <a:ext uri="{FF2B5EF4-FFF2-40B4-BE49-F238E27FC236}">
                <a16:creationId xmlns:a16="http://schemas.microsoft.com/office/drawing/2014/main" id="{CAF29520-A97E-0F8F-9A07-3D1449D0B533}"/>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62" name="TextBox 661">
            <a:extLst>
              <a:ext uri="{FF2B5EF4-FFF2-40B4-BE49-F238E27FC236}">
                <a16:creationId xmlns:a16="http://schemas.microsoft.com/office/drawing/2014/main" id="{D1E4DEB0-48A6-B013-CBE4-5FAE85EFA261}"/>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462681</xdr:colOff>
      <xdr:row>8</xdr:row>
      <xdr:rowOff>106316</xdr:rowOff>
    </xdr:from>
    <xdr:to>
      <xdr:col>17</xdr:col>
      <xdr:colOff>219724</xdr:colOff>
      <xdr:row>10</xdr:row>
      <xdr:rowOff>91077</xdr:rowOff>
    </xdr:to>
    <xdr:grpSp>
      <xdr:nvGrpSpPr>
        <xdr:cNvPr id="663" name="Group 662">
          <a:extLst>
            <a:ext uri="{FF2B5EF4-FFF2-40B4-BE49-F238E27FC236}">
              <a16:creationId xmlns:a16="http://schemas.microsoft.com/office/drawing/2014/main" id="{5AEE0310-4CE0-4435-90B2-6B4CB196BDCE}"/>
            </a:ext>
          </a:extLst>
        </xdr:cNvPr>
        <xdr:cNvGrpSpPr/>
      </xdr:nvGrpSpPr>
      <xdr:grpSpPr>
        <a:xfrm>
          <a:off x="10216281" y="1630316"/>
          <a:ext cx="366643" cy="365761"/>
          <a:chOff x="9820275" y="1733550"/>
          <a:chExt cx="365760" cy="365760"/>
        </a:xfrm>
      </xdr:grpSpPr>
      <xdr:sp macro="" textlink="'Pivot Table'!BK7">
        <xdr:nvSpPr>
          <xdr:cNvPr id="664" name="TextBox 663">
            <a:extLst>
              <a:ext uri="{FF2B5EF4-FFF2-40B4-BE49-F238E27FC236}">
                <a16:creationId xmlns:a16="http://schemas.microsoft.com/office/drawing/2014/main" id="{54C215F3-0D70-2475-F3FC-EEA915659727}"/>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65" name="TextBox 664">
            <a:extLst>
              <a:ext uri="{FF2B5EF4-FFF2-40B4-BE49-F238E27FC236}">
                <a16:creationId xmlns:a16="http://schemas.microsoft.com/office/drawing/2014/main" id="{D522253E-3FBD-D853-3B0B-90E82226535C}"/>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591623</xdr:colOff>
      <xdr:row>8</xdr:row>
      <xdr:rowOff>25112</xdr:rowOff>
    </xdr:from>
    <xdr:to>
      <xdr:col>17</xdr:col>
      <xdr:colOff>348666</xdr:colOff>
      <xdr:row>10</xdr:row>
      <xdr:rowOff>9873</xdr:rowOff>
    </xdr:to>
    <xdr:grpSp>
      <xdr:nvGrpSpPr>
        <xdr:cNvPr id="666" name="Group 665">
          <a:extLst>
            <a:ext uri="{FF2B5EF4-FFF2-40B4-BE49-F238E27FC236}">
              <a16:creationId xmlns:a16="http://schemas.microsoft.com/office/drawing/2014/main" id="{5CB46441-6659-A005-BC14-E80538178B02}"/>
            </a:ext>
          </a:extLst>
        </xdr:cNvPr>
        <xdr:cNvGrpSpPr/>
      </xdr:nvGrpSpPr>
      <xdr:grpSpPr>
        <a:xfrm>
          <a:off x="10345223" y="1549112"/>
          <a:ext cx="366643" cy="365761"/>
          <a:chOff x="9820275" y="1733550"/>
          <a:chExt cx="365760" cy="365760"/>
        </a:xfrm>
      </xdr:grpSpPr>
      <xdr:sp macro="" textlink="'Pivot Table'!BK7">
        <xdr:nvSpPr>
          <xdr:cNvPr id="667" name="TextBox 666">
            <a:extLst>
              <a:ext uri="{FF2B5EF4-FFF2-40B4-BE49-F238E27FC236}">
                <a16:creationId xmlns:a16="http://schemas.microsoft.com/office/drawing/2014/main" id="{9F04BE96-860D-09F8-F8F6-A14A33DA230F}"/>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68" name="TextBox 667">
            <a:extLst>
              <a:ext uri="{FF2B5EF4-FFF2-40B4-BE49-F238E27FC236}">
                <a16:creationId xmlns:a16="http://schemas.microsoft.com/office/drawing/2014/main" id="{39BCF224-881B-3C22-816B-AB9EEF261308}"/>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232589</xdr:colOff>
      <xdr:row>8</xdr:row>
      <xdr:rowOff>179657</xdr:rowOff>
    </xdr:from>
    <xdr:to>
      <xdr:col>16</xdr:col>
      <xdr:colOff>598349</xdr:colOff>
      <xdr:row>10</xdr:row>
      <xdr:rowOff>164418</xdr:rowOff>
    </xdr:to>
    <xdr:grpSp>
      <xdr:nvGrpSpPr>
        <xdr:cNvPr id="669" name="Group 668">
          <a:extLst>
            <a:ext uri="{FF2B5EF4-FFF2-40B4-BE49-F238E27FC236}">
              <a16:creationId xmlns:a16="http://schemas.microsoft.com/office/drawing/2014/main" id="{D27DE751-8D1A-3EF6-5A7F-D8AB2043E1B9}"/>
            </a:ext>
          </a:extLst>
        </xdr:cNvPr>
        <xdr:cNvGrpSpPr/>
      </xdr:nvGrpSpPr>
      <xdr:grpSpPr>
        <a:xfrm>
          <a:off x="9986189" y="1703657"/>
          <a:ext cx="365760" cy="365761"/>
          <a:chOff x="9820275" y="1733550"/>
          <a:chExt cx="365760" cy="365760"/>
        </a:xfrm>
      </xdr:grpSpPr>
      <xdr:sp macro="" textlink="'Pivot Table'!BK7">
        <xdr:nvSpPr>
          <xdr:cNvPr id="670" name="TextBox 669">
            <a:extLst>
              <a:ext uri="{FF2B5EF4-FFF2-40B4-BE49-F238E27FC236}">
                <a16:creationId xmlns:a16="http://schemas.microsoft.com/office/drawing/2014/main" id="{7B2825FE-0EC1-F135-8041-32BDC6917464}"/>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71" name="TextBox 670">
            <a:extLst>
              <a:ext uri="{FF2B5EF4-FFF2-40B4-BE49-F238E27FC236}">
                <a16:creationId xmlns:a16="http://schemas.microsoft.com/office/drawing/2014/main" id="{097EA05A-F670-280E-7EE1-68B50FDC6879}"/>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254769</xdr:colOff>
      <xdr:row>8</xdr:row>
      <xdr:rowOff>181257</xdr:rowOff>
    </xdr:from>
    <xdr:to>
      <xdr:col>18</xdr:col>
      <xdr:colOff>11812</xdr:colOff>
      <xdr:row>10</xdr:row>
      <xdr:rowOff>166018</xdr:rowOff>
    </xdr:to>
    <xdr:grpSp>
      <xdr:nvGrpSpPr>
        <xdr:cNvPr id="672" name="Group 671">
          <a:extLst>
            <a:ext uri="{FF2B5EF4-FFF2-40B4-BE49-F238E27FC236}">
              <a16:creationId xmlns:a16="http://schemas.microsoft.com/office/drawing/2014/main" id="{8F215E6B-5DB4-FA85-3272-1E59FCC7D3B9}"/>
            </a:ext>
          </a:extLst>
        </xdr:cNvPr>
        <xdr:cNvGrpSpPr/>
      </xdr:nvGrpSpPr>
      <xdr:grpSpPr>
        <a:xfrm>
          <a:off x="10617969" y="1705257"/>
          <a:ext cx="366643" cy="365761"/>
          <a:chOff x="9820275" y="1733550"/>
          <a:chExt cx="365760" cy="365760"/>
        </a:xfrm>
      </xdr:grpSpPr>
      <xdr:sp macro="" textlink="'Pivot Table'!BK7">
        <xdr:nvSpPr>
          <xdr:cNvPr id="673" name="TextBox 672">
            <a:extLst>
              <a:ext uri="{FF2B5EF4-FFF2-40B4-BE49-F238E27FC236}">
                <a16:creationId xmlns:a16="http://schemas.microsoft.com/office/drawing/2014/main" id="{2F968B8A-8CDE-251D-CA47-D548CA712174}"/>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74" name="TextBox 673">
            <a:extLst>
              <a:ext uri="{FF2B5EF4-FFF2-40B4-BE49-F238E27FC236}">
                <a16:creationId xmlns:a16="http://schemas.microsoft.com/office/drawing/2014/main" id="{D304B1DA-AFED-ED2C-E1A5-658D99F099A6}"/>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79558</xdr:colOff>
      <xdr:row>8</xdr:row>
      <xdr:rowOff>170362</xdr:rowOff>
    </xdr:from>
    <xdr:to>
      <xdr:col>17</xdr:col>
      <xdr:colOff>443900</xdr:colOff>
      <xdr:row>10</xdr:row>
      <xdr:rowOff>155123</xdr:rowOff>
    </xdr:to>
    <xdr:grpSp>
      <xdr:nvGrpSpPr>
        <xdr:cNvPr id="675" name="Group 674">
          <a:extLst>
            <a:ext uri="{FF2B5EF4-FFF2-40B4-BE49-F238E27FC236}">
              <a16:creationId xmlns:a16="http://schemas.microsoft.com/office/drawing/2014/main" id="{05634A74-F923-FBE9-1A83-DE468A75CC34}"/>
            </a:ext>
          </a:extLst>
        </xdr:cNvPr>
        <xdr:cNvGrpSpPr/>
      </xdr:nvGrpSpPr>
      <xdr:grpSpPr>
        <a:xfrm>
          <a:off x="10442758" y="1694362"/>
          <a:ext cx="364342" cy="365761"/>
          <a:chOff x="9820275" y="1733550"/>
          <a:chExt cx="365760" cy="365760"/>
        </a:xfrm>
      </xdr:grpSpPr>
      <xdr:sp macro="" textlink="'Pivot Table'!BK7">
        <xdr:nvSpPr>
          <xdr:cNvPr id="676" name="TextBox 675">
            <a:extLst>
              <a:ext uri="{FF2B5EF4-FFF2-40B4-BE49-F238E27FC236}">
                <a16:creationId xmlns:a16="http://schemas.microsoft.com/office/drawing/2014/main" id="{4E5AC737-B3E4-0FEC-65F8-2116B6C3CF87}"/>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77" name="TextBox 676">
            <a:extLst>
              <a:ext uri="{FF2B5EF4-FFF2-40B4-BE49-F238E27FC236}">
                <a16:creationId xmlns:a16="http://schemas.microsoft.com/office/drawing/2014/main" id="{9E7DD89B-E4D3-ABA2-3670-25EEB7917401}"/>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372448</xdr:colOff>
      <xdr:row>7</xdr:row>
      <xdr:rowOff>128796</xdr:rowOff>
    </xdr:from>
    <xdr:to>
      <xdr:col>17</xdr:col>
      <xdr:colOff>129491</xdr:colOff>
      <xdr:row>9</xdr:row>
      <xdr:rowOff>113556</xdr:rowOff>
    </xdr:to>
    <xdr:grpSp>
      <xdr:nvGrpSpPr>
        <xdr:cNvPr id="678" name="Group 677">
          <a:extLst>
            <a:ext uri="{FF2B5EF4-FFF2-40B4-BE49-F238E27FC236}">
              <a16:creationId xmlns:a16="http://schemas.microsoft.com/office/drawing/2014/main" id="{6DB7671A-A57C-7362-9E3A-044B5F6BF0FA}"/>
            </a:ext>
          </a:extLst>
        </xdr:cNvPr>
        <xdr:cNvGrpSpPr/>
      </xdr:nvGrpSpPr>
      <xdr:grpSpPr>
        <a:xfrm>
          <a:off x="10126048" y="1462296"/>
          <a:ext cx="366643" cy="365760"/>
          <a:chOff x="9820275" y="1733550"/>
          <a:chExt cx="365760" cy="365760"/>
        </a:xfrm>
      </xdr:grpSpPr>
      <xdr:sp macro="" textlink="'Pivot Table'!BK7">
        <xdr:nvSpPr>
          <xdr:cNvPr id="679" name="TextBox 678">
            <a:extLst>
              <a:ext uri="{FF2B5EF4-FFF2-40B4-BE49-F238E27FC236}">
                <a16:creationId xmlns:a16="http://schemas.microsoft.com/office/drawing/2014/main" id="{A7CCD95E-E190-686A-107A-8A0789B9C12C}"/>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80" name="TextBox 679">
            <a:extLst>
              <a:ext uri="{FF2B5EF4-FFF2-40B4-BE49-F238E27FC236}">
                <a16:creationId xmlns:a16="http://schemas.microsoft.com/office/drawing/2014/main" id="{7D053F85-39FC-D2BC-38D6-42226310C83D}"/>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124426</xdr:colOff>
      <xdr:row>8</xdr:row>
      <xdr:rowOff>97492</xdr:rowOff>
    </xdr:from>
    <xdr:to>
      <xdr:col>17</xdr:col>
      <xdr:colOff>489639</xdr:colOff>
      <xdr:row>10</xdr:row>
      <xdr:rowOff>82253</xdr:rowOff>
    </xdr:to>
    <xdr:grpSp>
      <xdr:nvGrpSpPr>
        <xdr:cNvPr id="681" name="Group 680">
          <a:extLst>
            <a:ext uri="{FF2B5EF4-FFF2-40B4-BE49-F238E27FC236}">
              <a16:creationId xmlns:a16="http://schemas.microsoft.com/office/drawing/2014/main" id="{9932E3B9-D1FF-B298-8747-93CEC64ACBFB}"/>
            </a:ext>
          </a:extLst>
        </xdr:cNvPr>
        <xdr:cNvGrpSpPr/>
      </xdr:nvGrpSpPr>
      <xdr:grpSpPr>
        <a:xfrm>
          <a:off x="10487626" y="1621492"/>
          <a:ext cx="365213" cy="365761"/>
          <a:chOff x="9820275" y="1733550"/>
          <a:chExt cx="365760" cy="365760"/>
        </a:xfrm>
      </xdr:grpSpPr>
      <xdr:sp macro="" textlink="'Pivot Table'!BK7">
        <xdr:nvSpPr>
          <xdr:cNvPr id="682" name="TextBox 681">
            <a:extLst>
              <a:ext uri="{FF2B5EF4-FFF2-40B4-BE49-F238E27FC236}">
                <a16:creationId xmlns:a16="http://schemas.microsoft.com/office/drawing/2014/main" id="{16867F92-0354-426F-ABDB-2C1800FB012D}"/>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83" name="TextBox 682">
            <a:extLst>
              <a:ext uri="{FF2B5EF4-FFF2-40B4-BE49-F238E27FC236}">
                <a16:creationId xmlns:a16="http://schemas.microsoft.com/office/drawing/2014/main" id="{D4775FE4-C251-E70B-9CC0-B56E6230D023}"/>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425118</xdr:colOff>
      <xdr:row>8</xdr:row>
      <xdr:rowOff>178046</xdr:rowOff>
    </xdr:from>
    <xdr:to>
      <xdr:col>17</xdr:col>
      <xdr:colOff>181291</xdr:colOff>
      <xdr:row>10</xdr:row>
      <xdr:rowOff>162806</xdr:rowOff>
    </xdr:to>
    <xdr:grpSp>
      <xdr:nvGrpSpPr>
        <xdr:cNvPr id="684" name="Group 683">
          <a:extLst>
            <a:ext uri="{FF2B5EF4-FFF2-40B4-BE49-F238E27FC236}">
              <a16:creationId xmlns:a16="http://schemas.microsoft.com/office/drawing/2014/main" id="{FF688D80-A32D-BA30-85FB-D76D7B625451}"/>
            </a:ext>
          </a:extLst>
        </xdr:cNvPr>
        <xdr:cNvGrpSpPr/>
      </xdr:nvGrpSpPr>
      <xdr:grpSpPr>
        <a:xfrm>
          <a:off x="10178718" y="1702046"/>
          <a:ext cx="365773" cy="365760"/>
          <a:chOff x="9820275" y="1733550"/>
          <a:chExt cx="365760" cy="365760"/>
        </a:xfrm>
      </xdr:grpSpPr>
      <xdr:sp macro="" textlink="'Pivot Table'!BK7">
        <xdr:nvSpPr>
          <xdr:cNvPr id="685" name="TextBox 684">
            <a:extLst>
              <a:ext uri="{FF2B5EF4-FFF2-40B4-BE49-F238E27FC236}">
                <a16:creationId xmlns:a16="http://schemas.microsoft.com/office/drawing/2014/main" id="{A48BF53B-279D-CF74-EB45-55F0F4B05B1B}"/>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86" name="TextBox 685">
            <a:extLst>
              <a:ext uri="{FF2B5EF4-FFF2-40B4-BE49-F238E27FC236}">
                <a16:creationId xmlns:a16="http://schemas.microsoft.com/office/drawing/2014/main" id="{D935B3A0-D290-1698-1D0F-0A6F42E590CE}"/>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108339</xdr:colOff>
      <xdr:row>8</xdr:row>
      <xdr:rowOff>96291</xdr:rowOff>
    </xdr:from>
    <xdr:to>
      <xdr:col>16</xdr:col>
      <xdr:colOff>472681</xdr:colOff>
      <xdr:row>10</xdr:row>
      <xdr:rowOff>81052</xdr:rowOff>
    </xdr:to>
    <xdr:grpSp>
      <xdr:nvGrpSpPr>
        <xdr:cNvPr id="687" name="Group 686">
          <a:extLst>
            <a:ext uri="{FF2B5EF4-FFF2-40B4-BE49-F238E27FC236}">
              <a16:creationId xmlns:a16="http://schemas.microsoft.com/office/drawing/2014/main" id="{E1DECF23-EFE3-7B57-25AA-668A39C0526D}"/>
            </a:ext>
          </a:extLst>
        </xdr:cNvPr>
        <xdr:cNvGrpSpPr/>
      </xdr:nvGrpSpPr>
      <xdr:grpSpPr>
        <a:xfrm>
          <a:off x="9861939" y="1620291"/>
          <a:ext cx="364342" cy="365761"/>
          <a:chOff x="9820275" y="1733550"/>
          <a:chExt cx="365760" cy="365760"/>
        </a:xfrm>
      </xdr:grpSpPr>
      <xdr:sp macro="" textlink="'Pivot Table'!BK7">
        <xdr:nvSpPr>
          <xdr:cNvPr id="688" name="TextBox 687">
            <a:extLst>
              <a:ext uri="{FF2B5EF4-FFF2-40B4-BE49-F238E27FC236}">
                <a16:creationId xmlns:a16="http://schemas.microsoft.com/office/drawing/2014/main" id="{30C85D21-DCF5-6E91-38C0-31F6C0E3339D}"/>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89" name="TextBox 688">
            <a:extLst>
              <a:ext uri="{FF2B5EF4-FFF2-40B4-BE49-F238E27FC236}">
                <a16:creationId xmlns:a16="http://schemas.microsoft.com/office/drawing/2014/main" id="{6C471EF4-977A-4657-826A-B9D802C5F2A9}"/>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17</xdr:col>
      <xdr:colOff>165842</xdr:colOff>
      <xdr:row>8</xdr:row>
      <xdr:rowOff>19640</xdr:rowOff>
    </xdr:from>
    <xdr:to>
      <xdr:col>17</xdr:col>
      <xdr:colOff>530184</xdr:colOff>
      <xdr:row>10</xdr:row>
      <xdr:rowOff>4401</xdr:rowOff>
    </xdr:to>
    <xdr:grpSp>
      <xdr:nvGrpSpPr>
        <xdr:cNvPr id="690" name="Group 689">
          <a:extLst>
            <a:ext uri="{FF2B5EF4-FFF2-40B4-BE49-F238E27FC236}">
              <a16:creationId xmlns:a16="http://schemas.microsoft.com/office/drawing/2014/main" id="{1F831E8A-ED36-923E-871C-497F2C9855BD}"/>
            </a:ext>
          </a:extLst>
        </xdr:cNvPr>
        <xdr:cNvGrpSpPr/>
      </xdr:nvGrpSpPr>
      <xdr:grpSpPr>
        <a:xfrm>
          <a:off x="10529042" y="1543640"/>
          <a:ext cx="364342" cy="365761"/>
          <a:chOff x="9820275" y="1733550"/>
          <a:chExt cx="365760" cy="365760"/>
        </a:xfrm>
      </xdr:grpSpPr>
      <xdr:sp macro="" textlink="'Pivot Table'!BK7">
        <xdr:nvSpPr>
          <xdr:cNvPr id="691" name="TextBox 690">
            <a:extLst>
              <a:ext uri="{FF2B5EF4-FFF2-40B4-BE49-F238E27FC236}">
                <a16:creationId xmlns:a16="http://schemas.microsoft.com/office/drawing/2014/main" id="{8ABED943-F4E0-F036-D190-6A999BBD15C4}"/>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9E2CA0-17EF-4A55-B94F-ECFD07CEBDFC}" type="TxLink">
              <a:rPr lang="en-US" sz="1600" b="0" i="0" u="none" strike="noStrike">
                <a:solidFill>
                  <a:srgbClr val="C240D8"/>
                </a:solidFill>
                <a:latin typeface="Calibri"/>
                <a:ea typeface="Calibri"/>
                <a:cs typeface="Calibri"/>
              </a:rPr>
              <a:pPr algn="ctr"/>
              <a:t> </a:t>
            </a:fld>
            <a:endParaRPr lang="en-IN" sz="1100"/>
          </a:p>
        </xdr:txBody>
      </xdr:sp>
      <xdr:sp macro="" textlink="'Pivot Table'!BM7">
        <xdr:nvSpPr>
          <xdr:cNvPr id="692" name="TextBox 691">
            <a:extLst>
              <a:ext uri="{FF2B5EF4-FFF2-40B4-BE49-F238E27FC236}">
                <a16:creationId xmlns:a16="http://schemas.microsoft.com/office/drawing/2014/main" id="{930FFA1D-72E0-CBB4-7342-2B754605731F}"/>
              </a:ext>
            </a:extLst>
          </xdr:cNvPr>
          <xdr:cNvSpPr txBox="1"/>
        </xdr:nvSpPr>
        <xdr:spPr>
          <a:xfrm>
            <a:off x="9820275" y="1733550"/>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155DA4-17EB-4A7E-B7F8-9587DD23687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16</xdr:col>
      <xdr:colOff>420985</xdr:colOff>
      <xdr:row>8</xdr:row>
      <xdr:rowOff>28703</xdr:rowOff>
    </xdr:from>
    <xdr:to>
      <xdr:col>17</xdr:col>
      <xdr:colOff>177146</xdr:colOff>
      <xdr:row>10</xdr:row>
      <xdr:rowOff>12184</xdr:rowOff>
    </xdr:to>
    <xdr:grpSp>
      <xdr:nvGrpSpPr>
        <xdr:cNvPr id="696" name="Group 695">
          <a:extLst>
            <a:ext uri="{FF2B5EF4-FFF2-40B4-BE49-F238E27FC236}">
              <a16:creationId xmlns:a16="http://schemas.microsoft.com/office/drawing/2014/main" id="{4C67E474-6D13-9C4F-BD63-6CE317ADA823}"/>
            </a:ext>
          </a:extLst>
        </xdr:cNvPr>
        <xdr:cNvGrpSpPr/>
      </xdr:nvGrpSpPr>
      <xdr:grpSpPr>
        <a:xfrm>
          <a:off x="10174585" y="1552703"/>
          <a:ext cx="365761" cy="364481"/>
          <a:chOff x="10739437" y="1724025"/>
          <a:chExt cx="365760" cy="365760"/>
        </a:xfrm>
      </xdr:grpSpPr>
      <xdr:sp macro="" textlink="'Pivot Table'!BL7">
        <xdr:nvSpPr>
          <xdr:cNvPr id="697" name="TextBox 696">
            <a:extLst>
              <a:ext uri="{FF2B5EF4-FFF2-40B4-BE49-F238E27FC236}">
                <a16:creationId xmlns:a16="http://schemas.microsoft.com/office/drawing/2014/main" id="{432B5473-EE03-7F6C-52C2-4F03F56DCE08}"/>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698" name="TextBox 697">
            <a:extLst>
              <a:ext uri="{FF2B5EF4-FFF2-40B4-BE49-F238E27FC236}">
                <a16:creationId xmlns:a16="http://schemas.microsoft.com/office/drawing/2014/main" id="{12CEAC4D-53DB-F3DE-42F5-C09600FB3B9E}"/>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79866</xdr:colOff>
      <xdr:row>8</xdr:row>
      <xdr:rowOff>20480</xdr:rowOff>
    </xdr:from>
    <xdr:to>
      <xdr:col>17</xdr:col>
      <xdr:colOff>444195</xdr:colOff>
      <xdr:row>10</xdr:row>
      <xdr:rowOff>3961</xdr:rowOff>
    </xdr:to>
    <xdr:grpSp>
      <xdr:nvGrpSpPr>
        <xdr:cNvPr id="699" name="Group 698">
          <a:extLst>
            <a:ext uri="{FF2B5EF4-FFF2-40B4-BE49-F238E27FC236}">
              <a16:creationId xmlns:a16="http://schemas.microsoft.com/office/drawing/2014/main" id="{C41ABABF-56F6-839F-32C2-C5E3F8457175}"/>
            </a:ext>
          </a:extLst>
        </xdr:cNvPr>
        <xdr:cNvGrpSpPr/>
      </xdr:nvGrpSpPr>
      <xdr:grpSpPr>
        <a:xfrm>
          <a:off x="10443066" y="1544480"/>
          <a:ext cx="364329" cy="364481"/>
          <a:chOff x="10739437" y="1724025"/>
          <a:chExt cx="365760" cy="365760"/>
        </a:xfrm>
      </xdr:grpSpPr>
      <xdr:sp macro="" textlink="'Pivot Table'!BL7">
        <xdr:nvSpPr>
          <xdr:cNvPr id="700" name="TextBox 699">
            <a:extLst>
              <a:ext uri="{FF2B5EF4-FFF2-40B4-BE49-F238E27FC236}">
                <a16:creationId xmlns:a16="http://schemas.microsoft.com/office/drawing/2014/main" id="{E3CB6588-7704-6E68-C6A6-E8A4FDBC2526}"/>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701" name="TextBox 700">
            <a:extLst>
              <a:ext uri="{FF2B5EF4-FFF2-40B4-BE49-F238E27FC236}">
                <a16:creationId xmlns:a16="http://schemas.microsoft.com/office/drawing/2014/main" id="{84DC03A9-0D95-753A-3802-579B79BA5F2D}"/>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595898</xdr:colOff>
      <xdr:row>8</xdr:row>
      <xdr:rowOff>177625</xdr:rowOff>
    </xdr:from>
    <xdr:to>
      <xdr:col>17</xdr:col>
      <xdr:colOff>351188</xdr:colOff>
      <xdr:row>10</xdr:row>
      <xdr:rowOff>161106</xdr:rowOff>
    </xdr:to>
    <xdr:grpSp>
      <xdr:nvGrpSpPr>
        <xdr:cNvPr id="702" name="Group 701">
          <a:extLst>
            <a:ext uri="{FF2B5EF4-FFF2-40B4-BE49-F238E27FC236}">
              <a16:creationId xmlns:a16="http://schemas.microsoft.com/office/drawing/2014/main" id="{688DDDA3-6004-21D7-C18C-4134A06215A2}"/>
            </a:ext>
          </a:extLst>
        </xdr:cNvPr>
        <xdr:cNvGrpSpPr/>
      </xdr:nvGrpSpPr>
      <xdr:grpSpPr>
        <a:xfrm>
          <a:off x="10349498" y="1701625"/>
          <a:ext cx="364890" cy="364481"/>
          <a:chOff x="10739437" y="1724025"/>
          <a:chExt cx="365760" cy="365760"/>
        </a:xfrm>
      </xdr:grpSpPr>
      <xdr:sp macro="" textlink="'Pivot Table'!BL7">
        <xdr:nvSpPr>
          <xdr:cNvPr id="703" name="TextBox 702">
            <a:extLst>
              <a:ext uri="{FF2B5EF4-FFF2-40B4-BE49-F238E27FC236}">
                <a16:creationId xmlns:a16="http://schemas.microsoft.com/office/drawing/2014/main" id="{8C9E215F-B1B5-3C3A-AFE0-4AD972FD4297}"/>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704" name="TextBox 703">
            <a:extLst>
              <a:ext uri="{FF2B5EF4-FFF2-40B4-BE49-F238E27FC236}">
                <a16:creationId xmlns:a16="http://schemas.microsoft.com/office/drawing/2014/main" id="{37CDB565-4140-8075-50EF-3502BFF73F8D}"/>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283080</xdr:colOff>
      <xdr:row>7</xdr:row>
      <xdr:rowOff>128435</xdr:rowOff>
    </xdr:from>
    <xdr:to>
      <xdr:col>17</xdr:col>
      <xdr:colOff>39240</xdr:colOff>
      <xdr:row>9</xdr:row>
      <xdr:rowOff>111915</xdr:rowOff>
    </xdr:to>
    <xdr:grpSp>
      <xdr:nvGrpSpPr>
        <xdr:cNvPr id="705" name="Group 704">
          <a:extLst>
            <a:ext uri="{FF2B5EF4-FFF2-40B4-BE49-F238E27FC236}">
              <a16:creationId xmlns:a16="http://schemas.microsoft.com/office/drawing/2014/main" id="{17741580-613F-06AA-A370-BF2C69687523}"/>
            </a:ext>
          </a:extLst>
        </xdr:cNvPr>
        <xdr:cNvGrpSpPr/>
      </xdr:nvGrpSpPr>
      <xdr:grpSpPr>
        <a:xfrm>
          <a:off x="10036680" y="1461935"/>
          <a:ext cx="365760" cy="364480"/>
          <a:chOff x="10739437" y="1724025"/>
          <a:chExt cx="365760" cy="365760"/>
        </a:xfrm>
      </xdr:grpSpPr>
      <xdr:sp macro="" textlink="'Pivot Table'!BL7">
        <xdr:nvSpPr>
          <xdr:cNvPr id="706" name="TextBox 705">
            <a:extLst>
              <a:ext uri="{FF2B5EF4-FFF2-40B4-BE49-F238E27FC236}">
                <a16:creationId xmlns:a16="http://schemas.microsoft.com/office/drawing/2014/main" id="{BF9E3E52-EFAB-E84B-27C7-D6367F782ED6}"/>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707" name="TextBox 706">
            <a:extLst>
              <a:ext uri="{FF2B5EF4-FFF2-40B4-BE49-F238E27FC236}">
                <a16:creationId xmlns:a16="http://schemas.microsoft.com/office/drawing/2014/main" id="{D1702458-DBD0-CEC8-B81A-AB4F1777E118}"/>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16</xdr:col>
      <xdr:colOff>203787</xdr:colOff>
      <xdr:row>8</xdr:row>
      <xdr:rowOff>98392</xdr:rowOff>
    </xdr:from>
    <xdr:to>
      <xdr:col>16</xdr:col>
      <xdr:colOff>568117</xdr:colOff>
      <xdr:row>10</xdr:row>
      <xdr:rowOff>81873</xdr:rowOff>
    </xdr:to>
    <xdr:grpSp>
      <xdr:nvGrpSpPr>
        <xdr:cNvPr id="708" name="Group 707">
          <a:extLst>
            <a:ext uri="{FF2B5EF4-FFF2-40B4-BE49-F238E27FC236}">
              <a16:creationId xmlns:a16="http://schemas.microsoft.com/office/drawing/2014/main" id="{989E064C-FED3-F8C2-0B96-C60E1E3A8432}"/>
            </a:ext>
          </a:extLst>
        </xdr:cNvPr>
        <xdr:cNvGrpSpPr/>
      </xdr:nvGrpSpPr>
      <xdr:grpSpPr>
        <a:xfrm>
          <a:off x="9957387" y="1622392"/>
          <a:ext cx="364330" cy="364481"/>
          <a:chOff x="10739437" y="1724025"/>
          <a:chExt cx="365760" cy="365760"/>
        </a:xfrm>
      </xdr:grpSpPr>
      <xdr:sp macro="" textlink="'Pivot Table'!BL7">
        <xdr:nvSpPr>
          <xdr:cNvPr id="709" name="TextBox 708">
            <a:extLst>
              <a:ext uri="{FF2B5EF4-FFF2-40B4-BE49-F238E27FC236}">
                <a16:creationId xmlns:a16="http://schemas.microsoft.com/office/drawing/2014/main" id="{BFBDA193-A429-21A9-5FBA-92DFBFD35074}"/>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710" name="TextBox 709">
            <a:extLst>
              <a:ext uri="{FF2B5EF4-FFF2-40B4-BE49-F238E27FC236}">
                <a16:creationId xmlns:a16="http://schemas.microsoft.com/office/drawing/2014/main" id="{41FC6CDA-CED7-5330-0D50-40B8EAC5F3A2}"/>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17</xdr:col>
      <xdr:colOff>166512</xdr:colOff>
      <xdr:row>8</xdr:row>
      <xdr:rowOff>186598</xdr:rowOff>
    </xdr:from>
    <xdr:to>
      <xdr:col>17</xdr:col>
      <xdr:colOff>529971</xdr:colOff>
      <xdr:row>10</xdr:row>
      <xdr:rowOff>170079</xdr:rowOff>
    </xdr:to>
    <xdr:grpSp>
      <xdr:nvGrpSpPr>
        <xdr:cNvPr id="711" name="Group 710">
          <a:extLst>
            <a:ext uri="{FF2B5EF4-FFF2-40B4-BE49-F238E27FC236}">
              <a16:creationId xmlns:a16="http://schemas.microsoft.com/office/drawing/2014/main" id="{2C424F7F-B912-0A40-922B-FD8A8A9FCF52}"/>
            </a:ext>
          </a:extLst>
        </xdr:cNvPr>
        <xdr:cNvGrpSpPr/>
      </xdr:nvGrpSpPr>
      <xdr:grpSpPr>
        <a:xfrm>
          <a:off x="10529712" y="1710598"/>
          <a:ext cx="363459" cy="364481"/>
          <a:chOff x="10739437" y="1724025"/>
          <a:chExt cx="365760" cy="365760"/>
        </a:xfrm>
      </xdr:grpSpPr>
      <xdr:sp macro="" textlink="'Pivot Table'!BL7">
        <xdr:nvSpPr>
          <xdr:cNvPr id="712" name="TextBox 711">
            <a:extLst>
              <a:ext uri="{FF2B5EF4-FFF2-40B4-BE49-F238E27FC236}">
                <a16:creationId xmlns:a16="http://schemas.microsoft.com/office/drawing/2014/main" id="{B65CAF28-D564-80A8-FF9E-24A77A75CB85}"/>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D4CB0D-D0C2-4344-B197-30B6C6B24FCF}" type="TxLink">
              <a:rPr lang="en-US" sz="1600" b="0" i="0" u="none" strike="noStrike">
                <a:solidFill>
                  <a:srgbClr val="5A097C"/>
                </a:solidFill>
                <a:latin typeface="Calibri"/>
                <a:ea typeface="Calibri"/>
                <a:cs typeface="Calibri"/>
              </a:rPr>
              <a:pPr algn="ctr"/>
              <a:t> </a:t>
            </a:fld>
            <a:endParaRPr lang="en-IN" sz="1100"/>
          </a:p>
        </xdr:txBody>
      </xdr:sp>
      <xdr:sp macro="" textlink="'Pivot Table'!BN7">
        <xdr:nvSpPr>
          <xdr:cNvPr id="713" name="TextBox 712">
            <a:extLst>
              <a:ext uri="{FF2B5EF4-FFF2-40B4-BE49-F238E27FC236}">
                <a16:creationId xmlns:a16="http://schemas.microsoft.com/office/drawing/2014/main" id="{FF18EFE9-6F46-4745-16D0-3FB73D269505}"/>
              </a:ext>
            </a:extLst>
          </xdr:cNvPr>
          <xdr:cNvSpPr txBox="1"/>
        </xdr:nvSpPr>
        <xdr:spPr>
          <a:xfrm>
            <a:off x="10739437" y="1724025"/>
            <a:ext cx="365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AAEA9F4-FF6E-4867-B594-1C21AB9EF9B0}"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378815</xdr:colOff>
      <xdr:row>8</xdr:row>
      <xdr:rowOff>124424</xdr:rowOff>
    </xdr:from>
    <xdr:to>
      <xdr:col>8</xdr:col>
      <xdr:colOff>177352</xdr:colOff>
      <xdr:row>10</xdr:row>
      <xdr:rowOff>75601</xdr:rowOff>
    </xdr:to>
    <xdr:grpSp>
      <xdr:nvGrpSpPr>
        <xdr:cNvPr id="719" name="Group 718">
          <a:extLst>
            <a:ext uri="{FF2B5EF4-FFF2-40B4-BE49-F238E27FC236}">
              <a16:creationId xmlns:a16="http://schemas.microsoft.com/office/drawing/2014/main" id="{88F80D5D-2E0F-D3B5-7ED3-B0A6472606D3}"/>
            </a:ext>
          </a:extLst>
        </xdr:cNvPr>
        <xdr:cNvGrpSpPr/>
      </xdr:nvGrpSpPr>
      <xdr:grpSpPr>
        <a:xfrm>
          <a:off x="4646015" y="1648424"/>
          <a:ext cx="408137" cy="332177"/>
          <a:chOff x="5643563" y="1743075"/>
          <a:chExt cx="409575" cy="333375"/>
        </a:xfrm>
      </xdr:grpSpPr>
      <xdr:sp macro="" textlink="'Pivot Table'!BL10">
        <xdr:nvSpPr>
          <xdr:cNvPr id="716" name="TextBox 715">
            <a:extLst>
              <a:ext uri="{FF2B5EF4-FFF2-40B4-BE49-F238E27FC236}">
                <a16:creationId xmlns:a16="http://schemas.microsoft.com/office/drawing/2014/main" id="{7C065512-4DEE-975E-7881-B16BE3E3DD58}"/>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ED632-3BBA-46C9-BA0D-190B27C967EB}" type="TxLink">
              <a:rPr lang="en-US" sz="1600" b="0" i="0" u="none" strike="noStrike">
                <a:solidFill>
                  <a:srgbClr val="5A097C"/>
                </a:solidFill>
                <a:latin typeface="Calibri"/>
                <a:ea typeface="Calibri"/>
                <a:cs typeface="Calibri"/>
              </a:rPr>
              <a:pPr algn="ctr"/>
              <a:t> </a:t>
            </a:fld>
            <a:endParaRPr lang="en-IN" sz="1100"/>
          </a:p>
        </xdr:txBody>
      </xdr:sp>
      <xdr:sp macro="" textlink="'Pivot Table'!BN10">
        <xdr:nvSpPr>
          <xdr:cNvPr id="717" name="TextBox 716">
            <a:extLst>
              <a:ext uri="{FF2B5EF4-FFF2-40B4-BE49-F238E27FC236}">
                <a16:creationId xmlns:a16="http://schemas.microsoft.com/office/drawing/2014/main" id="{9D5A81E3-7210-30E0-BE9A-B6DB14B3337F}"/>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342A9-25B9-45CD-85CF-2FB780C1E864}"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598787</xdr:colOff>
      <xdr:row>8</xdr:row>
      <xdr:rowOff>27197</xdr:rowOff>
    </xdr:from>
    <xdr:to>
      <xdr:col>8</xdr:col>
      <xdr:colOff>398762</xdr:colOff>
      <xdr:row>9</xdr:row>
      <xdr:rowOff>171270</xdr:rowOff>
    </xdr:to>
    <xdr:grpSp>
      <xdr:nvGrpSpPr>
        <xdr:cNvPr id="721" name="Group 720">
          <a:extLst>
            <a:ext uri="{FF2B5EF4-FFF2-40B4-BE49-F238E27FC236}">
              <a16:creationId xmlns:a16="http://schemas.microsoft.com/office/drawing/2014/main" id="{B4AD3BB9-8589-F086-9A8D-4F0F93AEC742}"/>
            </a:ext>
          </a:extLst>
        </xdr:cNvPr>
        <xdr:cNvGrpSpPr/>
      </xdr:nvGrpSpPr>
      <xdr:grpSpPr>
        <a:xfrm>
          <a:off x="4865987" y="1551197"/>
          <a:ext cx="409575" cy="334573"/>
          <a:chOff x="5643563" y="1743075"/>
          <a:chExt cx="409575" cy="333375"/>
        </a:xfrm>
      </xdr:grpSpPr>
      <xdr:sp macro="" textlink="'Pivot Table'!BL10">
        <xdr:nvSpPr>
          <xdr:cNvPr id="722" name="TextBox 721">
            <a:extLst>
              <a:ext uri="{FF2B5EF4-FFF2-40B4-BE49-F238E27FC236}">
                <a16:creationId xmlns:a16="http://schemas.microsoft.com/office/drawing/2014/main" id="{32389E68-CA67-65B7-A49F-A8417F5AFD88}"/>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ED632-3BBA-46C9-BA0D-190B27C967EB}" type="TxLink">
              <a:rPr lang="en-US" sz="1600" b="0" i="0" u="none" strike="noStrike">
                <a:solidFill>
                  <a:srgbClr val="5A097C"/>
                </a:solidFill>
                <a:latin typeface="Calibri"/>
                <a:ea typeface="Calibri"/>
                <a:cs typeface="Calibri"/>
              </a:rPr>
              <a:pPr algn="ctr"/>
              <a:t> </a:t>
            </a:fld>
            <a:endParaRPr lang="en-IN" sz="1100"/>
          </a:p>
        </xdr:txBody>
      </xdr:sp>
      <xdr:sp macro="" textlink="'Pivot Table'!BN10">
        <xdr:nvSpPr>
          <xdr:cNvPr id="723" name="TextBox 722">
            <a:extLst>
              <a:ext uri="{FF2B5EF4-FFF2-40B4-BE49-F238E27FC236}">
                <a16:creationId xmlns:a16="http://schemas.microsoft.com/office/drawing/2014/main" id="{389C01D6-4F68-4662-4B26-C55A0CBA94B7}"/>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342A9-25B9-45CD-85CF-2FB780C1E864}"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70360</xdr:colOff>
      <xdr:row>9</xdr:row>
      <xdr:rowOff>5991</xdr:rowOff>
    </xdr:from>
    <xdr:to>
      <xdr:col>8</xdr:col>
      <xdr:colOff>479935</xdr:colOff>
      <xdr:row>10</xdr:row>
      <xdr:rowOff>148866</xdr:rowOff>
    </xdr:to>
    <xdr:grpSp>
      <xdr:nvGrpSpPr>
        <xdr:cNvPr id="724" name="Group 723">
          <a:extLst>
            <a:ext uri="{FF2B5EF4-FFF2-40B4-BE49-F238E27FC236}">
              <a16:creationId xmlns:a16="http://schemas.microsoft.com/office/drawing/2014/main" id="{1F0501BF-C735-8D29-97CF-D81AA614EA53}"/>
            </a:ext>
          </a:extLst>
        </xdr:cNvPr>
        <xdr:cNvGrpSpPr/>
      </xdr:nvGrpSpPr>
      <xdr:grpSpPr>
        <a:xfrm>
          <a:off x="4947160" y="1720491"/>
          <a:ext cx="409575" cy="333375"/>
          <a:chOff x="5643563" y="1743075"/>
          <a:chExt cx="409575" cy="333375"/>
        </a:xfrm>
      </xdr:grpSpPr>
      <xdr:sp macro="" textlink="'Pivot Table'!BL10">
        <xdr:nvSpPr>
          <xdr:cNvPr id="725" name="TextBox 724">
            <a:extLst>
              <a:ext uri="{FF2B5EF4-FFF2-40B4-BE49-F238E27FC236}">
                <a16:creationId xmlns:a16="http://schemas.microsoft.com/office/drawing/2014/main" id="{4C528302-4233-8CBC-9281-72B11617E597}"/>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ED632-3BBA-46C9-BA0D-190B27C967EB}" type="TxLink">
              <a:rPr lang="en-US" sz="1600" b="0" i="0" u="none" strike="noStrike">
                <a:solidFill>
                  <a:srgbClr val="5A097C"/>
                </a:solidFill>
                <a:latin typeface="Calibri"/>
                <a:ea typeface="Calibri"/>
                <a:cs typeface="Calibri"/>
              </a:rPr>
              <a:pPr algn="ctr"/>
              <a:t> </a:t>
            </a:fld>
            <a:endParaRPr lang="en-IN" sz="1100"/>
          </a:p>
        </xdr:txBody>
      </xdr:sp>
      <xdr:sp macro="" textlink="'Pivot Table'!BN10">
        <xdr:nvSpPr>
          <xdr:cNvPr id="726" name="TextBox 725">
            <a:extLst>
              <a:ext uri="{FF2B5EF4-FFF2-40B4-BE49-F238E27FC236}">
                <a16:creationId xmlns:a16="http://schemas.microsoft.com/office/drawing/2014/main" id="{0A743092-E191-3737-EAE3-9333A9D2D6CB}"/>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342A9-25B9-45CD-85CF-2FB780C1E864}"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148537</xdr:colOff>
      <xdr:row>8</xdr:row>
      <xdr:rowOff>34565</xdr:rowOff>
    </xdr:from>
    <xdr:to>
      <xdr:col>7</xdr:col>
      <xdr:colOff>558112</xdr:colOff>
      <xdr:row>9</xdr:row>
      <xdr:rowOff>177441</xdr:rowOff>
    </xdr:to>
    <xdr:grpSp>
      <xdr:nvGrpSpPr>
        <xdr:cNvPr id="727" name="Group 726">
          <a:extLst>
            <a:ext uri="{FF2B5EF4-FFF2-40B4-BE49-F238E27FC236}">
              <a16:creationId xmlns:a16="http://schemas.microsoft.com/office/drawing/2014/main" id="{A130D70D-8794-D94F-8FAC-745B452413D5}"/>
            </a:ext>
          </a:extLst>
        </xdr:cNvPr>
        <xdr:cNvGrpSpPr/>
      </xdr:nvGrpSpPr>
      <xdr:grpSpPr>
        <a:xfrm>
          <a:off x="4415737" y="1558565"/>
          <a:ext cx="409575" cy="333376"/>
          <a:chOff x="5643563" y="1743075"/>
          <a:chExt cx="409575" cy="333375"/>
        </a:xfrm>
      </xdr:grpSpPr>
      <xdr:sp macro="" textlink="'Pivot Table'!BL10">
        <xdr:nvSpPr>
          <xdr:cNvPr id="728" name="TextBox 727">
            <a:extLst>
              <a:ext uri="{FF2B5EF4-FFF2-40B4-BE49-F238E27FC236}">
                <a16:creationId xmlns:a16="http://schemas.microsoft.com/office/drawing/2014/main" id="{7CEC9333-BFED-DB3D-ABB0-9D92E3888596}"/>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ED632-3BBA-46C9-BA0D-190B27C967EB}" type="TxLink">
              <a:rPr lang="en-US" sz="1600" b="0" i="0" u="none" strike="noStrike">
                <a:solidFill>
                  <a:srgbClr val="5A097C"/>
                </a:solidFill>
                <a:latin typeface="Calibri"/>
                <a:ea typeface="Calibri"/>
                <a:cs typeface="Calibri"/>
              </a:rPr>
              <a:pPr algn="ctr"/>
              <a:t> </a:t>
            </a:fld>
            <a:endParaRPr lang="en-IN" sz="1100"/>
          </a:p>
        </xdr:txBody>
      </xdr:sp>
      <xdr:sp macro="" textlink="'Pivot Table'!BN10">
        <xdr:nvSpPr>
          <xdr:cNvPr id="729" name="TextBox 728">
            <a:extLst>
              <a:ext uri="{FF2B5EF4-FFF2-40B4-BE49-F238E27FC236}">
                <a16:creationId xmlns:a16="http://schemas.microsoft.com/office/drawing/2014/main" id="{C5A59B19-B708-7BDC-33D9-F10E32277E7B}"/>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342A9-25B9-45CD-85CF-2FB780C1E864}"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153509</xdr:colOff>
      <xdr:row>9</xdr:row>
      <xdr:rowOff>12461</xdr:rowOff>
    </xdr:from>
    <xdr:to>
      <xdr:col>7</xdr:col>
      <xdr:colOff>564521</xdr:colOff>
      <xdr:row>10</xdr:row>
      <xdr:rowOff>156534</xdr:rowOff>
    </xdr:to>
    <xdr:grpSp>
      <xdr:nvGrpSpPr>
        <xdr:cNvPr id="730" name="Group 729">
          <a:extLst>
            <a:ext uri="{FF2B5EF4-FFF2-40B4-BE49-F238E27FC236}">
              <a16:creationId xmlns:a16="http://schemas.microsoft.com/office/drawing/2014/main" id="{C9204521-CB73-449C-E263-ECB0AB5223A4}"/>
            </a:ext>
          </a:extLst>
        </xdr:cNvPr>
        <xdr:cNvGrpSpPr/>
      </xdr:nvGrpSpPr>
      <xdr:grpSpPr>
        <a:xfrm>
          <a:off x="4420709" y="1726961"/>
          <a:ext cx="411012" cy="334573"/>
          <a:chOff x="5643563" y="1743075"/>
          <a:chExt cx="409575" cy="333375"/>
        </a:xfrm>
      </xdr:grpSpPr>
      <xdr:sp macro="" textlink="'Pivot Table'!BL10">
        <xdr:nvSpPr>
          <xdr:cNvPr id="731" name="TextBox 730">
            <a:extLst>
              <a:ext uri="{FF2B5EF4-FFF2-40B4-BE49-F238E27FC236}">
                <a16:creationId xmlns:a16="http://schemas.microsoft.com/office/drawing/2014/main" id="{973BA863-7873-9D75-2854-DF338DCFD209}"/>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ED632-3BBA-46C9-BA0D-190B27C967EB}" type="TxLink">
              <a:rPr lang="en-US" sz="1600" b="0" i="0" u="none" strike="noStrike">
                <a:solidFill>
                  <a:srgbClr val="5A097C"/>
                </a:solidFill>
                <a:latin typeface="Calibri"/>
                <a:ea typeface="Calibri"/>
                <a:cs typeface="Calibri"/>
              </a:rPr>
              <a:pPr algn="ctr"/>
              <a:t> </a:t>
            </a:fld>
            <a:endParaRPr lang="en-IN" sz="1100"/>
          </a:p>
        </xdr:txBody>
      </xdr:sp>
      <xdr:sp macro="" textlink="'Pivot Table'!BN10">
        <xdr:nvSpPr>
          <xdr:cNvPr id="732" name="TextBox 731">
            <a:extLst>
              <a:ext uri="{FF2B5EF4-FFF2-40B4-BE49-F238E27FC236}">
                <a16:creationId xmlns:a16="http://schemas.microsoft.com/office/drawing/2014/main" id="{614096BB-7D5D-D0B4-C63D-20C4FE57816E}"/>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342A9-25B9-45CD-85CF-2FB780C1E864}"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379892</xdr:colOff>
      <xdr:row>9</xdr:row>
      <xdr:rowOff>87103</xdr:rowOff>
    </xdr:from>
    <xdr:to>
      <xdr:col>8</xdr:col>
      <xdr:colOff>178429</xdr:colOff>
      <xdr:row>11</xdr:row>
      <xdr:rowOff>39478</xdr:rowOff>
    </xdr:to>
    <xdr:grpSp>
      <xdr:nvGrpSpPr>
        <xdr:cNvPr id="733" name="Group 732">
          <a:extLst>
            <a:ext uri="{FF2B5EF4-FFF2-40B4-BE49-F238E27FC236}">
              <a16:creationId xmlns:a16="http://schemas.microsoft.com/office/drawing/2014/main" id="{C29FA590-E527-BEE5-8709-0E890E8EF220}"/>
            </a:ext>
          </a:extLst>
        </xdr:cNvPr>
        <xdr:cNvGrpSpPr/>
      </xdr:nvGrpSpPr>
      <xdr:grpSpPr>
        <a:xfrm>
          <a:off x="4647092" y="1801603"/>
          <a:ext cx="408137" cy="333375"/>
          <a:chOff x="5643563" y="1743075"/>
          <a:chExt cx="409575" cy="333375"/>
        </a:xfrm>
      </xdr:grpSpPr>
      <xdr:sp macro="" textlink="'Pivot Table'!BL10">
        <xdr:nvSpPr>
          <xdr:cNvPr id="734" name="TextBox 733">
            <a:extLst>
              <a:ext uri="{FF2B5EF4-FFF2-40B4-BE49-F238E27FC236}">
                <a16:creationId xmlns:a16="http://schemas.microsoft.com/office/drawing/2014/main" id="{20D4E3FA-275F-33FA-6614-5728F8D86DC8}"/>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ED632-3BBA-46C9-BA0D-190B27C967EB}" type="TxLink">
              <a:rPr lang="en-US" sz="1600" b="0" i="0" u="none" strike="noStrike">
                <a:solidFill>
                  <a:srgbClr val="5A097C"/>
                </a:solidFill>
                <a:latin typeface="Calibri"/>
                <a:ea typeface="Calibri"/>
                <a:cs typeface="Calibri"/>
              </a:rPr>
              <a:pPr algn="ctr"/>
              <a:t> </a:t>
            </a:fld>
            <a:endParaRPr lang="en-IN" sz="1100"/>
          </a:p>
        </xdr:txBody>
      </xdr:sp>
      <xdr:sp macro="" textlink="'Pivot Table'!BN10">
        <xdr:nvSpPr>
          <xdr:cNvPr id="735" name="TextBox 734">
            <a:extLst>
              <a:ext uri="{FF2B5EF4-FFF2-40B4-BE49-F238E27FC236}">
                <a16:creationId xmlns:a16="http://schemas.microsoft.com/office/drawing/2014/main" id="{E14D06A4-51C1-57FC-E90E-4DDEC66C3C9A}"/>
              </a:ext>
            </a:extLst>
          </xdr:cNvPr>
          <xdr:cNvSpPr txBox="1"/>
        </xdr:nvSpPr>
        <xdr:spPr>
          <a:xfrm>
            <a:off x="5643563"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5342A9-25B9-45CD-85CF-2FB780C1E864}"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7</xdr:col>
      <xdr:colOff>591899</xdr:colOff>
      <xdr:row>9</xdr:row>
      <xdr:rowOff>4614</xdr:rowOff>
    </xdr:from>
    <xdr:to>
      <xdr:col>8</xdr:col>
      <xdr:colOff>391874</xdr:colOff>
      <xdr:row>10</xdr:row>
      <xdr:rowOff>147489</xdr:rowOff>
    </xdr:to>
    <xdr:grpSp>
      <xdr:nvGrpSpPr>
        <xdr:cNvPr id="736" name="Group 735">
          <a:extLst>
            <a:ext uri="{FF2B5EF4-FFF2-40B4-BE49-F238E27FC236}">
              <a16:creationId xmlns:a16="http://schemas.microsoft.com/office/drawing/2014/main" id="{74AD500E-E29B-6588-20DE-6F917A0F024F}"/>
            </a:ext>
          </a:extLst>
        </xdr:cNvPr>
        <xdr:cNvGrpSpPr/>
      </xdr:nvGrpSpPr>
      <xdr:grpSpPr>
        <a:xfrm>
          <a:off x="4859099" y="1719114"/>
          <a:ext cx="409575" cy="333375"/>
          <a:chOff x="4643438" y="1743075"/>
          <a:chExt cx="409575" cy="333375"/>
        </a:xfrm>
      </xdr:grpSpPr>
      <xdr:sp macro="" textlink="'Pivot Table'!BK10">
        <xdr:nvSpPr>
          <xdr:cNvPr id="737" name="TextBox 736">
            <a:extLst>
              <a:ext uri="{FF2B5EF4-FFF2-40B4-BE49-F238E27FC236}">
                <a16:creationId xmlns:a16="http://schemas.microsoft.com/office/drawing/2014/main" id="{421B21CF-50FE-765C-361F-627E37D98BEC}"/>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38" name="TextBox 737">
            <a:extLst>
              <a:ext uri="{FF2B5EF4-FFF2-40B4-BE49-F238E27FC236}">
                <a16:creationId xmlns:a16="http://schemas.microsoft.com/office/drawing/2014/main" id="{2CC0924D-0B4F-F7A8-FAE5-D47D42F0D621}"/>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250436</xdr:colOff>
      <xdr:row>8</xdr:row>
      <xdr:rowOff>34567</xdr:rowOff>
    </xdr:from>
    <xdr:to>
      <xdr:col>8</xdr:col>
      <xdr:colOff>50411</xdr:colOff>
      <xdr:row>9</xdr:row>
      <xdr:rowOff>177442</xdr:rowOff>
    </xdr:to>
    <xdr:grpSp>
      <xdr:nvGrpSpPr>
        <xdr:cNvPr id="739" name="Group 738">
          <a:extLst>
            <a:ext uri="{FF2B5EF4-FFF2-40B4-BE49-F238E27FC236}">
              <a16:creationId xmlns:a16="http://schemas.microsoft.com/office/drawing/2014/main" id="{29112B2E-500E-0057-9835-2EC5302F5DD3}"/>
            </a:ext>
          </a:extLst>
        </xdr:cNvPr>
        <xdr:cNvGrpSpPr/>
      </xdr:nvGrpSpPr>
      <xdr:grpSpPr>
        <a:xfrm>
          <a:off x="4517636" y="1558567"/>
          <a:ext cx="409575" cy="333375"/>
          <a:chOff x="4643438" y="1743075"/>
          <a:chExt cx="409575" cy="333375"/>
        </a:xfrm>
      </xdr:grpSpPr>
      <xdr:sp macro="" textlink="'Pivot Table'!BK10">
        <xdr:nvSpPr>
          <xdr:cNvPr id="740" name="TextBox 739">
            <a:extLst>
              <a:ext uri="{FF2B5EF4-FFF2-40B4-BE49-F238E27FC236}">
                <a16:creationId xmlns:a16="http://schemas.microsoft.com/office/drawing/2014/main" id="{FF1D4846-B589-DEE9-021C-1E2385A416AA}"/>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41" name="TextBox 740">
            <a:extLst>
              <a:ext uri="{FF2B5EF4-FFF2-40B4-BE49-F238E27FC236}">
                <a16:creationId xmlns:a16="http://schemas.microsoft.com/office/drawing/2014/main" id="{0516469A-88C5-8A7A-2025-243AEA453CCC}"/>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466097</xdr:colOff>
      <xdr:row>9</xdr:row>
      <xdr:rowOff>76501</xdr:rowOff>
    </xdr:from>
    <xdr:to>
      <xdr:col>8</xdr:col>
      <xdr:colOff>266072</xdr:colOff>
      <xdr:row>11</xdr:row>
      <xdr:rowOff>27678</xdr:rowOff>
    </xdr:to>
    <xdr:grpSp>
      <xdr:nvGrpSpPr>
        <xdr:cNvPr id="742" name="Group 741">
          <a:extLst>
            <a:ext uri="{FF2B5EF4-FFF2-40B4-BE49-F238E27FC236}">
              <a16:creationId xmlns:a16="http://schemas.microsoft.com/office/drawing/2014/main" id="{D24816C2-BF60-1575-66F8-86ED2528DBA4}"/>
            </a:ext>
          </a:extLst>
        </xdr:cNvPr>
        <xdr:cNvGrpSpPr/>
      </xdr:nvGrpSpPr>
      <xdr:grpSpPr>
        <a:xfrm>
          <a:off x="4733297" y="1791001"/>
          <a:ext cx="409575" cy="332177"/>
          <a:chOff x="4643438" y="1743075"/>
          <a:chExt cx="409575" cy="333375"/>
        </a:xfrm>
      </xdr:grpSpPr>
      <xdr:sp macro="" textlink="'Pivot Table'!BK10">
        <xdr:nvSpPr>
          <xdr:cNvPr id="743" name="TextBox 742">
            <a:extLst>
              <a:ext uri="{FF2B5EF4-FFF2-40B4-BE49-F238E27FC236}">
                <a16:creationId xmlns:a16="http://schemas.microsoft.com/office/drawing/2014/main" id="{5D429CF0-FD92-AC77-EEF4-C863827C8051}"/>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44" name="TextBox 743">
            <a:extLst>
              <a:ext uri="{FF2B5EF4-FFF2-40B4-BE49-F238E27FC236}">
                <a16:creationId xmlns:a16="http://schemas.microsoft.com/office/drawing/2014/main" id="{8971D785-9CF4-00CB-1B83-295DEA9335FB}"/>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244445</xdr:colOff>
      <xdr:row>9</xdr:row>
      <xdr:rowOff>4614</xdr:rowOff>
    </xdr:from>
    <xdr:to>
      <xdr:col>8</xdr:col>
      <xdr:colOff>44420</xdr:colOff>
      <xdr:row>10</xdr:row>
      <xdr:rowOff>147489</xdr:rowOff>
    </xdr:to>
    <xdr:grpSp>
      <xdr:nvGrpSpPr>
        <xdr:cNvPr id="745" name="Group 744">
          <a:extLst>
            <a:ext uri="{FF2B5EF4-FFF2-40B4-BE49-F238E27FC236}">
              <a16:creationId xmlns:a16="http://schemas.microsoft.com/office/drawing/2014/main" id="{853B6930-962E-B2B3-CBCB-9916F7057B72}"/>
            </a:ext>
          </a:extLst>
        </xdr:cNvPr>
        <xdr:cNvGrpSpPr/>
      </xdr:nvGrpSpPr>
      <xdr:grpSpPr>
        <a:xfrm>
          <a:off x="4511645" y="1719114"/>
          <a:ext cx="409575" cy="333375"/>
          <a:chOff x="4643438" y="1743075"/>
          <a:chExt cx="409575" cy="333375"/>
        </a:xfrm>
      </xdr:grpSpPr>
      <xdr:sp macro="" textlink="'Pivot Table'!BK10">
        <xdr:nvSpPr>
          <xdr:cNvPr id="746" name="TextBox 745">
            <a:extLst>
              <a:ext uri="{FF2B5EF4-FFF2-40B4-BE49-F238E27FC236}">
                <a16:creationId xmlns:a16="http://schemas.microsoft.com/office/drawing/2014/main" id="{79D2127E-F41B-61D4-9AB9-3264067673FF}"/>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47" name="TextBox 746">
            <a:extLst>
              <a:ext uri="{FF2B5EF4-FFF2-40B4-BE49-F238E27FC236}">
                <a16:creationId xmlns:a16="http://schemas.microsoft.com/office/drawing/2014/main" id="{DA4D4495-AE27-FF18-A39E-EE2D3A538A41}"/>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202512</xdr:colOff>
      <xdr:row>9</xdr:row>
      <xdr:rowOff>88482</xdr:rowOff>
    </xdr:from>
    <xdr:to>
      <xdr:col>8</xdr:col>
      <xdr:colOff>2487</xdr:colOff>
      <xdr:row>11</xdr:row>
      <xdr:rowOff>39659</xdr:rowOff>
    </xdr:to>
    <xdr:grpSp>
      <xdr:nvGrpSpPr>
        <xdr:cNvPr id="748" name="Group 747">
          <a:extLst>
            <a:ext uri="{FF2B5EF4-FFF2-40B4-BE49-F238E27FC236}">
              <a16:creationId xmlns:a16="http://schemas.microsoft.com/office/drawing/2014/main" id="{1250E2D9-5179-F0B1-82A4-B95312255F71}"/>
            </a:ext>
          </a:extLst>
        </xdr:cNvPr>
        <xdr:cNvGrpSpPr/>
      </xdr:nvGrpSpPr>
      <xdr:grpSpPr>
        <a:xfrm>
          <a:off x="4469712" y="1802982"/>
          <a:ext cx="409575" cy="332177"/>
          <a:chOff x="4643438" y="1743075"/>
          <a:chExt cx="409575" cy="333375"/>
        </a:xfrm>
      </xdr:grpSpPr>
      <xdr:sp macro="" textlink="'Pivot Table'!BK10">
        <xdr:nvSpPr>
          <xdr:cNvPr id="749" name="TextBox 748">
            <a:extLst>
              <a:ext uri="{FF2B5EF4-FFF2-40B4-BE49-F238E27FC236}">
                <a16:creationId xmlns:a16="http://schemas.microsoft.com/office/drawing/2014/main" id="{449526D8-C89E-B616-6F3C-D91A9AD21A38}"/>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50" name="TextBox 749">
            <a:extLst>
              <a:ext uri="{FF2B5EF4-FFF2-40B4-BE49-F238E27FC236}">
                <a16:creationId xmlns:a16="http://schemas.microsoft.com/office/drawing/2014/main" id="{4DA06FBE-D82B-B113-9935-16E70FE07375}"/>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28786</xdr:colOff>
      <xdr:row>9</xdr:row>
      <xdr:rowOff>94473</xdr:rowOff>
    </xdr:from>
    <xdr:to>
      <xdr:col>8</xdr:col>
      <xdr:colOff>439799</xdr:colOff>
      <xdr:row>11</xdr:row>
      <xdr:rowOff>45650</xdr:rowOff>
    </xdr:to>
    <xdr:grpSp>
      <xdr:nvGrpSpPr>
        <xdr:cNvPr id="751" name="Group 750">
          <a:extLst>
            <a:ext uri="{FF2B5EF4-FFF2-40B4-BE49-F238E27FC236}">
              <a16:creationId xmlns:a16="http://schemas.microsoft.com/office/drawing/2014/main" id="{85A462A3-A6CC-574C-DCD9-72BA2B71217D}"/>
            </a:ext>
          </a:extLst>
        </xdr:cNvPr>
        <xdr:cNvGrpSpPr/>
      </xdr:nvGrpSpPr>
      <xdr:grpSpPr>
        <a:xfrm>
          <a:off x="4905586" y="1808973"/>
          <a:ext cx="411013" cy="332177"/>
          <a:chOff x="4643438" y="1743075"/>
          <a:chExt cx="409575" cy="333375"/>
        </a:xfrm>
      </xdr:grpSpPr>
      <xdr:sp macro="" textlink="'Pivot Table'!BK10">
        <xdr:nvSpPr>
          <xdr:cNvPr id="752" name="TextBox 751">
            <a:extLst>
              <a:ext uri="{FF2B5EF4-FFF2-40B4-BE49-F238E27FC236}">
                <a16:creationId xmlns:a16="http://schemas.microsoft.com/office/drawing/2014/main" id="{66FADC77-76B2-6D12-7B40-A5C121E7EE86}"/>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53" name="TextBox 752">
            <a:extLst>
              <a:ext uri="{FF2B5EF4-FFF2-40B4-BE49-F238E27FC236}">
                <a16:creationId xmlns:a16="http://schemas.microsoft.com/office/drawing/2014/main" id="{A6588E0B-2F16-0CFF-DD34-3FFA3DBBCB6D}"/>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472088</xdr:colOff>
      <xdr:row>8</xdr:row>
      <xdr:rowOff>118435</xdr:rowOff>
    </xdr:from>
    <xdr:to>
      <xdr:col>8</xdr:col>
      <xdr:colOff>272063</xdr:colOff>
      <xdr:row>10</xdr:row>
      <xdr:rowOff>69612</xdr:rowOff>
    </xdr:to>
    <xdr:grpSp>
      <xdr:nvGrpSpPr>
        <xdr:cNvPr id="754" name="Group 753">
          <a:extLst>
            <a:ext uri="{FF2B5EF4-FFF2-40B4-BE49-F238E27FC236}">
              <a16:creationId xmlns:a16="http://schemas.microsoft.com/office/drawing/2014/main" id="{CA918390-824A-43D3-BC6E-D087E94ADE4C}"/>
            </a:ext>
          </a:extLst>
        </xdr:cNvPr>
        <xdr:cNvGrpSpPr/>
      </xdr:nvGrpSpPr>
      <xdr:grpSpPr>
        <a:xfrm>
          <a:off x="4739288" y="1642435"/>
          <a:ext cx="409575" cy="332177"/>
          <a:chOff x="4643438" y="1743075"/>
          <a:chExt cx="409575" cy="333375"/>
        </a:xfrm>
      </xdr:grpSpPr>
      <xdr:sp macro="" textlink="'Pivot Table'!BK10">
        <xdr:nvSpPr>
          <xdr:cNvPr id="755" name="TextBox 754">
            <a:extLst>
              <a:ext uri="{FF2B5EF4-FFF2-40B4-BE49-F238E27FC236}">
                <a16:creationId xmlns:a16="http://schemas.microsoft.com/office/drawing/2014/main" id="{0C749D9C-2D20-9EB5-B5F8-FEBF35FDB9AF}"/>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56" name="TextBox 755">
            <a:extLst>
              <a:ext uri="{FF2B5EF4-FFF2-40B4-BE49-F238E27FC236}">
                <a16:creationId xmlns:a16="http://schemas.microsoft.com/office/drawing/2014/main" id="{854C79D0-A688-2AB5-7555-9EE9979E0640}"/>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64728</xdr:colOff>
      <xdr:row>9</xdr:row>
      <xdr:rowOff>10605</xdr:rowOff>
    </xdr:from>
    <xdr:to>
      <xdr:col>7</xdr:col>
      <xdr:colOff>475741</xdr:colOff>
      <xdr:row>10</xdr:row>
      <xdr:rowOff>153480</xdr:rowOff>
    </xdr:to>
    <xdr:grpSp>
      <xdr:nvGrpSpPr>
        <xdr:cNvPr id="757" name="Group 756">
          <a:extLst>
            <a:ext uri="{FF2B5EF4-FFF2-40B4-BE49-F238E27FC236}">
              <a16:creationId xmlns:a16="http://schemas.microsoft.com/office/drawing/2014/main" id="{372D67AD-78B9-AF46-0C9C-19B503DAE511}"/>
            </a:ext>
          </a:extLst>
        </xdr:cNvPr>
        <xdr:cNvGrpSpPr/>
      </xdr:nvGrpSpPr>
      <xdr:grpSpPr>
        <a:xfrm>
          <a:off x="4331928" y="1725105"/>
          <a:ext cx="411013" cy="333375"/>
          <a:chOff x="4643438" y="1743075"/>
          <a:chExt cx="409575" cy="333375"/>
        </a:xfrm>
      </xdr:grpSpPr>
      <xdr:sp macro="" textlink="'Pivot Table'!BK10">
        <xdr:nvSpPr>
          <xdr:cNvPr id="758" name="TextBox 757">
            <a:extLst>
              <a:ext uri="{FF2B5EF4-FFF2-40B4-BE49-F238E27FC236}">
                <a16:creationId xmlns:a16="http://schemas.microsoft.com/office/drawing/2014/main" id="{DF303D14-84BB-D051-A278-75C109D5D567}"/>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59" name="TextBox 758">
            <a:extLst>
              <a:ext uri="{FF2B5EF4-FFF2-40B4-BE49-F238E27FC236}">
                <a16:creationId xmlns:a16="http://schemas.microsoft.com/office/drawing/2014/main" id="{114B1A2A-A74B-17F7-C3E7-06B77F6B91D9}"/>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7</xdr:col>
      <xdr:colOff>502040</xdr:colOff>
      <xdr:row>8</xdr:row>
      <xdr:rowOff>28577</xdr:rowOff>
    </xdr:from>
    <xdr:to>
      <xdr:col>8</xdr:col>
      <xdr:colOff>302015</xdr:colOff>
      <xdr:row>9</xdr:row>
      <xdr:rowOff>171452</xdr:rowOff>
    </xdr:to>
    <xdr:grpSp>
      <xdr:nvGrpSpPr>
        <xdr:cNvPr id="760" name="Group 759">
          <a:extLst>
            <a:ext uri="{FF2B5EF4-FFF2-40B4-BE49-F238E27FC236}">
              <a16:creationId xmlns:a16="http://schemas.microsoft.com/office/drawing/2014/main" id="{BB3E6A1B-0578-4526-697B-2840E62F0D6F}"/>
            </a:ext>
          </a:extLst>
        </xdr:cNvPr>
        <xdr:cNvGrpSpPr/>
      </xdr:nvGrpSpPr>
      <xdr:grpSpPr>
        <a:xfrm>
          <a:off x="4769240" y="1552577"/>
          <a:ext cx="409575" cy="333375"/>
          <a:chOff x="4643438" y="1743075"/>
          <a:chExt cx="409575" cy="333375"/>
        </a:xfrm>
      </xdr:grpSpPr>
      <xdr:sp macro="" textlink="'Pivot Table'!BK10">
        <xdr:nvSpPr>
          <xdr:cNvPr id="761" name="TextBox 760">
            <a:extLst>
              <a:ext uri="{FF2B5EF4-FFF2-40B4-BE49-F238E27FC236}">
                <a16:creationId xmlns:a16="http://schemas.microsoft.com/office/drawing/2014/main" id="{BB485DFA-BFA7-CC35-A947-FA48FDC471F2}"/>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CEDA1-901B-46FB-8E36-038E82272ED4}" type="TxLink">
              <a:rPr lang="en-US" sz="1600" b="0" i="0" u="none" strike="noStrike">
                <a:solidFill>
                  <a:srgbClr val="C240D8"/>
                </a:solidFill>
                <a:latin typeface="Calibri"/>
                <a:ea typeface="Calibri"/>
                <a:cs typeface="Calibri"/>
              </a:rPr>
              <a:pPr algn="ctr"/>
              <a:t> </a:t>
            </a:fld>
            <a:endParaRPr lang="en-IN" sz="1100"/>
          </a:p>
        </xdr:txBody>
      </xdr:sp>
      <xdr:sp macro="" textlink="'Pivot Table'!BM10">
        <xdr:nvSpPr>
          <xdr:cNvPr id="762" name="TextBox 761">
            <a:extLst>
              <a:ext uri="{FF2B5EF4-FFF2-40B4-BE49-F238E27FC236}">
                <a16:creationId xmlns:a16="http://schemas.microsoft.com/office/drawing/2014/main" id="{7582CEBB-A7E2-631D-C3BC-677817BD8047}"/>
              </a:ext>
            </a:extLst>
          </xdr:cNvPr>
          <xdr:cNvSpPr txBox="1"/>
        </xdr:nvSpPr>
        <xdr:spPr>
          <a:xfrm>
            <a:off x="4643438" y="1743075"/>
            <a:ext cx="4095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8B7A58-1A8D-44DA-866D-A1EFDB21EE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272053</xdr:colOff>
      <xdr:row>11</xdr:row>
      <xdr:rowOff>125950</xdr:rowOff>
    </xdr:from>
    <xdr:to>
      <xdr:col>9</xdr:col>
      <xdr:colOff>24403</xdr:colOff>
      <xdr:row>13</xdr:row>
      <xdr:rowOff>32275</xdr:rowOff>
    </xdr:to>
    <xdr:grpSp>
      <xdr:nvGrpSpPr>
        <xdr:cNvPr id="767" name="Group 766">
          <a:extLst>
            <a:ext uri="{FF2B5EF4-FFF2-40B4-BE49-F238E27FC236}">
              <a16:creationId xmlns:a16="http://schemas.microsoft.com/office/drawing/2014/main" id="{464903AE-9473-C2AF-CDD4-213392364C1E}"/>
            </a:ext>
          </a:extLst>
        </xdr:cNvPr>
        <xdr:cNvGrpSpPr/>
      </xdr:nvGrpSpPr>
      <xdr:grpSpPr>
        <a:xfrm>
          <a:off x="5148853" y="2221450"/>
          <a:ext cx="361950" cy="287325"/>
          <a:chOff x="3390900" y="2857500"/>
          <a:chExt cx="361950" cy="285750"/>
        </a:xfrm>
      </xdr:grpSpPr>
      <xdr:sp macro="" textlink="'Pivot Table'!BK8">
        <xdr:nvSpPr>
          <xdr:cNvPr id="763" name="TextBox 762">
            <a:extLst>
              <a:ext uri="{FF2B5EF4-FFF2-40B4-BE49-F238E27FC236}">
                <a16:creationId xmlns:a16="http://schemas.microsoft.com/office/drawing/2014/main" id="{6A67CB47-B026-29A6-B684-BA8723FD46B0}"/>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764" name="TextBox 763">
            <a:extLst>
              <a:ext uri="{FF2B5EF4-FFF2-40B4-BE49-F238E27FC236}">
                <a16:creationId xmlns:a16="http://schemas.microsoft.com/office/drawing/2014/main" id="{EED73510-E65B-6784-62DA-4B00EBF3F882}"/>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182166</xdr:colOff>
      <xdr:row>11</xdr:row>
      <xdr:rowOff>121444</xdr:rowOff>
    </xdr:from>
    <xdr:to>
      <xdr:col>8</xdr:col>
      <xdr:colOff>544116</xdr:colOff>
      <xdr:row>13</xdr:row>
      <xdr:rowOff>26194</xdr:rowOff>
    </xdr:to>
    <xdr:grpSp>
      <xdr:nvGrpSpPr>
        <xdr:cNvPr id="768" name="Group 767">
          <a:extLst>
            <a:ext uri="{FF2B5EF4-FFF2-40B4-BE49-F238E27FC236}">
              <a16:creationId xmlns:a16="http://schemas.microsoft.com/office/drawing/2014/main" id="{72B14C58-9F1B-6B04-0DFE-E3F09D0E3D39}"/>
            </a:ext>
          </a:extLst>
        </xdr:cNvPr>
        <xdr:cNvGrpSpPr/>
      </xdr:nvGrpSpPr>
      <xdr:grpSpPr>
        <a:xfrm>
          <a:off x="5058966" y="2216944"/>
          <a:ext cx="361950" cy="285750"/>
          <a:chOff x="4276725" y="2847975"/>
          <a:chExt cx="361950" cy="285750"/>
        </a:xfrm>
      </xdr:grpSpPr>
      <xdr:sp macro="" textlink="'Pivot Table'!BL8">
        <xdr:nvSpPr>
          <xdr:cNvPr id="765" name="TextBox 764">
            <a:extLst>
              <a:ext uri="{FF2B5EF4-FFF2-40B4-BE49-F238E27FC236}">
                <a16:creationId xmlns:a16="http://schemas.microsoft.com/office/drawing/2014/main" id="{B21BE64B-1728-5018-D60A-A1819EF47A20}"/>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4592D-FA2D-4787-8114-40288E1807E6}" type="TxLink">
              <a:rPr lang="en-US" sz="1600" b="0" i="0" u="none" strike="noStrike">
                <a:solidFill>
                  <a:srgbClr val="5A097C"/>
                </a:solidFill>
                <a:latin typeface="Calibri"/>
                <a:ea typeface="Calibri"/>
                <a:cs typeface="Calibri"/>
              </a:rPr>
              <a:pPr algn="ctr"/>
              <a:t> </a:t>
            </a:fld>
            <a:endParaRPr lang="en-IN" sz="1100"/>
          </a:p>
        </xdr:txBody>
      </xdr:sp>
      <xdr:sp macro="" textlink="'Pivot Table'!BN8">
        <xdr:nvSpPr>
          <xdr:cNvPr id="766" name="TextBox 765">
            <a:extLst>
              <a:ext uri="{FF2B5EF4-FFF2-40B4-BE49-F238E27FC236}">
                <a16:creationId xmlns:a16="http://schemas.microsoft.com/office/drawing/2014/main" id="{87E3D88B-D362-3BAE-6458-E8347574B3D7}"/>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4E74-A56D-4E4E-806E-A7F9F49A339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182166</xdr:colOff>
      <xdr:row>13</xdr:row>
      <xdr:rowOff>64294</xdr:rowOff>
    </xdr:from>
    <xdr:to>
      <xdr:col>8</xdr:col>
      <xdr:colOff>544116</xdr:colOff>
      <xdr:row>14</xdr:row>
      <xdr:rowOff>159544</xdr:rowOff>
    </xdr:to>
    <xdr:grpSp>
      <xdr:nvGrpSpPr>
        <xdr:cNvPr id="769" name="Group 768">
          <a:extLst>
            <a:ext uri="{FF2B5EF4-FFF2-40B4-BE49-F238E27FC236}">
              <a16:creationId xmlns:a16="http://schemas.microsoft.com/office/drawing/2014/main" id="{79AC056E-4997-67CA-F265-9E6954E963F8}"/>
            </a:ext>
          </a:extLst>
        </xdr:cNvPr>
        <xdr:cNvGrpSpPr/>
      </xdr:nvGrpSpPr>
      <xdr:grpSpPr>
        <a:xfrm>
          <a:off x="5058966" y="2540794"/>
          <a:ext cx="361950" cy="285750"/>
          <a:chOff x="4276725" y="2847975"/>
          <a:chExt cx="361950" cy="285750"/>
        </a:xfrm>
      </xdr:grpSpPr>
      <xdr:sp macro="" textlink="'Pivot Table'!BL8">
        <xdr:nvSpPr>
          <xdr:cNvPr id="770" name="TextBox 769">
            <a:extLst>
              <a:ext uri="{FF2B5EF4-FFF2-40B4-BE49-F238E27FC236}">
                <a16:creationId xmlns:a16="http://schemas.microsoft.com/office/drawing/2014/main" id="{66BB5AA1-CCED-309D-6998-67BEEC88BFC7}"/>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4592D-FA2D-4787-8114-40288E1807E6}" type="TxLink">
              <a:rPr lang="en-US" sz="1600" b="0" i="0" u="none" strike="noStrike">
                <a:solidFill>
                  <a:srgbClr val="5A097C"/>
                </a:solidFill>
                <a:latin typeface="Calibri"/>
                <a:ea typeface="Calibri"/>
                <a:cs typeface="Calibri"/>
              </a:rPr>
              <a:pPr algn="ctr"/>
              <a:t> </a:t>
            </a:fld>
            <a:endParaRPr lang="en-IN" sz="1100"/>
          </a:p>
        </xdr:txBody>
      </xdr:sp>
      <xdr:sp macro="" textlink="'Pivot Table'!BN8">
        <xdr:nvSpPr>
          <xdr:cNvPr id="771" name="TextBox 770">
            <a:extLst>
              <a:ext uri="{FF2B5EF4-FFF2-40B4-BE49-F238E27FC236}">
                <a16:creationId xmlns:a16="http://schemas.microsoft.com/office/drawing/2014/main" id="{45D80B2A-FB0B-5355-9506-03E8A4A33782}"/>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4E74-A56D-4E4E-806E-A7F9F49A339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348853</xdr:colOff>
      <xdr:row>12</xdr:row>
      <xdr:rowOff>91679</xdr:rowOff>
    </xdr:from>
    <xdr:to>
      <xdr:col>9</xdr:col>
      <xdr:colOff>103584</xdr:colOff>
      <xdr:row>13</xdr:row>
      <xdr:rowOff>186929</xdr:rowOff>
    </xdr:to>
    <xdr:grpSp>
      <xdr:nvGrpSpPr>
        <xdr:cNvPr id="772" name="Group 771">
          <a:extLst>
            <a:ext uri="{FF2B5EF4-FFF2-40B4-BE49-F238E27FC236}">
              <a16:creationId xmlns:a16="http://schemas.microsoft.com/office/drawing/2014/main" id="{1C48C90D-AEC9-E296-B6F7-11364DD11917}"/>
            </a:ext>
          </a:extLst>
        </xdr:cNvPr>
        <xdr:cNvGrpSpPr/>
      </xdr:nvGrpSpPr>
      <xdr:grpSpPr>
        <a:xfrm>
          <a:off x="5225653" y="2377679"/>
          <a:ext cx="364331" cy="285750"/>
          <a:chOff x="4276725" y="2847975"/>
          <a:chExt cx="361950" cy="285750"/>
        </a:xfrm>
      </xdr:grpSpPr>
      <xdr:sp macro="" textlink="'Pivot Table'!BL8">
        <xdr:nvSpPr>
          <xdr:cNvPr id="773" name="TextBox 772">
            <a:extLst>
              <a:ext uri="{FF2B5EF4-FFF2-40B4-BE49-F238E27FC236}">
                <a16:creationId xmlns:a16="http://schemas.microsoft.com/office/drawing/2014/main" id="{5B382165-FC2E-0D7D-59FA-95C121AD46BE}"/>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4592D-FA2D-4787-8114-40288E1807E6}" type="TxLink">
              <a:rPr lang="en-US" sz="1600" b="0" i="0" u="none" strike="noStrike">
                <a:solidFill>
                  <a:srgbClr val="5A097C"/>
                </a:solidFill>
                <a:latin typeface="Calibri"/>
                <a:ea typeface="Calibri"/>
                <a:cs typeface="Calibri"/>
              </a:rPr>
              <a:pPr algn="ctr"/>
              <a:t> </a:t>
            </a:fld>
            <a:endParaRPr lang="en-IN" sz="1100"/>
          </a:p>
        </xdr:txBody>
      </xdr:sp>
      <xdr:sp macro="" textlink="'Pivot Table'!BN8">
        <xdr:nvSpPr>
          <xdr:cNvPr id="774" name="TextBox 773">
            <a:extLst>
              <a:ext uri="{FF2B5EF4-FFF2-40B4-BE49-F238E27FC236}">
                <a16:creationId xmlns:a16="http://schemas.microsoft.com/office/drawing/2014/main" id="{75755149-E1CE-DF03-74D0-41929C81EABF}"/>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4E74-A56D-4E4E-806E-A7F9F49A339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394097</xdr:colOff>
      <xdr:row>11</xdr:row>
      <xdr:rowOff>44054</xdr:rowOff>
    </xdr:from>
    <xdr:to>
      <xdr:col>9</xdr:col>
      <xdr:colOff>146447</xdr:colOff>
      <xdr:row>12</xdr:row>
      <xdr:rowOff>139304</xdr:rowOff>
    </xdr:to>
    <xdr:grpSp>
      <xdr:nvGrpSpPr>
        <xdr:cNvPr id="775" name="Group 774">
          <a:extLst>
            <a:ext uri="{FF2B5EF4-FFF2-40B4-BE49-F238E27FC236}">
              <a16:creationId xmlns:a16="http://schemas.microsoft.com/office/drawing/2014/main" id="{183DBF62-648C-87B3-E4EA-11F5C7CEA33E}"/>
            </a:ext>
          </a:extLst>
        </xdr:cNvPr>
        <xdr:cNvGrpSpPr/>
      </xdr:nvGrpSpPr>
      <xdr:grpSpPr>
        <a:xfrm>
          <a:off x="5270897" y="2139554"/>
          <a:ext cx="361950" cy="285750"/>
          <a:chOff x="4276725" y="2847975"/>
          <a:chExt cx="361950" cy="285750"/>
        </a:xfrm>
      </xdr:grpSpPr>
      <xdr:sp macro="" textlink="'Pivot Table'!BL8">
        <xdr:nvSpPr>
          <xdr:cNvPr id="776" name="TextBox 775">
            <a:extLst>
              <a:ext uri="{FF2B5EF4-FFF2-40B4-BE49-F238E27FC236}">
                <a16:creationId xmlns:a16="http://schemas.microsoft.com/office/drawing/2014/main" id="{C04E7670-5073-A4CD-CD85-D410F7BA92FF}"/>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4592D-FA2D-4787-8114-40288E1807E6}" type="TxLink">
              <a:rPr lang="en-US" sz="1600" b="0" i="0" u="none" strike="noStrike">
                <a:solidFill>
                  <a:srgbClr val="5A097C"/>
                </a:solidFill>
                <a:latin typeface="Calibri"/>
                <a:ea typeface="Calibri"/>
                <a:cs typeface="Calibri"/>
              </a:rPr>
              <a:pPr algn="ctr"/>
              <a:t> </a:t>
            </a:fld>
            <a:endParaRPr lang="en-IN" sz="1100"/>
          </a:p>
        </xdr:txBody>
      </xdr:sp>
      <xdr:sp macro="" textlink="'Pivot Table'!BN8">
        <xdr:nvSpPr>
          <xdr:cNvPr id="777" name="TextBox 776">
            <a:extLst>
              <a:ext uri="{FF2B5EF4-FFF2-40B4-BE49-F238E27FC236}">
                <a16:creationId xmlns:a16="http://schemas.microsoft.com/office/drawing/2014/main" id="{61E61884-8C80-EA4B-21ED-365EFBAC5B17}"/>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4E74-A56D-4E4E-806E-A7F9F49A339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527447</xdr:colOff>
      <xdr:row>11</xdr:row>
      <xdr:rowOff>130968</xdr:rowOff>
    </xdr:from>
    <xdr:to>
      <xdr:col>9</xdr:col>
      <xdr:colOff>279796</xdr:colOff>
      <xdr:row>13</xdr:row>
      <xdr:rowOff>35718</xdr:rowOff>
    </xdr:to>
    <xdr:grpSp>
      <xdr:nvGrpSpPr>
        <xdr:cNvPr id="778" name="Group 777">
          <a:extLst>
            <a:ext uri="{FF2B5EF4-FFF2-40B4-BE49-F238E27FC236}">
              <a16:creationId xmlns:a16="http://schemas.microsoft.com/office/drawing/2014/main" id="{7B670571-7829-C019-F0D1-84E754F8E1E7}"/>
            </a:ext>
          </a:extLst>
        </xdr:cNvPr>
        <xdr:cNvGrpSpPr/>
      </xdr:nvGrpSpPr>
      <xdr:grpSpPr>
        <a:xfrm>
          <a:off x="5404247" y="2226468"/>
          <a:ext cx="361949" cy="285750"/>
          <a:chOff x="4276725" y="2847975"/>
          <a:chExt cx="361950" cy="285750"/>
        </a:xfrm>
      </xdr:grpSpPr>
      <xdr:sp macro="" textlink="'Pivot Table'!BL8">
        <xdr:nvSpPr>
          <xdr:cNvPr id="779" name="TextBox 778">
            <a:extLst>
              <a:ext uri="{FF2B5EF4-FFF2-40B4-BE49-F238E27FC236}">
                <a16:creationId xmlns:a16="http://schemas.microsoft.com/office/drawing/2014/main" id="{F972A4A7-2ADB-9230-8153-4C057525F767}"/>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34592D-FA2D-4787-8114-40288E1807E6}" type="TxLink">
              <a:rPr lang="en-US" sz="1600" b="0" i="0" u="none" strike="noStrike">
                <a:solidFill>
                  <a:srgbClr val="5A097C"/>
                </a:solidFill>
                <a:latin typeface="Calibri"/>
                <a:ea typeface="Calibri"/>
                <a:cs typeface="Calibri"/>
              </a:rPr>
              <a:pPr algn="ctr"/>
              <a:t> </a:t>
            </a:fld>
            <a:endParaRPr lang="en-IN" sz="1100"/>
          </a:p>
        </xdr:txBody>
      </xdr:sp>
      <xdr:sp macro="" textlink="'Pivot Table'!BN8">
        <xdr:nvSpPr>
          <xdr:cNvPr id="780" name="TextBox 779">
            <a:extLst>
              <a:ext uri="{FF2B5EF4-FFF2-40B4-BE49-F238E27FC236}">
                <a16:creationId xmlns:a16="http://schemas.microsoft.com/office/drawing/2014/main" id="{364473DD-B325-DDCD-AFC9-734CE0DDA493}"/>
              </a:ext>
            </a:extLst>
          </xdr:cNvPr>
          <xdr:cNvSpPr txBox="1"/>
        </xdr:nvSpPr>
        <xdr:spPr>
          <a:xfrm>
            <a:off x="4276725" y="2847975"/>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4E74-A56D-4E4E-806E-A7F9F49A339B}"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8</xdr:col>
      <xdr:colOff>142446</xdr:colOff>
      <xdr:row>12</xdr:row>
      <xdr:rowOff>19399</xdr:rowOff>
    </xdr:from>
    <xdr:to>
      <xdr:col>8</xdr:col>
      <xdr:colOff>507118</xdr:colOff>
      <xdr:row>13</xdr:row>
      <xdr:rowOff>110807</xdr:rowOff>
    </xdr:to>
    <xdr:grpSp>
      <xdr:nvGrpSpPr>
        <xdr:cNvPr id="781" name="Group 780">
          <a:extLst>
            <a:ext uri="{FF2B5EF4-FFF2-40B4-BE49-F238E27FC236}">
              <a16:creationId xmlns:a16="http://schemas.microsoft.com/office/drawing/2014/main" id="{414844B5-65B7-6C01-D6B0-08CF3E346E8F}"/>
            </a:ext>
          </a:extLst>
        </xdr:cNvPr>
        <xdr:cNvGrpSpPr/>
      </xdr:nvGrpSpPr>
      <xdr:grpSpPr>
        <a:xfrm>
          <a:off x="5019246" y="2305399"/>
          <a:ext cx="364672" cy="281908"/>
          <a:chOff x="3390900" y="2857500"/>
          <a:chExt cx="361950" cy="285750"/>
        </a:xfrm>
      </xdr:grpSpPr>
      <xdr:sp macro="" textlink="'Pivot Table'!BK8">
        <xdr:nvSpPr>
          <xdr:cNvPr id="782" name="TextBox 781">
            <a:extLst>
              <a:ext uri="{FF2B5EF4-FFF2-40B4-BE49-F238E27FC236}">
                <a16:creationId xmlns:a16="http://schemas.microsoft.com/office/drawing/2014/main" id="{43330960-5941-E952-ED37-F137AD9330F2}"/>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783" name="TextBox 782">
            <a:extLst>
              <a:ext uri="{FF2B5EF4-FFF2-40B4-BE49-F238E27FC236}">
                <a16:creationId xmlns:a16="http://schemas.microsoft.com/office/drawing/2014/main" id="{05AC7632-CBB8-94F4-9583-3036C690EE79}"/>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440198</xdr:colOff>
      <xdr:row>11</xdr:row>
      <xdr:rowOff>128390</xdr:rowOff>
    </xdr:from>
    <xdr:to>
      <xdr:col>9</xdr:col>
      <xdr:colOff>194743</xdr:colOff>
      <xdr:row>13</xdr:row>
      <xdr:rowOff>30872</xdr:rowOff>
    </xdr:to>
    <xdr:grpSp>
      <xdr:nvGrpSpPr>
        <xdr:cNvPr id="784" name="Group 783">
          <a:extLst>
            <a:ext uri="{FF2B5EF4-FFF2-40B4-BE49-F238E27FC236}">
              <a16:creationId xmlns:a16="http://schemas.microsoft.com/office/drawing/2014/main" id="{E3373D3A-AD50-CF0C-637E-A4667BB50C4D}"/>
            </a:ext>
          </a:extLst>
        </xdr:cNvPr>
        <xdr:cNvGrpSpPr/>
      </xdr:nvGrpSpPr>
      <xdr:grpSpPr>
        <a:xfrm>
          <a:off x="5316998" y="2223890"/>
          <a:ext cx="364145" cy="283482"/>
          <a:chOff x="3390900" y="2857500"/>
          <a:chExt cx="361950" cy="285750"/>
        </a:xfrm>
      </xdr:grpSpPr>
      <xdr:sp macro="" textlink="'Pivot Table'!BK8">
        <xdr:nvSpPr>
          <xdr:cNvPr id="785" name="TextBox 784">
            <a:extLst>
              <a:ext uri="{FF2B5EF4-FFF2-40B4-BE49-F238E27FC236}">
                <a16:creationId xmlns:a16="http://schemas.microsoft.com/office/drawing/2014/main" id="{5B603510-7E38-82A8-8CAB-935E97F0EE0E}"/>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786" name="TextBox 785">
            <a:extLst>
              <a:ext uri="{FF2B5EF4-FFF2-40B4-BE49-F238E27FC236}">
                <a16:creationId xmlns:a16="http://schemas.microsoft.com/office/drawing/2014/main" id="{438C6CF8-F13A-0C13-0F4B-6D64556F3DF5}"/>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400704</xdr:colOff>
      <xdr:row>12</xdr:row>
      <xdr:rowOff>174789</xdr:rowOff>
    </xdr:from>
    <xdr:to>
      <xdr:col>9</xdr:col>
      <xdr:colOff>153054</xdr:colOff>
      <xdr:row>14</xdr:row>
      <xdr:rowOff>77271</xdr:rowOff>
    </xdr:to>
    <xdr:grpSp>
      <xdr:nvGrpSpPr>
        <xdr:cNvPr id="787" name="Group 786">
          <a:extLst>
            <a:ext uri="{FF2B5EF4-FFF2-40B4-BE49-F238E27FC236}">
              <a16:creationId xmlns:a16="http://schemas.microsoft.com/office/drawing/2014/main" id="{6FCADAE7-2FFF-3FF7-9B14-12B315027CE9}"/>
            </a:ext>
          </a:extLst>
        </xdr:cNvPr>
        <xdr:cNvGrpSpPr/>
      </xdr:nvGrpSpPr>
      <xdr:grpSpPr>
        <a:xfrm>
          <a:off x="5277504" y="2460789"/>
          <a:ext cx="361950" cy="283482"/>
          <a:chOff x="3390900" y="2857500"/>
          <a:chExt cx="361950" cy="285750"/>
        </a:xfrm>
      </xdr:grpSpPr>
      <xdr:sp macro="" textlink="'Pivot Table'!BK8">
        <xdr:nvSpPr>
          <xdr:cNvPr id="788" name="TextBox 787">
            <a:extLst>
              <a:ext uri="{FF2B5EF4-FFF2-40B4-BE49-F238E27FC236}">
                <a16:creationId xmlns:a16="http://schemas.microsoft.com/office/drawing/2014/main" id="{32B60D81-24A4-3D62-77AA-A578DFF9F327}"/>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789" name="TextBox 788">
            <a:extLst>
              <a:ext uri="{FF2B5EF4-FFF2-40B4-BE49-F238E27FC236}">
                <a16:creationId xmlns:a16="http://schemas.microsoft.com/office/drawing/2014/main" id="{59CC03FA-F291-F2D6-9518-8F0AB90E39BA}"/>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487269</xdr:colOff>
      <xdr:row>12</xdr:row>
      <xdr:rowOff>14380</xdr:rowOff>
    </xdr:from>
    <xdr:to>
      <xdr:col>9</xdr:col>
      <xdr:colOff>239619</xdr:colOff>
      <xdr:row>13</xdr:row>
      <xdr:rowOff>109630</xdr:rowOff>
    </xdr:to>
    <xdr:grpSp>
      <xdr:nvGrpSpPr>
        <xdr:cNvPr id="790" name="Group 789">
          <a:extLst>
            <a:ext uri="{FF2B5EF4-FFF2-40B4-BE49-F238E27FC236}">
              <a16:creationId xmlns:a16="http://schemas.microsoft.com/office/drawing/2014/main" id="{B1B1AD74-DE63-210E-0FD0-CDE5FBC29DA7}"/>
            </a:ext>
          </a:extLst>
        </xdr:cNvPr>
        <xdr:cNvGrpSpPr/>
      </xdr:nvGrpSpPr>
      <xdr:grpSpPr>
        <a:xfrm>
          <a:off x="5364069" y="2300380"/>
          <a:ext cx="361950" cy="285750"/>
          <a:chOff x="3390900" y="2857500"/>
          <a:chExt cx="361950" cy="285750"/>
        </a:xfrm>
      </xdr:grpSpPr>
      <xdr:sp macro="" textlink="'Pivot Table'!BK8">
        <xdr:nvSpPr>
          <xdr:cNvPr id="791" name="TextBox 790">
            <a:extLst>
              <a:ext uri="{FF2B5EF4-FFF2-40B4-BE49-F238E27FC236}">
                <a16:creationId xmlns:a16="http://schemas.microsoft.com/office/drawing/2014/main" id="{B608EA8A-2C95-1899-CBCE-A615F9B8618D}"/>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792" name="TextBox 791">
            <a:extLst>
              <a:ext uri="{FF2B5EF4-FFF2-40B4-BE49-F238E27FC236}">
                <a16:creationId xmlns:a16="http://schemas.microsoft.com/office/drawing/2014/main" id="{92571F3F-B1B9-F3E3-DC48-F649A7011F13}"/>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217063</xdr:colOff>
      <xdr:row>11</xdr:row>
      <xdr:rowOff>34014</xdr:rowOff>
    </xdr:from>
    <xdr:to>
      <xdr:col>8</xdr:col>
      <xdr:colOff>581182</xdr:colOff>
      <xdr:row>12</xdr:row>
      <xdr:rowOff>129265</xdr:rowOff>
    </xdr:to>
    <xdr:grpSp>
      <xdr:nvGrpSpPr>
        <xdr:cNvPr id="793" name="Group 792">
          <a:extLst>
            <a:ext uri="{FF2B5EF4-FFF2-40B4-BE49-F238E27FC236}">
              <a16:creationId xmlns:a16="http://schemas.microsoft.com/office/drawing/2014/main" id="{A371EE5B-4DF7-1825-1FD4-C3B004FE0BB1}"/>
            </a:ext>
          </a:extLst>
        </xdr:cNvPr>
        <xdr:cNvGrpSpPr/>
      </xdr:nvGrpSpPr>
      <xdr:grpSpPr>
        <a:xfrm>
          <a:off x="5093863" y="2129514"/>
          <a:ext cx="364119" cy="285751"/>
          <a:chOff x="3390900" y="2857500"/>
          <a:chExt cx="361950" cy="285750"/>
        </a:xfrm>
      </xdr:grpSpPr>
      <xdr:sp macro="" textlink="'Pivot Table'!BK8">
        <xdr:nvSpPr>
          <xdr:cNvPr id="794" name="TextBox 793">
            <a:extLst>
              <a:ext uri="{FF2B5EF4-FFF2-40B4-BE49-F238E27FC236}">
                <a16:creationId xmlns:a16="http://schemas.microsoft.com/office/drawing/2014/main" id="{87CB8880-7939-870B-860D-EEEACD5032F6}"/>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795" name="TextBox 794">
            <a:extLst>
              <a:ext uri="{FF2B5EF4-FFF2-40B4-BE49-F238E27FC236}">
                <a16:creationId xmlns:a16="http://schemas.microsoft.com/office/drawing/2014/main" id="{BCAAE69D-7176-EC6F-4506-9591E5135004}"/>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272990</xdr:colOff>
      <xdr:row>13</xdr:row>
      <xdr:rowOff>71689</xdr:rowOff>
    </xdr:from>
    <xdr:to>
      <xdr:col>9</xdr:col>
      <xdr:colOff>25342</xdr:colOff>
      <xdr:row>14</xdr:row>
      <xdr:rowOff>163096</xdr:rowOff>
    </xdr:to>
    <xdr:grpSp>
      <xdr:nvGrpSpPr>
        <xdr:cNvPr id="799" name="Group 798">
          <a:extLst>
            <a:ext uri="{FF2B5EF4-FFF2-40B4-BE49-F238E27FC236}">
              <a16:creationId xmlns:a16="http://schemas.microsoft.com/office/drawing/2014/main" id="{C323B48B-D9AD-4436-5B4F-639741124B33}"/>
            </a:ext>
          </a:extLst>
        </xdr:cNvPr>
        <xdr:cNvGrpSpPr/>
      </xdr:nvGrpSpPr>
      <xdr:grpSpPr>
        <a:xfrm>
          <a:off x="5149790" y="2548189"/>
          <a:ext cx="361952" cy="281907"/>
          <a:chOff x="3390900" y="2857500"/>
          <a:chExt cx="361950" cy="285750"/>
        </a:xfrm>
      </xdr:grpSpPr>
      <xdr:sp macro="" textlink="'Pivot Table'!BK8">
        <xdr:nvSpPr>
          <xdr:cNvPr id="800" name="TextBox 799">
            <a:extLst>
              <a:ext uri="{FF2B5EF4-FFF2-40B4-BE49-F238E27FC236}">
                <a16:creationId xmlns:a16="http://schemas.microsoft.com/office/drawing/2014/main" id="{F8620A0A-EE57-6D4E-9A8F-2AD6E6807DE7}"/>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801" name="TextBox 800">
            <a:extLst>
              <a:ext uri="{FF2B5EF4-FFF2-40B4-BE49-F238E27FC236}">
                <a16:creationId xmlns:a16="http://schemas.microsoft.com/office/drawing/2014/main" id="{84165C53-4D3E-0717-1671-653DB67644A6}"/>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8</xdr:col>
      <xdr:colOff>226977</xdr:colOff>
      <xdr:row>12</xdr:row>
      <xdr:rowOff>162966</xdr:rowOff>
    </xdr:from>
    <xdr:to>
      <xdr:col>8</xdr:col>
      <xdr:colOff>591649</xdr:colOff>
      <xdr:row>14</xdr:row>
      <xdr:rowOff>69290</xdr:rowOff>
    </xdr:to>
    <xdr:grpSp>
      <xdr:nvGrpSpPr>
        <xdr:cNvPr id="802" name="Group 801">
          <a:extLst>
            <a:ext uri="{FF2B5EF4-FFF2-40B4-BE49-F238E27FC236}">
              <a16:creationId xmlns:a16="http://schemas.microsoft.com/office/drawing/2014/main" id="{65A5C88F-87A6-D9A2-759F-161DC3411BE2}"/>
            </a:ext>
          </a:extLst>
        </xdr:cNvPr>
        <xdr:cNvGrpSpPr/>
      </xdr:nvGrpSpPr>
      <xdr:grpSpPr>
        <a:xfrm>
          <a:off x="5103777" y="2448966"/>
          <a:ext cx="364672" cy="287324"/>
          <a:chOff x="3390900" y="2857500"/>
          <a:chExt cx="361950" cy="285750"/>
        </a:xfrm>
      </xdr:grpSpPr>
      <xdr:sp macro="" textlink="'Pivot Table'!BK8">
        <xdr:nvSpPr>
          <xdr:cNvPr id="803" name="TextBox 802">
            <a:extLst>
              <a:ext uri="{FF2B5EF4-FFF2-40B4-BE49-F238E27FC236}">
                <a16:creationId xmlns:a16="http://schemas.microsoft.com/office/drawing/2014/main" id="{3BAD8517-0B4C-1BE5-65E3-C32B9E546EDD}"/>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93F38F-F216-4F10-9300-B04CAEF931AE}" type="TxLink">
              <a:rPr lang="en-US" sz="1600" b="0" i="0" u="none" strike="noStrike">
                <a:solidFill>
                  <a:srgbClr val="C240D8"/>
                </a:solidFill>
                <a:latin typeface="Calibri"/>
                <a:ea typeface="Calibri"/>
                <a:cs typeface="Calibri"/>
              </a:rPr>
              <a:pPr algn="ctr"/>
              <a:t> </a:t>
            </a:fld>
            <a:endParaRPr lang="en-IN" sz="1100"/>
          </a:p>
        </xdr:txBody>
      </xdr:sp>
      <xdr:sp macro="" textlink="'Pivot Table'!BM8">
        <xdr:nvSpPr>
          <xdr:cNvPr id="804" name="TextBox 803">
            <a:extLst>
              <a:ext uri="{FF2B5EF4-FFF2-40B4-BE49-F238E27FC236}">
                <a16:creationId xmlns:a16="http://schemas.microsoft.com/office/drawing/2014/main" id="{300FB79A-9DAE-F6A6-2A6D-67749E5F50A9}"/>
              </a:ext>
            </a:extLst>
          </xdr:cNvPr>
          <xdr:cNvSpPr txBox="1"/>
        </xdr:nvSpPr>
        <xdr:spPr>
          <a:xfrm>
            <a:off x="3390900" y="2857500"/>
            <a:ext cx="361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DAE0BB-80B8-4625-B5E2-A4D82CABE75A}"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292666</xdr:colOff>
      <xdr:row>17</xdr:row>
      <xdr:rowOff>128489</xdr:rowOff>
    </xdr:from>
    <xdr:to>
      <xdr:col>10</xdr:col>
      <xdr:colOff>103114</xdr:colOff>
      <xdr:row>19</xdr:row>
      <xdr:rowOff>118964</xdr:rowOff>
    </xdr:to>
    <xdr:grpSp>
      <xdr:nvGrpSpPr>
        <xdr:cNvPr id="810" name="Group 809">
          <a:extLst>
            <a:ext uri="{FF2B5EF4-FFF2-40B4-BE49-F238E27FC236}">
              <a16:creationId xmlns:a16="http://schemas.microsoft.com/office/drawing/2014/main" id="{AB80237C-0966-E7EF-F4ED-569C40561009}"/>
            </a:ext>
          </a:extLst>
        </xdr:cNvPr>
        <xdr:cNvGrpSpPr/>
      </xdr:nvGrpSpPr>
      <xdr:grpSpPr>
        <a:xfrm>
          <a:off x="5779066" y="3366989"/>
          <a:ext cx="420048" cy="371475"/>
          <a:chOff x="5534025" y="3533775"/>
          <a:chExt cx="419100" cy="371475"/>
        </a:xfrm>
      </xdr:grpSpPr>
      <xdr:sp macro="" textlink="'Pivot Table'!BK11">
        <xdr:nvSpPr>
          <xdr:cNvPr id="805" name="TextBox 804">
            <a:extLst>
              <a:ext uri="{FF2B5EF4-FFF2-40B4-BE49-F238E27FC236}">
                <a16:creationId xmlns:a16="http://schemas.microsoft.com/office/drawing/2014/main" id="{F2509085-6EF4-60BA-6F6D-9BE16E2B328E}"/>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07" name="TextBox 806">
            <a:extLst>
              <a:ext uri="{FF2B5EF4-FFF2-40B4-BE49-F238E27FC236}">
                <a16:creationId xmlns:a16="http://schemas.microsoft.com/office/drawing/2014/main" id="{3FBCF0E0-B55D-9F33-418F-D01EC302D033}"/>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106870</xdr:colOff>
      <xdr:row>17</xdr:row>
      <xdr:rowOff>137916</xdr:rowOff>
    </xdr:from>
    <xdr:to>
      <xdr:col>9</xdr:col>
      <xdr:colOff>525021</xdr:colOff>
      <xdr:row>19</xdr:row>
      <xdr:rowOff>128391</xdr:rowOff>
    </xdr:to>
    <xdr:grpSp>
      <xdr:nvGrpSpPr>
        <xdr:cNvPr id="811" name="Group 810">
          <a:extLst>
            <a:ext uri="{FF2B5EF4-FFF2-40B4-BE49-F238E27FC236}">
              <a16:creationId xmlns:a16="http://schemas.microsoft.com/office/drawing/2014/main" id="{38EA84AE-5702-5C94-EB71-C9078D44FD24}"/>
            </a:ext>
          </a:extLst>
        </xdr:cNvPr>
        <xdr:cNvGrpSpPr/>
      </xdr:nvGrpSpPr>
      <xdr:grpSpPr>
        <a:xfrm>
          <a:off x="5593270" y="3376416"/>
          <a:ext cx="418151" cy="371475"/>
          <a:chOff x="6515100" y="3519488"/>
          <a:chExt cx="419100" cy="371475"/>
        </a:xfrm>
      </xdr:grpSpPr>
      <xdr:sp macro="" textlink="'Pivot Table'!BL11">
        <xdr:nvSpPr>
          <xdr:cNvPr id="808" name="TextBox 807">
            <a:extLst>
              <a:ext uri="{FF2B5EF4-FFF2-40B4-BE49-F238E27FC236}">
                <a16:creationId xmlns:a16="http://schemas.microsoft.com/office/drawing/2014/main" id="{E8AB44A9-FB80-1CE4-34DD-6D1350538492}"/>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C29F2B-F4B9-4331-8279-DD9A96F10DD8}" type="TxLink">
              <a:rPr lang="en-US" sz="1600" b="0" i="0" u="none" strike="noStrike">
                <a:solidFill>
                  <a:srgbClr val="5A097C"/>
                </a:solidFill>
                <a:latin typeface="Calibri"/>
                <a:ea typeface="Calibri"/>
                <a:cs typeface="Calibri"/>
              </a:rPr>
              <a:pPr algn="ctr"/>
              <a:t> </a:t>
            </a:fld>
            <a:endParaRPr lang="en-IN" sz="1100"/>
          </a:p>
        </xdr:txBody>
      </xdr:sp>
      <xdr:sp macro="" textlink="'Pivot Table'!BN11">
        <xdr:nvSpPr>
          <xdr:cNvPr id="809" name="TextBox 808">
            <a:extLst>
              <a:ext uri="{FF2B5EF4-FFF2-40B4-BE49-F238E27FC236}">
                <a16:creationId xmlns:a16="http://schemas.microsoft.com/office/drawing/2014/main" id="{DBBEB998-3CB3-FF70-EF1B-829A047B34A0}"/>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BCDAF-3CC4-4ED7-8E1C-FD01ACBC255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35730</xdr:colOff>
      <xdr:row>18</xdr:row>
      <xdr:rowOff>102345</xdr:rowOff>
    </xdr:from>
    <xdr:to>
      <xdr:col>9</xdr:col>
      <xdr:colOff>453881</xdr:colOff>
      <xdr:row>20</xdr:row>
      <xdr:rowOff>92820</xdr:rowOff>
    </xdr:to>
    <xdr:grpSp>
      <xdr:nvGrpSpPr>
        <xdr:cNvPr id="812" name="Group 811">
          <a:extLst>
            <a:ext uri="{FF2B5EF4-FFF2-40B4-BE49-F238E27FC236}">
              <a16:creationId xmlns:a16="http://schemas.microsoft.com/office/drawing/2014/main" id="{785C751C-EAF8-578C-6D68-22A1F5FAC50C}"/>
            </a:ext>
          </a:extLst>
        </xdr:cNvPr>
        <xdr:cNvGrpSpPr/>
      </xdr:nvGrpSpPr>
      <xdr:grpSpPr>
        <a:xfrm>
          <a:off x="5522130" y="3531345"/>
          <a:ext cx="418151" cy="371475"/>
          <a:chOff x="6515100" y="3519488"/>
          <a:chExt cx="419100" cy="371475"/>
        </a:xfrm>
      </xdr:grpSpPr>
      <xdr:sp macro="" textlink="'Pivot Table'!BL11">
        <xdr:nvSpPr>
          <xdr:cNvPr id="813" name="TextBox 812">
            <a:extLst>
              <a:ext uri="{FF2B5EF4-FFF2-40B4-BE49-F238E27FC236}">
                <a16:creationId xmlns:a16="http://schemas.microsoft.com/office/drawing/2014/main" id="{C12C236E-42C5-8E89-6A10-3166E6D8211E}"/>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C29F2B-F4B9-4331-8279-DD9A96F10DD8}" type="TxLink">
              <a:rPr lang="en-US" sz="1600" b="0" i="0" u="none" strike="noStrike">
                <a:solidFill>
                  <a:srgbClr val="5A097C"/>
                </a:solidFill>
                <a:latin typeface="Calibri"/>
                <a:ea typeface="Calibri"/>
                <a:cs typeface="Calibri"/>
              </a:rPr>
              <a:pPr algn="ctr"/>
              <a:t> </a:t>
            </a:fld>
            <a:endParaRPr lang="en-IN" sz="1100"/>
          </a:p>
        </xdr:txBody>
      </xdr:sp>
      <xdr:sp macro="" textlink="'Pivot Table'!BN11">
        <xdr:nvSpPr>
          <xdr:cNvPr id="814" name="TextBox 813">
            <a:extLst>
              <a:ext uri="{FF2B5EF4-FFF2-40B4-BE49-F238E27FC236}">
                <a16:creationId xmlns:a16="http://schemas.microsoft.com/office/drawing/2014/main" id="{478D3B64-C3EF-78DE-734D-1944EBF0F03F}"/>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BCDAF-3CC4-4ED7-8E1C-FD01ACBC255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383530</xdr:colOff>
      <xdr:row>17</xdr:row>
      <xdr:rowOff>133964</xdr:rowOff>
    </xdr:from>
    <xdr:to>
      <xdr:col>10</xdr:col>
      <xdr:colOff>193029</xdr:colOff>
      <xdr:row>19</xdr:row>
      <xdr:rowOff>124439</xdr:rowOff>
    </xdr:to>
    <xdr:grpSp>
      <xdr:nvGrpSpPr>
        <xdr:cNvPr id="815" name="Group 814">
          <a:extLst>
            <a:ext uri="{FF2B5EF4-FFF2-40B4-BE49-F238E27FC236}">
              <a16:creationId xmlns:a16="http://schemas.microsoft.com/office/drawing/2014/main" id="{239D3C98-9D16-39C4-D904-2A15A833D6F8}"/>
            </a:ext>
          </a:extLst>
        </xdr:cNvPr>
        <xdr:cNvGrpSpPr/>
      </xdr:nvGrpSpPr>
      <xdr:grpSpPr>
        <a:xfrm>
          <a:off x="5869930" y="3372464"/>
          <a:ext cx="419099" cy="371475"/>
          <a:chOff x="6515100" y="3519488"/>
          <a:chExt cx="419100" cy="371475"/>
        </a:xfrm>
      </xdr:grpSpPr>
      <xdr:sp macro="" textlink="'Pivot Table'!BL11">
        <xdr:nvSpPr>
          <xdr:cNvPr id="816" name="TextBox 815">
            <a:extLst>
              <a:ext uri="{FF2B5EF4-FFF2-40B4-BE49-F238E27FC236}">
                <a16:creationId xmlns:a16="http://schemas.microsoft.com/office/drawing/2014/main" id="{B8785908-0E5C-A1FB-67BA-07715DF5AEC2}"/>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C29F2B-F4B9-4331-8279-DD9A96F10DD8}" type="TxLink">
              <a:rPr lang="en-US" sz="1600" b="0" i="0" u="none" strike="noStrike">
                <a:solidFill>
                  <a:srgbClr val="5A097C"/>
                </a:solidFill>
                <a:latin typeface="Calibri"/>
                <a:ea typeface="Calibri"/>
                <a:cs typeface="Calibri"/>
              </a:rPr>
              <a:pPr algn="ctr"/>
              <a:t> </a:t>
            </a:fld>
            <a:endParaRPr lang="en-IN" sz="1100"/>
          </a:p>
        </xdr:txBody>
      </xdr:sp>
      <xdr:sp macro="" textlink="'Pivot Table'!BN11">
        <xdr:nvSpPr>
          <xdr:cNvPr id="817" name="TextBox 816">
            <a:extLst>
              <a:ext uri="{FF2B5EF4-FFF2-40B4-BE49-F238E27FC236}">
                <a16:creationId xmlns:a16="http://schemas.microsoft.com/office/drawing/2014/main" id="{1C12C223-36D6-67D6-DFD6-2E8367D177BA}"/>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BCDAF-3CC4-4ED7-8E1C-FD01ACBC255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470480</xdr:colOff>
      <xdr:row>18</xdr:row>
      <xdr:rowOff>98393</xdr:rowOff>
    </xdr:from>
    <xdr:to>
      <xdr:col>10</xdr:col>
      <xdr:colOff>279979</xdr:colOff>
      <xdr:row>20</xdr:row>
      <xdr:rowOff>88868</xdr:rowOff>
    </xdr:to>
    <xdr:grpSp>
      <xdr:nvGrpSpPr>
        <xdr:cNvPr id="821" name="Group 820">
          <a:extLst>
            <a:ext uri="{FF2B5EF4-FFF2-40B4-BE49-F238E27FC236}">
              <a16:creationId xmlns:a16="http://schemas.microsoft.com/office/drawing/2014/main" id="{FBFCB9BE-DBF7-7994-70D9-42AD45B052BF}"/>
            </a:ext>
          </a:extLst>
        </xdr:cNvPr>
        <xdr:cNvGrpSpPr/>
      </xdr:nvGrpSpPr>
      <xdr:grpSpPr>
        <a:xfrm>
          <a:off x="5956880" y="3527393"/>
          <a:ext cx="419099" cy="371475"/>
          <a:chOff x="6515100" y="3519488"/>
          <a:chExt cx="419100" cy="371475"/>
        </a:xfrm>
      </xdr:grpSpPr>
      <xdr:sp macro="" textlink="'Pivot Table'!BL11">
        <xdr:nvSpPr>
          <xdr:cNvPr id="822" name="TextBox 821">
            <a:extLst>
              <a:ext uri="{FF2B5EF4-FFF2-40B4-BE49-F238E27FC236}">
                <a16:creationId xmlns:a16="http://schemas.microsoft.com/office/drawing/2014/main" id="{ED2C5BF2-42E3-8E23-9275-433E8072482F}"/>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C29F2B-F4B9-4331-8279-DD9A96F10DD8}" type="TxLink">
              <a:rPr lang="en-US" sz="1600" b="0" i="0" u="none" strike="noStrike">
                <a:solidFill>
                  <a:srgbClr val="5A097C"/>
                </a:solidFill>
                <a:latin typeface="Calibri"/>
                <a:ea typeface="Calibri"/>
                <a:cs typeface="Calibri"/>
              </a:rPr>
              <a:pPr algn="ctr"/>
              <a:t> </a:t>
            </a:fld>
            <a:endParaRPr lang="en-IN" sz="1100"/>
          </a:p>
        </xdr:txBody>
      </xdr:sp>
      <xdr:sp macro="" textlink="'Pivot Table'!BN11">
        <xdr:nvSpPr>
          <xdr:cNvPr id="823" name="TextBox 822">
            <a:extLst>
              <a:ext uri="{FF2B5EF4-FFF2-40B4-BE49-F238E27FC236}">
                <a16:creationId xmlns:a16="http://schemas.microsoft.com/office/drawing/2014/main" id="{FF752665-E9D7-39FB-FFAA-CAC43A3714BB}"/>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BCDAF-3CC4-4ED7-8E1C-FD01ACBC255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292628</xdr:colOff>
      <xdr:row>18</xdr:row>
      <xdr:rowOff>110251</xdr:rowOff>
    </xdr:from>
    <xdr:to>
      <xdr:col>10</xdr:col>
      <xdr:colOff>102127</xdr:colOff>
      <xdr:row>20</xdr:row>
      <xdr:rowOff>100726</xdr:rowOff>
    </xdr:to>
    <xdr:grpSp>
      <xdr:nvGrpSpPr>
        <xdr:cNvPr id="824" name="Group 823">
          <a:extLst>
            <a:ext uri="{FF2B5EF4-FFF2-40B4-BE49-F238E27FC236}">
              <a16:creationId xmlns:a16="http://schemas.microsoft.com/office/drawing/2014/main" id="{92D3767B-F6E8-705E-58A0-F180CFA01AFD}"/>
            </a:ext>
          </a:extLst>
        </xdr:cNvPr>
        <xdr:cNvGrpSpPr/>
      </xdr:nvGrpSpPr>
      <xdr:grpSpPr>
        <a:xfrm>
          <a:off x="5779028" y="3539251"/>
          <a:ext cx="419099" cy="371475"/>
          <a:chOff x="6515100" y="3519488"/>
          <a:chExt cx="419100" cy="371475"/>
        </a:xfrm>
      </xdr:grpSpPr>
      <xdr:sp macro="" textlink="'Pivot Table'!BL11">
        <xdr:nvSpPr>
          <xdr:cNvPr id="825" name="TextBox 824">
            <a:extLst>
              <a:ext uri="{FF2B5EF4-FFF2-40B4-BE49-F238E27FC236}">
                <a16:creationId xmlns:a16="http://schemas.microsoft.com/office/drawing/2014/main" id="{84A8F8DD-C112-541F-65AA-9007E5DE3422}"/>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C29F2B-F4B9-4331-8279-DD9A96F10DD8}" type="TxLink">
              <a:rPr lang="en-US" sz="1600" b="0" i="0" u="none" strike="noStrike">
                <a:solidFill>
                  <a:srgbClr val="5A097C"/>
                </a:solidFill>
                <a:latin typeface="Calibri"/>
                <a:ea typeface="Calibri"/>
                <a:cs typeface="Calibri"/>
              </a:rPr>
              <a:pPr algn="ctr"/>
              <a:t> </a:t>
            </a:fld>
            <a:endParaRPr lang="en-IN" sz="1100"/>
          </a:p>
        </xdr:txBody>
      </xdr:sp>
      <xdr:sp macro="" textlink="'Pivot Table'!BN11">
        <xdr:nvSpPr>
          <xdr:cNvPr id="826" name="TextBox 825">
            <a:extLst>
              <a:ext uri="{FF2B5EF4-FFF2-40B4-BE49-F238E27FC236}">
                <a16:creationId xmlns:a16="http://schemas.microsoft.com/office/drawing/2014/main" id="{4C9E7EAD-C1B5-25F9-8235-37785E4F29E8}"/>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BCDAF-3CC4-4ED7-8E1C-FD01ACBC255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241248</xdr:colOff>
      <xdr:row>17</xdr:row>
      <xdr:rowOff>50966</xdr:rowOff>
    </xdr:from>
    <xdr:to>
      <xdr:col>10</xdr:col>
      <xdr:colOff>50747</xdr:colOff>
      <xdr:row>19</xdr:row>
      <xdr:rowOff>41441</xdr:rowOff>
    </xdr:to>
    <xdr:grpSp>
      <xdr:nvGrpSpPr>
        <xdr:cNvPr id="827" name="Group 826">
          <a:extLst>
            <a:ext uri="{FF2B5EF4-FFF2-40B4-BE49-F238E27FC236}">
              <a16:creationId xmlns:a16="http://schemas.microsoft.com/office/drawing/2014/main" id="{0C8A78FC-CF21-5474-4392-54439BAAA239}"/>
            </a:ext>
          </a:extLst>
        </xdr:cNvPr>
        <xdr:cNvGrpSpPr/>
      </xdr:nvGrpSpPr>
      <xdr:grpSpPr>
        <a:xfrm>
          <a:off x="5727648" y="3289466"/>
          <a:ext cx="419099" cy="371475"/>
          <a:chOff x="6515100" y="3519488"/>
          <a:chExt cx="419100" cy="371475"/>
        </a:xfrm>
      </xdr:grpSpPr>
      <xdr:sp macro="" textlink="'Pivot Table'!BL11">
        <xdr:nvSpPr>
          <xdr:cNvPr id="828" name="TextBox 827">
            <a:extLst>
              <a:ext uri="{FF2B5EF4-FFF2-40B4-BE49-F238E27FC236}">
                <a16:creationId xmlns:a16="http://schemas.microsoft.com/office/drawing/2014/main" id="{BA61A770-24EA-5D55-8BCE-6DBD136A0202}"/>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C29F2B-F4B9-4331-8279-DD9A96F10DD8}" type="TxLink">
              <a:rPr lang="en-US" sz="1600" b="0" i="0" u="none" strike="noStrike">
                <a:solidFill>
                  <a:srgbClr val="5A097C"/>
                </a:solidFill>
                <a:latin typeface="Calibri"/>
                <a:ea typeface="Calibri"/>
                <a:cs typeface="Calibri"/>
              </a:rPr>
              <a:pPr algn="ctr"/>
              <a:t> </a:t>
            </a:fld>
            <a:endParaRPr lang="en-IN" sz="1100"/>
          </a:p>
        </xdr:txBody>
      </xdr:sp>
      <xdr:sp macro="" textlink="'Pivot Table'!BN11">
        <xdr:nvSpPr>
          <xdr:cNvPr id="829" name="TextBox 828">
            <a:extLst>
              <a:ext uri="{FF2B5EF4-FFF2-40B4-BE49-F238E27FC236}">
                <a16:creationId xmlns:a16="http://schemas.microsoft.com/office/drawing/2014/main" id="{EF14D975-09DE-7108-538C-18262BD25269}"/>
              </a:ext>
            </a:extLst>
          </xdr:cNvPr>
          <xdr:cNvSpPr txBox="1"/>
        </xdr:nvSpPr>
        <xdr:spPr>
          <a:xfrm>
            <a:off x="6515100" y="3519488"/>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BCDAF-3CC4-4ED7-8E1C-FD01ACBC255F}"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9</xdr:col>
      <xdr:colOff>158288</xdr:colOff>
      <xdr:row>17</xdr:row>
      <xdr:rowOff>49443</xdr:rowOff>
    </xdr:from>
    <xdr:to>
      <xdr:col>9</xdr:col>
      <xdr:colOff>577388</xdr:colOff>
      <xdr:row>19</xdr:row>
      <xdr:rowOff>39918</xdr:rowOff>
    </xdr:to>
    <xdr:grpSp>
      <xdr:nvGrpSpPr>
        <xdr:cNvPr id="834" name="Group 833">
          <a:extLst>
            <a:ext uri="{FF2B5EF4-FFF2-40B4-BE49-F238E27FC236}">
              <a16:creationId xmlns:a16="http://schemas.microsoft.com/office/drawing/2014/main" id="{6848920E-EB46-8D2A-2B5E-9FDB0EF891BE}"/>
            </a:ext>
          </a:extLst>
        </xdr:cNvPr>
        <xdr:cNvGrpSpPr/>
      </xdr:nvGrpSpPr>
      <xdr:grpSpPr>
        <a:xfrm>
          <a:off x="5644688" y="3287943"/>
          <a:ext cx="419100" cy="371475"/>
          <a:chOff x="5534025" y="3533775"/>
          <a:chExt cx="419100" cy="371475"/>
        </a:xfrm>
      </xdr:grpSpPr>
      <xdr:sp macro="" textlink="'Pivot Table'!BK11">
        <xdr:nvSpPr>
          <xdr:cNvPr id="835" name="TextBox 834">
            <a:extLst>
              <a:ext uri="{FF2B5EF4-FFF2-40B4-BE49-F238E27FC236}">
                <a16:creationId xmlns:a16="http://schemas.microsoft.com/office/drawing/2014/main" id="{EEE77C32-6845-647E-B197-F8AEBF81095F}"/>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36" name="TextBox 835">
            <a:extLst>
              <a:ext uri="{FF2B5EF4-FFF2-40B4-BE49-F238E27FC236}">
                <a16:creationId xmlns:a16="http://schemas.microsoft.com/office/drawing/2014/main" id="{39FF85BF-69E5-1302-B5B8-41C8DCCD0A38}"/>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67386</xdr:colOff>
      <xdr:row>18</xdr:row>
      <xdr:rowOff>21776</xdr:rowOff>
    </xdr:from>
    <xdr:to>
      <xdr:col>9</xdr:col>
      <xdr:colOff>486486</xdr:colOff>
      <xdr:row>20</xdr:row>
      <xdr:rowOff>12251</xdr:rowOff>
    </xdr:to>
    <xdr:grpSp>
      <xdr:nvGrpSpPr>
        <xdr:cNvPr id="837" name="Group 836">
          <a:extLst>
            <a:ext uri="{FF2B5EF4-FFF2-40B4-BE49-F238E27FC236}">
              <a16:creationId xmlns:a16="http://schemas.microsoft.com/office/drawing/2014/main" id="{7043D9E2-C2FE-D653-FEB1-77CEF00B51C9}"/>
            </a:ext>
          </a:extLst>
        </xdr:cNvPr>
        <xdr:cNvGrpSpPr/>
      </xdr:nvGrpSpPr>
      <xdr:grpSpPr>
        <a:xfrm>
          <a:off x="5553786" y="3450776"/>
          <a:ext cx="419100" cy="371475"/>
          <a:chOff x="5534025" y="3533775"/>
          <a:chExt cx="419100" cy="371475"/>
        </a:xfrm>
      </xdr:grpSpPr>
      <xdr:sp macro="" textlink="'Pivot Table'!BK11">
        <xdr:nvSpPr>
          <xdr:cNvPr id="838" name="TextBox 837">
            <a:extLst>
              <a:ext uri="{FF2B5EF4-FFF2-40B4-BE49-F238E27FC236}">
                <a16:creationId xmlns:a16="http://schemas.microsoft.com/office/drawing/2014/main" id="{DBD77299-7B0D-D380-2FA7-8A9E9D6FD429}"/>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39" name="TextBox 838">
            <a:extLst>
              <a:ext uri="{FF2B5EF4-FFF2-40B4-BE49-F238E27FC236}">
                <a16:creationId xmlns:a16="http://schemas.microsoft.com/office/drawing/2014/main" id="{51585330-B675-9FB1-A706-D95FDB8115CD}"/>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557469</xdr:colOff>
      <xdr:row>18</xdr:row>
      <xdr:rowOff>96870</xdr:rowOff>
    </xdr:from>
    <xdr:to>
      <xdr:col>10</xdr:col>
      <xdr:colOff>367917</xdr:colOff>
      <xdr:row>20</xdr:row>
      <xdr:rowOff>87345</xdr:rowOff>
    </xdr:to>
    <xdr:grpSp>
      <xdr:nvGrpSpPr>
        <xdr:cNvPr id="840" name="Group 839">
          <a:extLst>
            <a:ext uri="{FF2B5EF4-FFF2-40B4-BE49-F238E27FC236}">
              <a16:creationId xmlns:a16="http://schemas.microsoft.com/office/drawing/2014/main" id="{74C834B5-19DA-9BF1-8C96-E0E95DCA32A4}"/>
            </a:ext>
          </a:extLst>
        </xdr:cNvPr>
        <xdr:cNvGrpSpPr/>
      </xdr:nvGrpSpPr>
      <xdr:grpSpPr>
        <a:xfrm>
          <a:off x="6043869" y="3525870"/>
          <a:ext cx="420048" cy="371475"/>
          <a:chOff x="5534025" y="3533775"/>
          <a:chExt cx="419100" cy="371475"/>
        </a:xfrm>
      </xdr:grpSpPr>
      <xdr:sp macro="" textlink="'Pivot Table'!BK11">
        <xdr:nvSpPr>
          <xdr:cNvPr id="841" name="TextBox 840">
            <a:extLst>
              <a:ext uri="{FF2B5EF4-FFF2-40B4-BE49-F238E27FC236}">
                <a16:creationId xmlns:a16="http://schemas.microsoft.com/office/drawing/2014/main" id="{920C2292-A7B8-6854-EDE8-2708EFEA8241}"/>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42" name="TextBox 841">
            <a:extLst>
              <a:ext uri="{FF2B5EF4-FFF2-40B4-BE49-F238E27FC236}">
                <a16:creationId xmlns:a16="http://schemas.microsoft.com/office/drawing/2014/main" id="{89B5413D-E2D1-7D06-3CFF-C48594939A54}"/>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332189</xdr:colOff>
      <xdr:row>18</xdr:row>
      <xdr:rowOff>33633</xdr:rowOff>
    </xdr:from>
    <xdr:to>
      <xdr:col>10</xdr:col>
      <xdr:colOff>142637</xdr:colOff>
      <xdr:row>20</xdr:row>
      <xdr:rowOff>24108</xdr:rowOff>
    </xdr:to>
    <xdr:grpSp>
      <xdr:nvGrpSpPr>
        <xdr:cNvPr id="843" name="Group 842">
          <a:extLst>
            <a:ext uri="{FF2B5EF4-FFF2-40B4-BE49-F238E27FC236}">
              <a16:creationId xmlns:a16="http://schemas.microsoft.com/office/drawing/2014/main" id="{7E3EF6FA-2A34-6C3B-3C57-7C592EEDD587}"/>
            </a:ext>
          </a:extLst>
        </xdr:cNvPr>
        <xdr:cNvGrpSpPr/>
      </xdr:nvGrpSpPr>
      <xdr:grpSpPr>
        <a:xfrm>
          <a:off x="5818589" y="3462633"/>
          <a:ext cx="420048" cy="371475"/>
          <a:chOff x="5534025" y="3533775"/>
          <a:chExt cx="419100" cy="371475"/>
        </a:xfrm>
      </xdr:grpSpPr>
      <xdr:sp macro="" textlink="'Pivot Table'!BK11">
        <xdr:nvSpPr>
          <xdr:cNvPr id="844" name="TextBox 843">
            <a:extLst>
              <a:ext uri="{FF2B5EF4-FFF2-40B4-BE49-F238E27FC236}">
                <a16:creationId xmlns:a16="http://schemas.microsoft.com/office/drawing/2014/main" id="{52967DA6-3157-64F2-8A73-6D7CFEB1F8D2}"/>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45" name="TextBox 844">
            <a:extLst>
              <a:ext uri="{FF2B5EF4-FFF2-40B4-BE49-F238E27FC236}">
                <a16:creationId xmlns:a16="http://schemas.microsoft.com/office/drawing/2014/main" id="{738214E8-442C-00DC-A912-E3C8E6F22396}"/>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170145</xdr:colOff>
      <xdr:row>18</xdr:row>
      <xdr:rowOff>13870</xdr:rowOff>
    </xdr:from>
    <xdr:to>
      <xdr:col>9</xdr:col>
      <xdr:colOff>589245</xdr:colOff>
      <xdr:row>20</xdr:row>
      <xdr:rowOff>4345</xdr:rowOff>
    </xdr:to>
    <xdr:grpSp>
      <xdr:nvGrpSpPr>
        <xdr:cNvPr id="846" name="Group 845">
          <a:extLst>
            <a:ext uri="{FF2B5EF4-FFF2-40B4-BE49-F238E27FC236}">
              <a16:creationId xmlns:a16="http://schemas.microsoft.com/office/drawing/2014/main" id="{DDD42AF2-4029-D76C-5035-77B1E03DEE3A}"/>
            </a:ext>
          </a:extLst>
        </xdr:cNvPr>
        <xdr:cNvGrpSpPr/>
      </xdr:nvGrpSpPr>
      <xdr:grpSpPr>
        <a:xfrm>
          <a:off x="5656545" y="3442870"/>
          <a:ext cx="419100" cy="371475"/>
          <a:chOff x="5534025" y="3533775"/>
          <a:chExt cx="419100" cy="371475"/>
        </a:xfrm>
      </xdr:grpSpPr>
      <xdr:sp macro="" textlink="'Pivot Table'!BK11">
        <xdr:nvSpPr>
          <xdr:cNvPr id="847" name="TextBox 846">
            <a:extLst>
              <a:ext uri="{FF2B5EF4-FFF2-40B4-BE49-F238E27FC236}">
                <a16:creationId xmlns:a16="http://schemas.microsoft.com/office/drawing/2014/main" id="{EE893B94-8B70-AC64-0E6E-822CB04E3DCD}"/>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48" name="TextBox 847">
            <a:extLst>
              <a:ext uri="{FF2B5EF4-FFF2-40B4-BE49-F238E27FC236}">
                <a16:creationId xmlns:a16="http://schemas.microsoft.com/office/drawing/2014/main" id="{CE3510D2-AAA2-0584-D33C-379DB1CA36CF}"/>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466565</xdr:colOff>
      <xdr:row>17</xdr:row>
      <xdr:rowOff>136393</xdr:rowOff>
    </xdr:from>
    <xdr:to>
      <xdr:col>10</xdr:col>
      <xdr:colOff>277013</xdr:colOff>
      <xdr:row>19</xdr:row>
      <xdr:rowOff>126868</xdr:rowOff>
    </xdr:to>
    <xdr:grpSp>
      <xdr:nvGrpSpPr>
        <xdr:cNvPr id="849" name="Group 848">
          <a:extLst>
            <a:ext uri="{FF2B5EF4-FFF2-40B4-BE49-F238E27FC236}">
              <a16:creationId xmlns:a16="http://schemas.microsoft.com/office/drawing/2014/main" id="{D496E60F-39C5-ADFA-D5EC-889EA4D29538}"/>
            </a:ext>
          </a:extLst>
        </xdr:cNvPr>
        <xdr:cNvGrpSpPr/>
      </xdr:nvGrpSpPr>
      <xdr:grpSpPr>
        <a:xfrm>
          <a:off x="5952965" y="3374893"/>
          <a:ext cx="420048" cy="371475"/>
          <a:chOff x="5534025" y="3533775"/>
          <a:chExt cx="419100" cy="371475"/>
        </a:xfrm>
      </xdr:grpSpPr>
      <xdr:sp macro="" textlink="'Pivot Table'!BK11">
        <xdr:nvSpPr>
          <xdr:cNvPr id="850" name="TextBox 849">
            <a:extLst>
              <a:ext uri="{FF2B5EF4-FFF2-40B4-BE49-F238E27FC236}">
                <a16:creationId xmlns:a16="http://schemas.microsoft.com/office/drawing/2014/main" id="{36B3B577-17CD-29EC-BEEE-E8A09945C55B}"/>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51" name="TextBox 850">
            <a:extLst>
              <a:ext uri="{FF2B5EF4-FFF2-40B4-BE49-F238E27FC236}">
                <a16:creationId xmlns:a16="http://schemas.microsoft.com/office/drawing/2014/main" id="{9787512E-A4F8-2385-AF80-BD5294314FC1}"/>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201763</xdr:colOff>
      <xdr:row>18</xdr:row>
      <xdr:rowOff>104773</xdr:rowOff>
    </xdr:from>
    <xdr:to>
      <xdr:col>10</xdr:col>
      <xdr:colOff>12211</xdr:colOff>
      <xdr:row>20</xdr:row>
      <xdr:rowOff>95248</xdr:rowOff>
    </xdr:to>
    <xdr:grpSp>
      <xdr:nvGrpSpPr>
        <xdr:cNvPr id="852" name="Group 851">
          <a:extLst>
            <a:ext uri="{FF2B5EF4-FFF2-40B4-BE49-F238E27FC236}">
              <a16:creationId xmlns:a16="http://schemas.microsoft.com/office/drawing/2014/main" id="{67BA1594-2A84-35F1-3DF7-CCEB753EEDF5}"/>
            </a:ext>
          </a:extLst>
        </xdr:cNvPr>
        <xdr:cNvGrpSpPr/>
      </xdr:nvGrpSpPr>
      <xdr:grpSpPr>
        <a:xfrm>
          <a:off x="5688163" y="3533773"/>
          <a:ext cx="420048" cy="371475"/>
          <a:chOff x="5534025" y="3533775"/>
          <a:chExt cx="419100" cy="371475"/>
        </a:xfrm>
      </xdr:grpSpPr>
      <xdr:sp macro="" textlink="'Pivot Table'!BK11">
        <xdr:nvSpPr>
          <xdr:cNvPr id="853" name="TextBox 852">
            <a:extLst>
              <a:ext uri="{FF2B5EF4-FFF2-40B4-BE49-F238E27FC236}">
                <a16:creationId xmlns:a16="http://schemas.microsoft.com/office/drawing/2014/main" id="{1E92E649-6666-1025-A21F-BAB60A2660E7}"/>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54" name="TextBox 853">
            <a:extLst>
              <a:ext uri="{FF2B5EF4-FFF2-40B4-BE49-F238E27FC236}">
                <a16:creationId xmlns:a16="http://schemas.microsoft.com/office/drawing/2014/main" id="{97677616-8402-967D-E1B9-CE3EA67D852D}"/>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9</xdr:col>
      <xdr:colOff>344045</xdr:colOff>
      <xdr:row>17</xdr:row>
      <xdr:rowOff>49441</xdr:rowOff>
    </xdr:from>
    <xdr:to>
      <xdr:col>10</xdr:col>
      <xdr:colOff>154493</xdr:colOff>
      <xdr:row>19</xdr:row>
      <xdr:rowOff>39916</xdr:rowOff>
    </xdr:to>
    <xdr:grpSp>
      <xdr:nvGrpSpPr>
        <xdr:cNvPr id="855" name="Group 854">
          <a:extLst>
            <a:ext uri="{FF2B5EF4-FFF2-40B4-BE49-F238E27FC236}">
              <a16:creationId xmlns:a16="http://schemas.microsoft.com/office/drawing/2014/main" id="{53E2F081-D689-A9E7-522D-32C8C916362A}"/>
            </a:ext>
          </a:extLst>
        </xdr:cNvPr>
        <xdr:cNvGrpSpPr/>
      </xdr:nvGrpSpPr>
      <xdr:grpSpPr>
        <a:xfrm>
          <a:off x="5830445" y="3287941"/>
          <a:ext cx="420048" cy="371475"/>
          <a:chOff x="5534025" y="3533775"/>
          <a:chExt cx="419100" cy="371475"/>
        </a:xfrm>
      </xdr:grpSpPr>
      <xdr:sp macro="" textlink="'Pivot Table'!BK11">
        <xdr:nvSpPr>
          <xdr:cNvPr id="856" name="TextBox 855">
            <a:extLst>
              <a:ext uri="{FF2B5EF4-FFF2-40B4-BE49-F238E27FC236}">
                <a16:creationId xmlns:a16="http://schemas.microsoft.com/office/drawing/2014/main" id="{F78AFEA8-BEC9-5A53-1E09-5A570271DD0C}"/>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A20556-F637-45CB-8210-8213C10870E8}" type="TxLink">
              <a:rPr lang="en-US" sz="1600" b="0" i="0" u="none" strike="noStrike">
                <a:solidFill>
                  <a:srgbClr val="C240D8"/>
                </a:solidFill>
                <a:latin typeface="Calibri"/>
                <a:ea typeface="Calibri"/>
                <a:cs typeface="Calibri"/>
              </a:rPr>
              <a:pPr algn="ctr"/>
              <a:t> </a:t>
            </a:fld>
            <a:endParaRPr lang="en-IN" sz="1100"/>
          </a:p>
        </xdr:txBody>
      </xdr:sp>
      <xdr:sp macro="" textlink="'Pivot Table'!BM11">
        <xdr:nvSpPr>
          <xdr:cNvPr id="857" name="TextBox 856">
            <a:extLst>
              <a:ext uri="{FF2B5EF4-FFF2-40B4-BE49-F238E27FC236}">
                <a16:creationId xmlns:a16="http://schemas.microsoft.com/office/drawing/2014/main" id="{38780F35-1920-4DBE-C144-29F334BDF619}"/>
              </a:ext>
            </a:extLst>
          </xdr:cNvPr>
          <xdr:cNvSpPr txBox="1"/>
        </xdr:nvSpPr>
        <xdr:spPr>
          <a:xfrm>
            <a:off x="5534025" y="3533775"/>
            <a:ext cx="4191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4BFAB9-4372-47B6-87B4-C6A762A5060C}"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403226</xdr:colOff>
      <xdr:row>9</xdr:row>
      <xdr:rowOff>44874</xdr:rowOff>
    </xdr:from>
    <xdr:to>
      <xdr:col>14</xdr:col>
      <xdr:colOff>146784</xdr:colOff>
      <xdr:row>10</xdr:row>
      <xdr:rowOff>111307</xdr:rowOff>
    </xdr:to>
    <xdr:grpSp>
      <xdr:nvGrpSpPr>
        <xdr:cNvPr id="865" name="Group 864">
          <a:extLst>
            <a:ext uri="{FF2B5EF4-FFF2-40B4-BE49-F238E27FC236}">
              <a16:creationId xmlns:a16="http://schemas.microsoft.com/office/drawing/2014/main" id="{99C4BAB1-0188-53AC-C086-43E3926C48F6}"/>
            </a:ext>
          </a:extLst>
        </xdr:cNvPr>
        <xdr:cNvGrpSpPr/>
      </xdr:nvGrpSpPr>
      <xdr:grpSpPr>
        <a:xfrm>
          <a:off x="8328026" y="1759374"/>
          <a:ext cx="353158" cy="256933"/>
          <a:chOff x="7605346" y="1879355"/>
          <a:chExt cx="351693" cy="256443"/>
        </a:xfrm>
      </xdr:grpSpPr>
      <xdr:sp macro="" textlink="'Pivot Table'!BK9">
        <xdr:nvSpPr>
          <xdr:cNvPr id="861" name="TextBox 860">
            <a:extLst>
              <a:ext uri="{FF2B5EF4-FFF2-40B4-BE49-F238E27FC236}">
                <a16:creationId xmlns:a16="http://schemas.microsoft.com/office/drawing/2014/main" id="{4CB9F87E-8DE7-9C3F-629D-B010F3F080FB}"/>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862" name="TextBox 861">
            <a:extLst>
              <a:ext uri="{FF2B5EF4-FFF2-40B4-BE49-F238E27FC236}">
                <a16:creationId xmlns:a16="http://schemas.microsoft.com/office/drawing/2014/main" id="{F23265F1-9BA2-30D5-058D-27989BC89232}"/>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593480</xdr:colOff>
      <xdr:row>9</xdr:row>
      <xdr:rowOff>40297</xdr:rowOff>
    </xdr:from>
    <xdr:to>
      <xdr:col>14</xdr:col>
      <xdr:colOff>337038</xdr:colOff>
      <xdr:row>10</xdr:row>
      <xdr:rowOff>106240</xdr:rowOff>
    </xdr:to>
    <xdr:sp macro="" textlink="'Pivot Table'!BL9">
      <xdr:nvSpPr>
        <xdr:cNvPr id="863" name="TextBox 862">
          <a:extLst>
            <a:ext uri="{FF2B5EF4-FFF2-40B4-BE49-F238E27FC236}">
              <a16:creationId xmlns:a16="http://schemas.microsoft.com/office/drawing/2014/main" id="{88C18F4F-C89E-6FA0-9002-2A840C86B97C}"/>
            </a:ext>
          </a:extLst>
        </xdr:cNvPr>
        <xdr:cNvSpPr txBox="1"/>
      </xdr:nvSpPr>
      <xdr:spPr>
        <a:xfrm>
          <a:off x="8499230" y="1754797"/>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8D3951-B812-42E0-88B0-C82CE2D720DA}" type="TxLink">
            <a:rPr lang="en-US" sz="1600" b="0" i="0" u="none" strike="noStrike">
              <a:solidFill>
                <a:srgbClr val="5A097C"/>
              </a:solidFill>
              <a:latin typeface="Calibri"/>
              <a:ea typeface="Calibri"/>
              <a:cs typeface="Calibri"/>
            </a:rPr>
            <a:pPr algn="ctr"/>
            <a:t> </a:t>
          </a:fld>
          <a:endParaRPr lang="en-IN" sz="1100"/>
        </a:p>
      </xdr:txBody>
    </xdr:sp>
    <xdr:clientData/>
  </xdr:twoCellAnchor>
  <xdr:twoCellAnchor editAs="absolute">
    <xdr:from>
      <xdr:col>13</xdr:col>
      <xdr:colOff>498230</xdr:colOff>
      <xdr:row>9</xdr:row>
      <xdr:rowOff>43961</xdr:rowOff>
    </xdr:from>
    <xdr:to>
      <xdr:col>14</xdr:col>
      <xdr:colOff>241788</xdr:colOff>
      <xdr:row>10</xdr:row>
      <xdr:rowOff>109904</xdr:rowOff>
    </xdr:to>
    <xdr:sp macro="" textlink="'Pivot Table'!BN9">
      <xdr:nvSpPr>
        <xdr:cNvPr id="864" name="TextBox 863">
          <a:extLst>
            <a:ext uri="{FF2B5EF4-FFF2-40B4-BE49-F238E27FC236}">
              <a16:creationId xmlns:a16="http://schemas.microsoft.com/office/drawing/2014/main" id="{07E7F073-1C28-74E6-9AA6-124488A3E999}"/>
            </a:ext>
          </a:extLst>
        </xdr:cNvPr>
        <xdr:cNvSpPr txBox="1"/>
      </xdr:nvSpPr>
      <xdr:spPr>
        <a:xfrm>
          <a:off x="8403980" y="1758461"/>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6194C-C1E4-442B-9BBA-CF29C63C962D}" type="TxLink">
            <a:rPr lang="en-US" sz="1600" b="0" i="0" u="none" strike="noStrike">
              <a:solidFill>
                <a:srgbClr val="296EFC"/>
              </a:solidFill>
              <a:latin typeface="Calibri"/>
              <a:ea typeface="Calibri"/>
              <a:cs typeface="Calibri"/>
            </a:rPr>
            <a:pPr algn="ctr"/>
            <a:t>●</a:t>
          </a:fld>
          <a:endParaRPr lang="en-IN" sz="1100"/>
        </a:p>
      </xdr:txBody>
    </xdr:sp>
    <xdr:clientData/>
  </xdr:twoCellAnchor>
  <xdr:twoCellAnchor editAs="absolute">
    <xdr:from>
      <xdr:col>13</xdr:col>
      <xdr:colOff>238983</xdr:colOff>
      <xdr:row>9</xdr:row>
      <xdr:rowOff>40858</xdr:rowOff>
    </xdr:from>
    <xdr:to>
      <xdr:col>13</xdr:col>
      <xdr:colOff>590676</xdr:colOff>
      <xdr:row>10</xdr:row>
      <xdr:rowOff>105085</xdr:rowOff>
    </xdr:to>
    <xdr:grpSp>
      <xdr:nvGrpSpPr>
        <xdr:cNvPr id="871" name="Group 870">
          <a:extLst>
            <a:ext uri="{FF2B5EF4-FFF2-40B4-BE49-F238E27FC236}">
              <a16:creationId xmlns:a16="http://schemas.microsoft.com/office/drawing/2014/main" id="{691AA9E8-F38C-5D07-BB55-702A56B1584D}"/>
            </a:ext>
          </a:extLst>
        </xdr:cNvPr>
        <xdr:cNvGrpSpPr/>
      </xdr:nvGrpSpPr>
      <xdr:grpSpPr>
        <a:xfrm>
          <a:off x="8163783" y="1755358"/>
          <a:ext cx="351693" cy="254727"/>
          <a:chOff x="8451605" y="1890345"/>
          <a:chExt cx="351693" cy="256443"/>
        </a:xfrm>
      </xdr:grpSpPr>
      <xdr:sp macro="" textlink="'Pivot Table'!BL9">
        <xdr:nvSpPr>
          <xdr:cNvPr id="872" name="TextBox 871">
            <a:extLst>
              <a:ext uri="{FF2B5EF4-FFF2-40B4-BE49-F238E27FC236}">
                <a16:creationId xmlns:a16="http://schemas.microsoft.com/office/drawing/2014/main" id="{3C83AA5C-1A94-F22B-899F-4777EA3DA5FA}"/>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8D3951-B812-42E0-88B0-C82CE2D720DA}" type="TxLink">
              <a:rPr lang="en-US" sz="1600" b="0" i="0" u="none" strike="noStrike">
                <a:solidFill>
                  <a:srgbClr val="5A097C"/>
                </a:solidFill>
                <a:latin typeface="Calibri"/>
                <a:ea typeface="Calibri"/>
                <a:cs typeface="Calibri"/>
              </a:rPr>
              <a:pPr algn="ctr"/>
              <a:t> </a:t>
            </a:fld>
            <a:endParaRPr lang="en-IN" sz="1100"/>
          </a:p>
        </xdr:txBody>
      </xdr:sp>
      <xdr:sp macro="" textlink="'Pivot Table'!BN9">
        <xdr:nvSpPr>
          <xdr:cNvPr id="873" name="TextBox 872">
            <a:extLst>
              <a:ext uri="{FF2B5EF4-FFF2-40B4-BE49-F238E27FC236}">
                <a16:creationId xmlns:a16="http://schemas.microsoft.com/office/drawing/2014/main" id="{2E1939F8-4B24-B6A1-1EC6-A898BB100A40}"/>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6194C-C1E4-442B-9BBA-CF29C63C962D}"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22838</xdr:colOff>
      <xdr:row>9</xdr:row>
      <xdr:rowOff>125117</xdr:rowOff>
    </xdr:from>
    <xdr:to>
      <xdr:col>13</xdr:col>
      <xdr:colOff>374531</xdr:colOff>
      <xdr:row>10</xdr:row>
      <xdr:rowOff>189344</xdr:rowOff>
    </xdr:to>
    <xdr:grpSp>
      <xdr:nvGrpSpPr>
        <xdr:cNvPr id="874" name="Group 873">
          <a:extLst>
            <a:ext uri="{FF2B5EF4-FFF2-40B4-BE49-F238E27FC236}">
              <a16:creationId xmlns:a16="http://schemas.microsoft.com/office/drawing/2014/main" id="{AD96D92C-9D64-FF9A-CC4A-ECC14B6EAFB1}"/>
            </a:ext>
          </a:extLst>
        </xdr:cNvPr>
        <xdr:cNvGrpSpPr/>
      </xdr:nvGrpSpPr>
      <xdr:grpSpPr>
        <a:xfrm>
          <a:off x="7947638" y="1839617"/>
          <a:ext cx="351693" cy="254727"/>
          <a:chOff x="8451605" y="1890345"/>
          <a:chExt cx="351693" cy="256443"/>
        </a:xfrm>
      </xdr:grpSpPr>
      <xdr:sp macro="" textlink="'Pivot Table'!BL9">
        <xdr:nvSpPr>
          <xdr:cNvPr id="875" name="TextBox 874">
            <a:extLst>
              <a:ext uri="{FF2B5EF4-FFF2-40B4-BE49-F238E27FC236}">
                <a16:creationId xmlns:a16="http://schemas.microsoft.com/office/drawing/2014/main" id="{1EAD20BA-8696-1F52-A7C5-EA9C77F6328C}"/>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8D3951-B812-42E0-88B0-C82CE2D720DA}" type="TxLink">
              <a:rPr lang="en-US" sz="1600" b="0" i="0" u="none" strike="noStrike">
                <a:solidFill>
                  <a:srgbClr val="5A097C"/>
                </a:solidFill>
                <a:latin typeface="Calibri"/>
                <a:ea typeface="Calibri"/>
                <a:cs typeface="Calibri"/>
              </a:rPr>
              <a:pPr algn="ctr"/>
              <a:t> </a:t>
            </a:fld>
            <a:endParaRPr lang="en-IN" sz="1100"/>
          </a:p>
        </xdr:txBody>
      </xdr:sp>
      <xdr:sp macro="" textlink="'Pivot Table'!BN9">
        <xdr:nvSpPr>
          <xdr:cNvPr id="876" name="TextBox 875">
            <a:extLst>
              <a:ext uri="{FF2B5EF4-FFF2-40B4-BE49-F238E27FC236}">
                <a16:creationId xmlns:a16="http://schemas.microsoft.com/office/drawing/2014/main" id="{C8D5A553-4E06-92BE-BF30-858477CDB08A}"/>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6194C-C1E4-442B-9BBA-CF29C63C962D}"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103433</xdr:colOff>
      <xdr:row>10</xdr:row>
      <xdr:rowOff>88482</xdr:rowOff>
    </xdr:from>
    <xdr:to>
      <xdr:col>13</xdr:col>
      <xdr:colOff>455126</xdr:colOff>
      <xdr:row>11</xdr:row>
      <xdr:rowOff>152709</xdr:rowOff>
    </xdr:to>
    <xdr:grpSp>
      <xdr:nvGrpSpPr>
        <xdr:cNvPr id="877" name="Group 876">
          <a:extLst>
            <a:ext uri="{FF2B5EF4-FFF2-40B4-BE49-F238E27FC236}">
              <a16:creationId xmlns:a16="http://schemas.microsoft.com/office/drawing/2014/main" id="{B1161497-744C-1DA8-2A90-FFA840A262FA}"/>
            </a:ext>
          </a:extLst>
        </xdr:cNvPr>
        <xdr:cNvGrpSpPr/>
      </xdr:nvGrpSpPr>
      <xdr:grpSpPr>
        <a:xfrm>
          <a:off x="8028233" y="1993482"/>
          <a:ext cx="351693" cy="254727"/>
          <a:chOff x="8451605" y="1890345"/>
          <a:chExt cx="351693" cy="256443"/>
        </a:xfrm>
      </xdr:grpSpPr>
      <xdr:sp macro="" textlink="'Pivot Table'!BL9">
        <xdr:nvSpPr>
          <xdr:cNvPr id="878" name="TextBox 877">
            <a:extLst>
              <a:ext uri="{FF2B5EF4-FFF2-40B4-BE49-F238E27FC236}">
                <a16:creationId xmlns:a16="http://schemas.microsoft.com/office/drawing/2014/main" id="{062786FC-A0E2-EAF0-06EC-05B6201A7E5E}"/>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8D3951-B812-42E0-88B0-C82CE2D720DA}" type="TxLink">
              <a:rPr lang="en-US" sz="1600" b="0" i="0" u="none" strike="noStrike">
                <a:solidFill>
                  <a:srgbClr val="5A097C"/>
                </a:solidFill>
                <a:latin typeface="Calibri"/>
                <a:ea typeface="Calibri"/>
                <a:cs typeface="Calibri"/>
              </a:rPr>
              <a:pPr algn="ctr"/>
              <a:t> </a:t>
            </a:fld>
            <a:endParaRPr lang="en-IN" sz="1100"/>
          </a:p>
        </xdr:txBody>
      </xdr:sp>
      <xdr:sp macro="" textlink="'Pivot Table'!BN9">
        <xdr:nvSpPr>
          <xdr:cNvPr id="879" name="TextBox 878">
            <a:extLst>
              <a:ext uri="{FF2B5EF4-FFF2-40B4-BE49-F238E27FC236}">
                <a16:creationId xmlns:a16="http://schemas.microsoft.com/office/drawing/2014/main" id="{D42285B4-E74C-4732-E268-1D3B811F983A}"/>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6194C-C1E4-442B-9BBA-CF29C63C962D}"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326904</xdr:colOff>
      <xdr:row>10</xdr:row>
      <xdr:rowOff>11549</xdr:rowOff>
    </xdr:from>
    <xdr:to>
      <xdr:col>14</xdr:col>
      <xdr:colOff>70462</xdr:colOff>
      <xdr:row>11</xdr:row>
      <xdr:rowOff>75776</xdr:rowOff>
    </xdr:to>
    <xdr:grpSp>
      <xdr:nvGrpSpPr>
        <xdr:cNvPr id="880" name="Group 879">
          <a:extLst>
            <a:ext uri="{FF2B5EF4-FFF2-40B4-BE49-F238E27FC236}">
              <a16:creationId xmlns:a16="http://schemas.microsoft.com/office/drawing/2014/main" id="{5C1F304B-196F-34A6-4DC8-1D681CC04FC5}"/>
            </a:ext>
          </a:extLst>
        </xdr:cNvPr>
        <xdr:cNvGrpSpPr/>
      </xdr:nvGrpSpPr>
      <xdr:grpSpPr>
        <a:xfrm>
          <a:off x="8251704" y="1916549"/>
          <a:ext cx="353158" cy="254727"/>
          <a:chOff x="8451605" y="1890345"/>
          <a:chExt cx="351693" cy="256443"/>
        </a:xfrm>
      </xdr:grpSpPr>
      <xdr:sp macro="" textlink="'Pivot Table'!BL9">
        <xdr:nvSpPr>
          <xdr:cNvPr id="881" name="TextBox 880">
            <a:extLst>
              <a:ext uri="{FF2B5EF4-FFF2-40B4-BE49-F238E27FC236}">
                <a16:creationId xmlns:a16="http://schemas.microsoft.com/office/drawing/2014/main" id="{00849EBB-AF73-BBEA-9307-3A12C82F829C}"/>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8D3951-B812-42E0-88B0-C82CE2D720DA}" type="TxLink">
              <a:rPr lang="en-US" sz="1600" b="0" i="0" u="none" strike="noStrike">
                <a:solidFill>
                  <a:srgbClr val="5A097C"/>
                </a:solidFill>
                <a:latin typeface="Calibri"/>
                <a:ea typeface="Calibri"/>
                <a:cs typeface="Calibri"/>
              </a:rPr>
              <a:pPr algn="ctr"/>
              <a:t> </a:t>
            </a:fld>
            <a:endParaRPr lang="en-IN" sz="1100"/>
          </a:p>
        </xdr:txBody>
      </xdr:sp>
      <xdr:sp macro="" textlink="'Pivot Table'!BN9">
        <xdr:nvSpPr>
          <xdr:cNvPr id="882" name="TextBox 881">
            <a:extLst>
              <a:ext uri="{FF2B5EF4-FFF2-40B4-BE49-F238E27FC236}">
                <a16:creationId xmlns:a16="http://schemas.microsoft.com/office/drawing/2014/main" id="{25230B56-F3A9-7EB5-6DCB-26982EBAC88A}"/>
              </a:ext>
            </a:extLst>
          </xdr:cNvPr>
          <xdr:cNvSpPr txBox="1"/>
        </xdr:nvSpPr>
        <xdr:spPr>
          <a:xfrm>
            <a:off x="8451605" y="189034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6194C-C1E4-442B-9BBA-CF29C63C962D}" type="TxLink">
              <a:rPr lang="en-US" sz="1600" b="0" i="0" u="none" strike="noStrike">
                <a:solidFill>
                  <a:srgbClr val="296EFC"/>
                </a:solidFill>
                <a:latin typeface="Calibri"/>
                <a:ea typeface="Calibri"/>
                <a:cs typeface="Calibri"/>
              </a:rPr>
              <a:pPr algn="ctr"/>
              <a:t>●</a:t>
            </a:fld>
            <a:endParaRPr lang="en-IN" sz="1100"/>
          </a:p>
        </xdr:txBody>
      </xdr:sp>
    </xdr:grpSp>
    <xdr:clientData/>
  </xdr:twoCellAnchor>
  <xdr:twoCellAnchor editAs="absolute">
    <xdr:from>
      <xdr:col>13</xdr:col>
      <xdr:colOff>192866</xdr:colOff>
      <xdr:row>10</xdr:row>
      <xdr:rowOff>86958</xdr:rowOff>
    </xdr:from>
    <xdr:to>
      <xdr:col>13</xdr:col>
      <xdr:colOff>546122</xdr:colOff>
      <xdr:row>11</xdr:row>
      <xdr:rowOff>153392</xdr:rowOff>
    </xdr:to>
    <xdr:grpSp>
      <xdr:nvGrpSpPr>
        <xdr:cNvPr id="883" name="Group 882">
          <a:extLst>
            <a:ext uri="{FF2B5EF4-FFF2-40B4-BE49-F238E27FC236}">
              <a16:creationId xmlns:a16="http://schemas.microsoft.com/office/drawing/2014/main" id="{0AF1F73B-A288-EBEE-B8AF-93228FE45441}"/>
            </a:ext>
          </a:extLst>
        </xdr:cNvPr>
        <xdr:cNvGrpSpPr/>
      </xdr:nvGrpSpPr>
      <xdr:grpSpPr>
        <a:xfrm>
          <a:off x="8117666" y="1991958"/>
          <a:ext cx="353256" cy="256934"/>
          <a:chOff x="7605346" y="1879355"/>
          <a:chExt cx="351693" cy="256443"/>
        </a:xfrm>
      </xdr:grpSpPr>
      <xdr:sp macro="" textlink="'Pivot Table'!BK9">
        <xdr:nvSpPr>
          <xdr:cNvPr id="884" name="TextBox 883">
            <a:extLst>
              <a:ext uri="{FF2B5EF4-FFF2-40B4-BE49-F238E27FC236}">
                <a16:creationId xmlns:a16="http://schemas.microsoft.com/office/drawing/2014/main" id="{CAABDFA2-A9A1-3145-E7B4-55CE2598EB6F}"/>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885" name="TextBox 884">
            <a:extLst>
              <a:ext uri="{FF2B5EF4-FFF2-40B4-BE49-F238E27FC236}">
                <a16:creationId xmlns:a16="http://schemas.microsoft.com/office/drawing/2014/main" id="{598E2A10-0E0F-723A-47A4-19B462EEBF4C}"/>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12</xdr:col>
      <xdr:colOff>586547</xdr:colOff>
      <xdr:row>9</xdr:row>
      <xdr:rowOff>36797</xdr:rowOff>
    </xdr:from>
    <xdr:to>
      <xdr:col>13</xdr:col>
      <xdr:colOff>330341</xdr:colOff>
      <xdr:row>10</xdr:row>
      <xdr:rowOff>104412</xdr:rowOff>
    </xdr:to>
    <xdr:grpSp>
      <xdr:nvGrpSpPr>
        <xdr:cNvPr id="890" name="Group 889">
          <a:extLst>
            <a:ext uri="{FF2B5EF4-FFF2-40B4-BE49-F238E27FC236}">
              <a16:creationId xmlns:a16="http://schemas.microsoft.com/office/drawing/2014/main" id="{8A31EF77-1F3B-9B05-52F5-078BE9175387}"/>
            </a:ext>
          </a:extLst>
        </xdr:cNvPr>
        <xdr:cNvGrpSpPr/>
      </xdr:nvGrpSpPr>
      <xdr:grpSpPr>
        <a:xfrm>
          <a:off x="7901747" y="1751297"/>
          <a:ext cx="353394" cy="258115"/>
          <a:chOff x="7605346" y="1879355"/>
          <a:chExt cx="351693" cy="256443"/>
        </a:xfrm>
        <a:solidFill>
          <a:schemeClr val="tx1">
            <a:lumMod val="95000"/>
            <a:lumOff val="5000"/>
          </a:schemeClr>
        </a:solidFill>
      </xdr:grpSpPr>
      <xdr:sp macro="" textlink="'Pivot Table'!BK9">
        <xdr:nvSpPr>
          <xdr:cNvPr id="891" name="TextBox 890">
            <a:extLst>
              <a:ext uri="{FF2B5EF4-FFF2-40B4-BE49-F238E27FC236}">
                <a16:creationId xmlns:a16="http://schemas.microsoft.com/office/drawing/2014/main" id="{89346C9F-1319-2761-77E9-D795B5511D62}"/>
              </a:ext>
            </a:extLst>
          </xdr:cNvPr>
          <xdr:cNvSpPr txBox="1"/>
        </xdr:nvSpPr>
        <xdr:spPr>
          <a:xfrm>
            <a:off x="7605346" y="1879355"/>
            <a:ext cx="351693" cy="25644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892" name="TextBox 891">
            <a:extLst>
              <a:ext uri="{FF2B5EF4-FFF2-40B4-BE49-F238E27FC236}">
                <a16:creationId xmlns:a16="http://schemas.microsoft.com/office/drawing/2014/main" id="{E679BB4C-5975-9B76-5F21-6249EF7679F7}"/>
              </a:ext>
            </a:extLst>
          </xdr:cNvPr>
          <xdr:cNvSpPr txBox="1"/>
        </xdr:nvSpPr>
        <xdr:spPr>
          <a:xfrm>
            <a:off x="7605346" y="1879355"/>
            <a:ext cx="351693" cy="25644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65170</xdr:colOff>
      <xdr:row>10</xdr:row>
      <xdr:rowOff>7415</xdr:rowOff>
    </xdr:from>
    <xdr:to>
      <xdr:col>13</xdr:col>
      <xdr:colOff>418426</xdr:colOff>
      <xdr:row>11</xdr:row>
      <xdr:rowOff>75030</xdr:rowOff>
    </xdr:to>
    <xdr:grpSp>
      <xdr:nvGrpSpPr>
        <xdr:cNvPr id="893" name="Group 892">
          <a:extLst>
            <a:ext uri="{FF2B5EF4-FFF2-40B4-BE49-F238E27FC236}">
              <a16:creationId xmlns:a16="http://schemas.microsoft.com/office/drawing/2014/main" id="{B7CB6516-490E-83D5-F520-3B8495862D7F}"/>
            </a:ext>
          </a:extLst>
        </xdr:cNvPr>
        <xdr:cNvGrpSpPr/>
      </xdr:nvGrpSpPr>
      <xdr:grpSpPr>
        <a:xfrm>
          <a:off x="7989970" y="1912415"/>
          <a:ext cx="353256" cy="258115"/>
          <a:chOff x="7605346" y="1879355"/>
          <a:chExt cx="351693" cy="256443"/>
        </a:xfrm>
      </xdr:grpSpPr>
      <xdr:sp macro="" textlink="'Pivot Table'!BK9">
        <xdr:nvSpPr>
          <xdr:cNvPr id="894" name="TextBox 893">
            <a:extLst>
              <a:ext uri="{FF2B5EF4-FFF2-40B4-BE49-F238E27FC236}">
                <a16:creationId xmlns:a16="http://schemas.microsoft.com/office/drawing/2014/main" id="{2AD80774-E63A-B505-44B3-69975214417B}"/>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895" name="TextBox 894">
            <a:extLst>
              <a:ext uri="{FF2B5EF4-FFF2-40B4-BE49-F238E27FC236}">
                <a16:creationId xmlns:a16="http://schemas.microsoft.com/office/drawing/2014/main" id="{65E2D39A-4697-75AD-AD35-4BC4D8B51162}"/>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282129</xdr:colOff>
      <xdr:row>9</xdr:row>
      <xdr:rowOff>116893</xdr:rowOff>
    </xdr:from>
    <xdr:to>
      <xdr:col>14</xdr:col>
      <xdr:colOff>25687</xdr:colOff>
      <xdr:row>10</xdr:row>
      <xdr:rowOff>183326</xdr:rowOff>
    </xdr:to>
    <xdr:grpSp>
      <xdr:nvGrpSpPr>
        <xdr:cNvPr id="896" name="Group 895">
          <a:extLst>
            <a:ext uri="{FF2B5EF4-FFF2-40B4-BE49-F238E27FC236}">
              <a16:creationId xmlns:a16="http://schemas.microsoft.com/office/drawing/2014/main" id="{C2DE7D47-3337-5D7F-86AF-2BF8E814ED0D}"/>
            </a:ext>
          </a:extLst>
        </xdr:cNvPr>
        <xdr:cNvGrpSpPr/>
      </xdr:nvGrpSpPr>
      <xdr:grpSpPr>
        <a:xfrm>
          <a:off x="8206929" y="1831393"/>
          <a:ext cx="353158" cy="256933"/>
          <a:chOff x="7605346" y="1879355"/>
          <a:chExt cx="351693" cy="256443"/>
        </a:xfrm>
      </xdr:grpSpPr>
      <xdr:sp macro="" textlink="'Pivot Table'!BK9">
        <xdr:nvSpPr>
          <xdr:cNvPr id="897" name="TextBox 896">
            <a:extLst>
              <a:ext uri="{FF2B5EF4-FFF2-40B4-BE49-F238E27FC236}">
                <a16:creationId xmlns:a16="http://schemas.microsoft.com/office/drawing/2014/main" id="{13E095C2-6A2B-1B0C-4AB3-E724CDA09255}"/>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898" name="TextBox 897">
            <a:extLst>
              <a:ext uri="{FF2B5EF4-FFF2-40B4-BE49-F238E27FC236}">
                <a16:creationId xmlns:a16="http://schemas.microsoft.com/office/drawing/2014/main" id="{B450DC4A-2E2A-FF98-3925-F6AF8D3FD0B2}"/>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419807</xdr:colOff>
      <xdr:row>10</xdr:row>
      <xdr:rowOff>8703</xdr:rowOff>
    </xdr:from>
    <xdr:to>
      <xdr:col>14</xdr:col>
      <xdr:colOff>163365</xdr:colOff>
      <xdr:row>11</xdr:row>
      <xdr:rowOff>76318</xdr:rowOff>
    </xdr:to>
    <xdr:grpSp>
      <xdr:nvGrpSpPr>
        <xdr:cNvPr id="902" name="Group 901">
          <a:extLst>
            <a:ext uri="{FF2B5EF4-FFF2-40B4-BE49-F238E27FC236}">
              <a16:creationId xmlns:a16="http://schemas.microsoft.com/office/drawing/2014/main" id="{555AECE6-339D-642E-F9F3-9A39E0299AE5}"/>
            </a:ext>
          </a:extLst>
        </xdr:cNvPr>
        <xdr:cNvGrpSpPr/>
      </xdr:nvGrpSpPr>
      <xdr:grpSpPr>
        <a:xfrm>
          <a:off x="8344607" y="1913703"/>
          <a:ext cx="353158" cy="258115"/>
          <a:chOff x="7605346" y="1879355"/>
          <a:chExt cx="351693" cy="256443"/>
        </a:xfrm>
      </xdr:grpSpPr>
      <xdr:sp macro="" textlink="'Pivot Table'!BK9">
        <xdr:nvSpPr>
          <xdr:cNvPr id="903" name="TextBox 902">
            <a:extLst>
              <a:ext uri="{FF2B5EF4-FFF2-40B4-BE49-F238E27FC236}">
                <a16:creationId xmlns:a16="http://schemas.microsoft.com/office/drawing/2014/main" id="{A58F9CCB-AFAF-2A5B-CBE2-ACB2203DC8B0}"/>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904" name="TextBox 903">
            <a:extLst>
              <a:ext uri="{FF2B5EF4-FFF2-40B4-BE49-F238E27FC236}">
                <a16:creationId xmlns:a16="http://schemas.microsoft.com/office/drawing/2014/main" id="{3E4FD83F-A91A-1360-AF26-62AE55F3B234}"/>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12</xdr:col>
      <xdr:colOff>530229</xdr:colOff>
      <xdr:row>9</xdr:row>
      <xdr:rowOff>123635</xdr:rowOff>
    </xdr:from>
    <xdr:to>
      <xdr:col>13</xdr:col>
      <xdr:colOff>274023</xdr:colOff>
      <xdr:row>11</xdr:row>
      <xdr:rowOff>260</xdr:rowOff>
    </xdr:to>
    <xdr:grpSp>
      <xdr:nvGrpSpPr>
        <xdr:cNvPr id="905" name="Group 904">
          <a:extLst>
            <a:ext uri="{FF2B5EF4-FFF2-40B4-BE49-F238E27FC236}">
              <a16:creationId xmlns:a16="http://schemas.microsoft.com/office/drawing/2014/main" id="{9B63ED48-088E-6CC6-1F5A-BE671A8CCC54}"/>
            </a:ext>
          </a:extLst>
        </xdr:cNvPr>
        <xdr:cNvGrpSpPr/>
      </xdr:nvGrpSpPr>
      <xdr:grpSpPr>
        <a:xfrm>
          <a:off x="7845429" y="1838135"/>
          <a:ext cx="353394" cy="257625"/>
          <a:chOff x="7605346" y="1879355"/>
          <a:chExt cx="351693" cy="256443"/>
        </a:xfrm>
      </xdr:grpSpPr>
      <xdr:sp macro="" textlink="'Pivot Table'!BK9">
        <xdr:nvSpPr>
          <xdr:cNvPr id="906" name="TextBox 905">
            <a:extLst>
              <a:ext uri="{FF2B5EF4-FFF2-40B4-BE49-F238E27FC236}">
                <a16:creationId xmlns:a16="http://schemas.microsoft.com/office/drawing/2014/main" id="{EDED52A4-8330-B908-8C81-4B87CA722FFF}"/>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907" name="TextBox 906">
            <a:extLst>
              <a:ext uri="{FF2B5EF4-FFF2-40B4-BE49-F238E27FC236}">
                <a16:creationId xmlns:a16="http://schemas.microsoft.com/office/drawing/2014/main" id="{5AFE55D8-9F99-B977-235D-0E140B753727}"/>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twoCellAnchor editAs="absolute">
    <xdr:from>
      <xdr:col>13</xdr:col>
      <xdr:colOff>114851</xdr:colOff>
      <xdr:row>9</xdr:row>
      <xdr:rowOff>120629</xdr:rowOff>
    </xdr:from>
    <xdr:to>
      <xdr:col>13</xdr:col>
      <xdr:colOff>468343</xdr:colOff>
      <xdr:row>10</xdr:row>
      <xdr:rowOff>188244</xdr:rowOff>
    </xdr:to>
    <xdr:grpSp>
      <xdr:nvGrpSpPr>
        <xdr:cNvPr id="908" name="Group 907">
          <a:extLst>
            <a:ext uri="{FF2B5EF4-FFF2-40B4-BE49-F238E27FC236}">
              <a16:creationId xmlns:a16="http://schemas.microsoft.com/office/drawing/2014/main" id="{8C2409E4-7728-74E3-46AD-8FBFE4B23568}"/>
            </a:ext>
          </a:extLst>
        </xdr:cNvPr>
        <xdr:cNvGrpSpPr/>
      </xdr:nvGrpSpPr>
      <xdr:grpSpPr>
        <a:xfrm>
          <a:off x="8039651" y="1835129"/>
          <a:ext cx="353492" cy="258115"/>
          <a:chOff x="7605346" y="1879355"/>
          <a:chExt cx="351693" cy="256443"/>
        </a:xfrm>
      </xdr:grpSpPr>
      <xdr:sp macro="" textlink="'Pivot Table'!BK9">
        <xdr:nvSpPr>
          <xdr:cNvPr id="909" name="TextBox 908">
            <a:extLst>
              <a:ext uri="{FF2B5EF4-FFF2-40B4-BE49-F238E27FC236}">
                <a16:creationId xmlns:a16="http://schemas.microsoft.com/office/drawing/2014/main" id="{66F79775-2742-7239-7729-281C880416A0}"/>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A263021-5C01-46E5-9082-F88BFA44628E}" type="TxLink">
              <a:rPr lang="en-US" sz="1600" b="0" i="0" u="none" strike="noStrike">
                <a:solidFill>
                  <a:srgbClr val="C240D8"/>
                </a:solidFill>
                <a:latin typeface="Calibri"/>
                <a:ea typeface="Calibri"/>
                <a:cs typeface="Calibri"/>
              </a:rPr>
              <a:pPr algn="ctr"/>
              <a:t> </a:t>
            </a:fld>
            <a:endParaRPr lang="en-IN" sz="1100"/>
          </a:p>
        </xdr:txBody>
      </xdr:sp>
      <xdr:sp macro="" textlink="'Pivot Table'!BM9">
        <xdr:nvSpPr>
          <xdr:cNvPr id="910" name="TextBox 909">
            <a:extLst>
              <a:ext uri="{FF2B5EF4-FFF2-40B4-BE49-F238E27FC236}">
                <a16:creationId xmlns:a16="http://schemas.microsoft.com/office/drawing/2014/main" id="{9F743F4A-1067-5845-99FF-34508F4D56EB}"/>
              </a:ext>
            </a:extLst>
          </xdr:cNvPr>
          <xdr:cNvSpPr txBox="1"/>
        </xdr:nvSpPr>
        <xdr:spPr>
          <a:xfrm>
            <a:off x="7605346" y="1879355"/>
            <a:ext cx="351693" cy="256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941F3A-8806-4E4E-BB50-E04640B7E158}" type="TxLink">
              <a:rPr lang="en-US" sz="1600" b="0" i="0" u="none" strike="noStrike">
                <a:solidFill>
                  <a:srgbClr val="0F11A7"/>
                </a:solidFill>
                <a:latin typeface="Calibri"/>
                <a:ea typeface="Calibri"/>
                <a:cs typeface="Calibri"/>
              </a:rPr>
              <a:pPr algn="ctr"/>
              <a:t>●</a:t>
            </a:fld>
            <a:endParaRPr lang="en-IN"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477.63119270833" createdVersion="8" refreshedVersion="8" minRefreshableVersion="3" recordCount="900" xr:uid="{7663A36A-819F-4E32-B1C2-E0533CE917EA}">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9330675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479.584979976855" createdVersion="8" refreshedVersion="8" minRefreshableVersion="3" recordCount="30" xr:uid="{CB0A7BFB-1D33-4549-99CD-6E80428563E1}">
  <cacheSource type="worksheet">
    <worksheetSource ref="L1:O31" sheet="Data Tables"/>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0291744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Deshmukh" refreshedDate="45480.569476157405" createdVersion="8" refreshedVersion="8" minRefreshableVersion="3" recordCount="3115" xr:uid="{51E02246-F142-4C98-9D9F-91C3DE520543}">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acheField>
    <cacheField name="Delivery Type" numFmtId="0">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1477434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s v="Paid"/>
    <s v="Shipment"/>
    <n v="350"/>
    <n v="500.5"/>
  </r>
  <r>
    <s v="AD01-9361"/>
    <x v="0"/>
    <s v="Apr"/>
    <x v="0"/>
    <x v="0"/>
    <s v="Order assembled"/>
    <x v="0"/>
    <s v="Paid"/>
    <s v="Shipment"/>
    <n v="344"/>
    <n v="491.91999999999996"/>
  </r>
  <r>
    <s v="AD01-9362"/>
    <x v="0"/>
    <s v="Apr"/>
    <x v="0"/>
    <x v="0"/>
    <s v="Order assembled"/>
    <x v="0"/>
    <s v="Paid"/>
    <s v="Download"/>
    <n v="236"/>
    <n v="337.48"/>
  </r>
  <r>
    <s v="AD01-9362"/>
    <x v="0"/>
    <s v="Apr"/>
    <x v="0"/>
    <x v="0"/>
    <s v="Order assembled"/>
    <x v="0"/>
    <s v="Paid"/>
    <s v="Download"/>
    <n v="284"/>
    <n v="406.12"/>
  </r>
  <r>
    <s v="AD01-9364"/>
    <x v="0"/>
    <s v="Apr"/>
    <x v="0"/>
    <x v="0"/>
    <s v="Order assembled"/>
    <x v="0"/>
    <s v="Paid"/>
    <s v="Download"/>
    <n v="238"/>
    <n v="340.34000000000003"/>
  </r>
  <r>
    <s v="AD01-9361"/>
    <x v="0"/>
    <s v="Apr"/>
    <x v="0"/>
    <x v="0"/>
    <s v="Order assembled"/>
    <x v="0"/>
    <s v="Paid"/>
    <s v="Download"/>
    <n v="280"/>
    <n v="400.4"/>
  </r>
  <r>
    <s v="AD01-9361"/>
    <x v="0"/>
    <s v="Apr"/>
    <x v="0"/>
    <x v="0"/>
    <s v="Order assembled"/>
    <x v="0"/>
    <s v="Paid"/>
    <s v="Download"/>
    <n v="208"/>
    <n v="297.44"/>
  </r>
  <r>
    <s v="AD01-9362"/>
    <x v="0"/>
    <s v="Apr"/>
    <x v="0"/>
    <x v="0"/>
    <s v="Order assembled"/>
    <x v="0"/>
    <s v="Paid"/>
    <s v="Shipment"/>
    <n v="354"/>
    <n v="526.24"/>
  </r>
  <r>
    <s v="AD01-9361"/>
    <x v="0"/>
    <s v="Apr"/>
    <x v="0"/>
    <x v="0"/>
    <s v="Order assembled"/>
    <x v="0"/>
    <s v="Paid"/>
    <s v="Shipment"/>
    <n v="348"/>
    <n v="526.24"/>
  </r>
  <r>
    <s v="AD01-9364"/>
    <x v="0"/>
    <s v="Apr"/>
    <x v="0"/>
    <x v="0"/>
    <s v="Order assembled"/>
    <x v="0"/>
    <s v="Paid"/>
    <s v="Shipment"/>
    <n v="342"/>
    <n v="526.24"/>
  </r>
  <r>
    <s v="AD01-9363"/>
    <x v="0"/>
    <s v="Apr"/>
    <x v="0"/>
    <x v="0"/>
    <s v="Order assembled"/>
    <x v="0"/>
    <s v="Paid"/>
    <s v="Download"/>
    <n v="677"/>
    <n v="968.11"/>
  </r>
  <r>
    <s v="AD01-9364"/>
    <x v="0"/>
    <s v="Apr"/>
    <x v="0"/>
    <x v="0"/>
    <s v="Order assembled"/>
    <x v="0"/>
    <s v="Paid"/>
    <s v="Download"/>
    <n v="710"/>
    <n v="1015.3"/>
  </r>
  <r>
    <s v="AD01-9362"/>
    <x v="0"/>
    <s v="Apr"/>
    <x v="0"/>
    <x v="0"/>
    <s v="Order assembled"/>
    <x v="0"/>
    <s v="Paid"/>
    <s v="Download"/>
    <n v="763"/>
    <n v="1091.0899999999999"/>
  </r>
  <r>
    <s v="AD01-9362"/>
    <x v="0"/>
    <s v="Apr"/>
    <x v="0"/>
    <x v="0"/>
    <s v="Order assembled"/>
    <x v="0"/>
    <s v="Paid"/>
    <s v="Shipment"/>
    <n v="351"/>
    <n v="501.93"/>
  </r>
  <r>
    <s v="AD01-9364"/>
    <x v="0"/>
    <s v="Apr"/>
    <x v="0"/>
    <x v="0"/>
    <s v="Order assembled"/>
    <x v="0"/>
    <s v="Paid"/>
    <s v="Shipment"/>
    <n v="345"/>
    <n v="493.35"/>
  </r>
  <r>
    <s v="AD01-9361"/>
    <x v="0"/>
    <s v="Apr"/>
    <x v="0"/>
    <x v="0"/>
    <s v="Order assembled"/>
    <x v="0"/>
    <s v="Paid"/>
    <s v="Shipment"/>
    <n v="339"/>
    <n v="484.77"/>
  </r>
  <r>
    <s v="AD01-9362"/>
    <x v="0"/>
    <s v="Apr"/>
    <x v="0"/>
    <x v="0"/>
    <s v="Order assembled"/>
    <x v="0"/>
    <s v="Paid"/>
    <s v="Download"/>
    <n v="237"/>
    <n v="338.90999999999997"/>
  </r>
  <r>
    <s v="AD01-9362"/>
    <x v="0"/>
    <s v="Apr"/>
    <x v="0"/>
    <x v="0"/>
    <s v="Order assembled"/>
    <x v="0"/>
    <s v="Paid"/>
    <s v="Download"/>
    <n v="749"/>
    <n v="526.24"/>
  </r>
  <r>
    <s v="AD01-9363"/>
    <x v="0"/>
    <s v="Apr"/>
    <x v="0"/>
    <x v="0"/>
    <s v="Order assembled"/>
    <x v="0"/>
    <s v="Paid"/>
    <s v="Download"/>
    <n v="803"/>
    <n v="526.24"/>
  </r>
  <r>
    <s v="AD01-9361"/>
    <x v="0"/>
    <s v="Apr"/>
    <x v="0"/>
    <x v="0"/>
    <s v="Order assembled"/>
    <x v="0"/>
    <s v="Paid"/>
    <s v="Download"/>
    <n v="235"/>
    <n v="336.05"/>
  </r>
  <r>
    <s v="AD01-9361"/>
    <x v="0"/>
    <s v="Apr"/>
    <x v="0"/>
    <x v="0"/>
    <s v="Order assembled"/>
    <x v="0"/>
    <s v="Paid"/>
    <s v="Download"/>
    <n v="283"/>
    <n v="404.69"/>
  </r>
  <r>
    <s v="AD01-9364"/>
    <x v="0"/>
    <s v="Apr"/>
    <x v="0"/>
    <x v="0"/>
    <s v="Order assembled"/>
    <x v="0"/>
    <s v="Paid"/>
    <s v="Download"/>
    <n v="211"/>
    <n v="301.73"/>
  </r>
  <r>
    <s v="AD01-9361"/>
    <x v="0"/>
    <s v="Apr"/>
    <x v="0"/>
    <x v="0"/>
    <s v="Order assembled"/>
    <x v="0"/>
    <s v="Paid"/>
    <s v="Shipment"/>
    <n v="876"/>
    <n v="1252.68"/>
  </r>
  <r>
    <s v="AD01-9361"/>
    <x v="0"/>
    <s v="Apr"/>
    <x v="0"/>
    <x v="0"/>
    <s v="Order assembled"/>
    <x v="0"/>
    <s v="Paid"/>
    <s v="Shipment"/>
    <n v="877"/>
    <n v="1254.1100000000001"/>
  </r>
  <r>
    <s v="AD01-9361"/>
    <x v="0"/>
    <s v="Apr"/>
    <x v="0"/>
    <x v="0"/>
    <s v="Order assembled"/>
    <x v="0"/>
    <s v="Paid"/>
    <s v="Shipment"/>
    <n v="878"/>
    <n v="1255.54"/>
  </r>
  <r>
    <s v="AD01-9364"/>
    <x v="0"/>
    <s v="Apr"/>
    <x v="0"/>
    <x v="0"/>
    <s v="Order assembled"/>
    <x v="0"/>
    <s v="Paid"/>
    <s v="Download"/>
    <n v="281"/>
    <n v="401.83"/>
  </r>
  <r>
    <s v="AD01-9362"/>
    <x v="0"/>
    <s v="Apr"/>
    <x v="0"/>
    <x v="0"/>
    <s v="Order assembled"/>
    <x v="0"/>
    <s v="Paid"/>
    <s v="Download"/>
    <n v="772"/>
    <n v="1103.96"/>
  </r>
  <r>
    <s v="AD01-9361"/>
    <x v="0"/>
    <s v="Aug"/>
    <x v="0"/>
    <x v="0"/>
    <s v="Order assembled"/>
    <x v="0"/>
    <s v="Paid"/>
    <s v="Shipment"/>
    <n v="290"/>
    <n v="414.7"/>
  </r>
  <r>
    <s v="AD01-9361"/>
    <x v="0"/>
    <s v="Aug"/>
    <x v="0"/>
    <x v="0"/>
    <s v="Order assembled"/>
    <x v="0"/>
    <s v="Paid"/>
    <s v="Shipment"/>
    <n v="284"/>
    <n v="406.12"/>
  </r>
  <r>
    <s v="AD01-9365"/>
    <x v="0"/>
    <s v="Aug"/>
    <x v="0"/>
    <x v="0"/>
    <s v="Order assembled"/>
    <x v="0"/>
    <s v="Paid"/>
    <s v="Shipment"/>
    <n v="278"/>
    <n v="397.53999999999996"/>
  </r>
  <r>
    <s v="AD01-9362"/>
    <x v="0"/>
    <s v="Aug"/>
    <x v="0"/>
    <x v="0"/>
    <s v="Order assembled"/>
    <x v="0"/>
    <s v="Paid"/>
    <s v="Download"/>
    <n v="212"/>
    <n v="303.15999999999997"/>
  </r>
  <r>
    <s v="AD01-9361"/>
    <x v="0"/>
    <s v="Aug"/>
    <x v="0"/>
    <x v="0"/>
    <s v="Order assembled"/>
    <x v="0"/>
    <s v="Paid"/>
    <s v="Download"/>
    <n v="260"/>
    <n v="371.8"/>
  </r>
  <r>
    <s v="AD01-9361"/>
    <x v="0"/>
    <s v="Aug"/>
    <x v="0"/>
    <x v="0"/>
    <s v="Order assembled"/>
    <x v="0"/>
    <s v="Paid"/>
    <s v="Download"/>
    <n v="188"/>
    <n v="268.84000000000003"/>
  </r>
  <r>
    <s v="AD01-9364"/>
    <x v="0"/>
    <s v="Aug"/>
    <x v="0"/>
    <x v="0"/>
    <s v="Order assembled"/>
    <x v="0"/>
    <s v="Paid"/>
    <s v="Download"/>
    <n v="214"/>
    <n v="306.02"/>
  </r>
  <r>
    <s v="AD01-9362"/>
    <x v="0"/>
    <s v="Aug"/>
    <x v="0"/>
    <x v="0"/>
    <s v="Order assembled"/>
    <x v="0"/>
    <s v="Paid"/>
    <s v="Download"/>
    <n v="262"/>
    <n v="374.65999999999997"/>
  </r>
  <r>
    <s v="AD01-9364"/>
    <x v="0"/>
    <s v="Aug"/>
    <x v="0"/>
    <x v="0"/>
    <s v="Order assembled"/>
    <x v="0"/>
    <s v="Paid"/>
    <s v="Download"/>
    <n v="190"/>
    <n v="271.7"/>
  </r>
  <r>
    <s v="AD01-9363"/>
    <x v="0"/>
    <s v="Aug"/>
    <x v="0"/>
    <x v="0"/>
    <s v="Order assembled"/>
    <x v="0"/>
    <s v="Paid"/>
    <s v="Download"/>
    <n v="288"/>
    <n v="526.24"/>
  </r>
  <r>
    <s v="AD01-9364"/>
    <x v="0"/>
    <s v="Aug"/>
    <x v="0"/>
    <x v="0"/>
    <s v="Order assembled"/>
    <x v="0"/>
    <s v="Paid"/>
    <s v="Download"/>
    <n v="282"/>
    <n v="526.24"/>
  </r>
  <r>
    <s v="AD01-9361"/>
    <x v="0"/>
    <s v="Aug"/>
    <x v="0"/>
    <x v="0"/>
    <s v="Order assembled"/>
    <x v="0"/>
    <s v="Paid"/>
    <s v="Download"/>
    <n v="276"/>
    <n v="526.24"/>
  </r>
  <r>
    <s v="AD01-9361"/>
    <x v="0"/>
    <s v="Aug"/>
    <x v="0"/>
    <x v="0"/>
    <s v="Order assembled"/>
    <x v="0"/>
    <s v="Paid"/>
    <s v="Download"/>
    <n v="680"/>
    <n v="972.4"/>
  </r>
  <r>
    <s v="AD01-9364"/>
    <x v="0"/>
    <s v="Aug"/>
    <x v="0"/>
    <x v="0"/>
    <s v="Order assembled"/>
    <x v="0"/>
    <s v="Paid"/>
    <s v="Download"/>
    <n v="767"/>
    <n v="1096.81"/>
  </r>
  <r>
    <s v="AD01-9362"/>
    <x v="0"/>
    <s v="Aug"/>
    <x v="0"/>
    <x v="0"/>
    <s v="Order assembled"/>
    <x v="0"/>
    <s v="Paid"/>
    <s v="Download"/>
    <n v="285"/>
    <n v="407.55"/>
  </r>
  <r>
    <s v="AD01-9361"/>
    <x v="0"/>
    <s v="Aug"/>
    <x v="0"/>
    <x v="0"/>
    <s v="Order assembled"/>
    <x v="0"/>
    <s v="Paid"/>
    <s v="Download"/>
    <n v="279"/>
    <n v="398.97"/>
  </r>
  <r>
    <s v="AD01-9364"/>
    <x v="0"/>
    <s v="Aug"/>
    <x v="0"/>
    <x v="0"/>
    <s v="Order assembled"/>
    <x v="0"/>
    <s v="Paid"/>
    <s v="Download"/>
    <n v="213"/>
    <n v="304.59000000000003"/>
  </r>
  <r>
    <s v="AD01-9364"/>
    <x v="0"/>
    <s v="Aug"/>
    <x v="0"/>
    <x v="0"/>
    <s v="Order assembled"/>
    <x v="0"/>
    <s v="Paid"/>
    <s v="Download"/>
    <n v="753"/>
    <n v="526.24"/>
  </r>
  <r>
    <s v="AD01-9361"/>
    <x v="0"/>
    <s v="Aug"/>
    <x v="0"/>
    <x v="0"/>
    <s v="Order assembled"/>
    <x v="0"/>
    <s v="Paid"/>
    <s v="Download"/>
    <n v="806"/>
    <n v="526.24"/>
  </r>
  <r>
    <s v="AD01-9364"/>
    <x v="0"/>
    <s v="Aug"/>
    <x v="0"/>
    <x v="0"/>
    <s v="Order assembled"/>
    <x v="0"/>
    <s v="Paid"/>
    <s v="Download"/>
    <n v="217"/>
    <n v="310.31"/>
  </r>
  <r>
    <s v="AD01-9361"/>
    <x v="0"/>
    <s v="Aug"/>
    <x v="0"/>
    <x v="0"/>
    <s v="Order assembled"/>
    <x v="0"/>
    <s v="Paid"/>
    <s v="Download"/>
    <n v="259"/>
    <n v="370.37"/>
  </r>
  <r>
    <s v="AD01-9364"/>
    <x v="0"/>
    <s v="Aug"/>
    <x v="0"/>
    <x v="0"/>
    <s v="Order assembled"/>
    <x v="0"/>
    <s v="Paid"/>
    <s v="Download"/>
    <n v="187"/>
    <n v="267.40999999999997"/>
  </r>
  <r>
    <s v="AD01-9361"/>
    <x v="0"/>
    <s v="Aug"/>
    <x v="0"/>
    <x v="0"/>
    <s v="Order assembled"/>
    <x v="0"/>
    <s v="Paid"/>
    <s v="Shipment"/>
    <n v="287"/>
    <n v="410.40999999999997"/>
  </r>
  <r>
    <s v="AD01-9362"/>
    <x v="0"/>
    <s v="Aug"/>
    <x v="0"/>
    <x v="0"/>
    <s v="Order assembled"/>
    <x v="1"/>
    <s v="Paid"/>
    <s v="Shipment"/>
    <n v="281"/>
    <n v="401.83"/>
  </r>
  <r>
    <s v="AD01-9362"/>
    <x v="0"/>
    <s v="Aug"/>
    <x v="0"/>
    <x v="0"/>
    <s v="Order assembled"/>
    <x v="1"/>
    <s v="Paid"/>
    <s v="Shipment"/>
    <n v="275"/>
    <n v="393.25"/>
  </r>
  <r>
    <s v="AD01-9361"/>
    <x v="0"/>
    <s v="Aug"/>
    <x v="0"/>
    <x v="0"/>
    <s v="Order assembled"/>
    <x v="1"/>
    <s v="Paid"/>
    <s v="Download"/>
    <n v="215"/>
    <n v="307.45"/>
  </r>
  <r>
    <s v="AD01-9363"/>
    <x v="0"/>
    <s v="Aug"/>
    <x v="0"/>
    <x v="0"/>
    <s v="Order assembled"/>
    <x v="1"/>
    <s v="Paid"/>
    <s v="Download"/>
    <n v="263"/>
    <n v="376.09000000000003"/>
  </r>
  <r>
    <s v="AD01-9362"/>
    <x v="0"/>
    <s v="Aug"/>
    <x v="0"/>
    <x v="0"/>
    <s v="Order assembled"/>
    <x v="1"/>
    <s v="Paid"/>
    <s v="Download"/>
    <n v="776"/>
    <n v="1109.68"/>
  </r>
  <r>
    <s v="AD01-9361"/>
    <x v="0"/>
    <s v="Dec"/>
    <x v="0"/>
    <x v="0"/>
    <s v="Order assembled"/>
    <x v="1"/>
    <s v="Paid"/>
    <s v="Shipment"/>
    <n v="224"/>
    <n v="526.24"/>
  </r>
  <r>
    <s v="AD01-9361"/>
    <x v="0"/>
    <s v="Dec"/>
    <x v="0"/>
    <x v="0"/>
    <s v="Order assembled"/>
    <x v="1"/>
    <s v="Paid"/>
    <s v="Shipment"/>
    <n v="218"/>
    <n v="526.24"/>
  </r>
  <r>
    <s v="AD01-9361"/>
    <x v="0"/>
    <s v="Dec"/>
    <x v="0"/>
    <x v="0"/>
    <s v="Order assembled"/>
    <x v="1"/>
    <s v="Paid"/>
    <s v="Shipment"/>
    <n v="212"/>
    <n v="526.24"/>
  </r>
  <r>
    <s v="AD01-9361"/>
    <x v="0"/>
    <s v="Dec"/>
    <x v="0"/>
    <x v="0"/>
    <s v="Order assembled"/>
    <x v="1"/>
    <s v="Paid"/>
    <s v="Download"/>
    <n v="194"/>
    <n v="277.42"/>
  </r>
  <r>
    <s v="AD01-9362"/>
    <x v="0"/>
    <s v="Dec"/>
    <x v="0"/>
    <x v="0"/>
    <s v="Order assembled"/>
    <x v="1"/>
    <s v="Paid"/>
    <s v="Download"/>
    <n v="242"/>
    <n v="346.06"/>
  </r>
  <r>
    <s v="AD01-9362"/>
    <x v="0"/>
    <s v="Dec"/>
    <x v="0"/>
    <x v="0"/>
    <s v="Order assembled"/>
    <x v="1"/>
    <s v="Paid"/>
    <s v="Download"/>
    <n v="164"/>
    <n v="234.51999999999998"/>
  </r>
  <r>
    <s v="AD01-9364"/>
    <x v="0"/>
    <s v="Dec"/>
    <x v="0"/>
    <x v="0"/>
    <s v="Order assembled"/>
    <x v="1"/>
    <s v="Paid"/>
    <s v="Download"/>
    <n v="238"/>
    <n v="340.34000000000003"/>
  </r>
  <r>
    <s v="AD01-9361"/>
    <x v="0"/>
    <s v="Dec"/>
    <x v="0"/>
    <x v="0"/>
    <s v="Order assembled"/>
    <x v="1"/>
    <s v="Paid"/>
    <s v="Download"/>
    <n v="166"/>
    <n v="237.38"/>
  </r>
  <r>
    <s v="AD01-9364"/>
    <x v="0"/>
    <s v="Dec"/>
    <x v="0"/>
    <x v="0"/>
    <s v="Order assembled"/>
    <x v="1"/>
    <s v="Paid"/>
    <s v="Shipment"/>
    <n v="222"/>
    <n v="526.24"/>
  </r>
  <r>
    <s v="AD01-9361"/>
    <x v="0"/>
    <s v="Dec"/>
    <x v="0"/>
    <x v="0"/>
    <s v="Order assembled"/>
    <x v="1"/>
    <s v="Paid"/>
    <s v="Shipment"/>
    <n v="216"/>
    <n v="526.24"/>
  </r>
  <r>
    <s v="AD01-9362"/>
    <x v="0"/>
    <s v="Dec"/>
    <x v="0"/>
    <x v="0"/>
    <s v="Order assembled"/>
    <x v="1"/>
    <s v="Paid"/>
    <s v="Download"/>
    <n v="684"/>
    <n v="978.12"/>
  </r>
  <r>
    <s v="AD01-9363"/>
    <x v="0"/>
    <s v="Dec"/>
    <x v="0"/>
    <x v="0"/>
    <s v="Order assembled"/>
    <x v="1"/>
    <s v="Paid"/>
    <s v="Download"/>
    <n v="717"/>
    <n v="1025.31"/>
  </r>
  <r>
    <s v="AD01-9362"/>
    <x v="0"/>
    <s v="Dec"/>
    <x v="0"/>
    <x v="0"/>
    <s v="Order assembled"/>
    <x v="1"/>
    <s v="Paid"/>
    <s v="Download"/>
    <n v="770"/>
    <n v="1101.0999999999999"/>
  </r>
  <r>
    <s v="AD01-9362"/>
    <x v="0"/>
    <s v="Dec"/>
    <x v="0"/>
    <x v="0"/>
    <s v="Order assembled"/>
    <x v="1"/>
    <s v="Paid"/>
    <s v="Shipment"/>
    <n v="225"/>
    <n v="321.75"/>
  </r>
  <r>
    <s v="AD01-9363"/>
    <x v="0"/>
    <s v="Dec"/>
    <x v="0"/>
    <x v="0"/>
    <s v="Order assembled"/>
    <x v="1"/>
    <s v="Paid"/>
    <s v="Shipment"/>
    <n v="219"/>
    <n v="313.17"/>
  </r>
  <r>
    <s v="AD01-9364"/>
    <x v="0"/>
    <s v="Dec"/>
    <x v="0"/>
    <x v="0"/>
    <s v="Order assembled"/>
    <x v="1"/>
    <s v="Paid"/>
    <s v="Shipment"/>
    <n v="213"/>
    <n v="304.59000000000003"/>
  </r>
  <r>
    <s v="AD01-9362"/>
    <x v="0"/>
    <s v="Dec"/>
    <x v="0"/>
    <x v="0"/>
    <s v="Order assembled"/>
    <x v="1"/>
    <s v="Paid"/>
    <s v="Download"/>
    <n v="195"/>
    <n v="278.85000000000002"/>
  </r>
  <r>
    <s v="AD01-9362"/>
    <x v="0"/>
    <s v="Dec"/>
    <x v="0"/>
    <x v="0"/>
    <s v="Order assembled"/>
    <x v="1"/>
    <s v="Paid"/>
    <s v="Download"/>
    <n v="810"/>
    <n v="526.24"/>
  </r>
  <r>
    <s v="AD01-9361"/>
    <x v="0"/>
    <s v="Dec"/>
    <x v="0"/>
    <x v="0"/>
    <s v="Order assembled"/>
    <x v="1"/>
    <s v="Paid"/>
    <s v="Download"/>
    <n v="193"/>
    <n v="275.99"/>
  </r>
  <r>
    <s v="AD01-9364"/>
    <x v="0"/>
    <s v="Dec"/>
    <x v="0"/>
    <x v="0"/>
    <s v="Order assembled"/>
    <x v="1"/>
    <s v="Paid"/>
    <s v="Download"/>
    <n v="241"/>
    <n v="344.63"/>
  </r>
  <r>
    <s v="AD01-9361"/>
    <x v="0"/>
    <s v="Dec"/>
    <x v="0"/>
    <x v="0"/>
    <s v="Order assembled"/>
    <x v="1"/>
    <s v="Paid"/>
    <s v="Shipment"/>
    <n v="221"/>
    <n v="316.02999999999997"/>
  </r>
  <r>
    <s v="AD01-9362"/>
    <x v="0"/>
    <s v="Dec"/>
    <x v="0"/>
    <x v="0"/>
    <s v="Order assembled"/>
    <x v="1"/>
    <s v="Paid"/>
    <s v="Shipment"/>
    <n v="215"/>
    <n v="307.45"/>
  </r>
  <r>
    <s v="AD01-9362"/>
    <x v="0"/>
    <s v="Dec"/>
    <x v="0"/>
    <x v="0"/>
    <s v="Order assembled"/>
    <x v="1"/>
    <s v="Paid"/>
    <s v="Download"/>
    <n v="191"/>
    <n v="273.13"/>
  </r>
  <r>
    <s v="AD01-9361"/>
    <x v="0"/>
    <s v="Dec"/>
    <x v="0"/>
    <x v="0"/>
    <s v="Order assembled"/>
    <x v="1"/>
    <s v="Paid"/>
    <s v="Download"/>
    <n v="239"/>
    <n v="341.77"/>
  </r>
  <r>
    <s v="AD01-9361"/>
    <x v="0"/>
    <s v="Dec"/>
    <x v="0"/>
    <x v="0"/>
    <s v="Order assembled"/>
    <x v="1"/>
    <s v="Paid"/>
    <s v="Download"/>
    <n v="779"/>
    <n v="1113.97"/>
  </r>
  <r>
    <s v="AD01-9362"/>
    <x v="0"/>
    <s v="Feb"/>
    <x v="0"/>
    <x v="0"/>
    <s v="Order assembled"/>
    <x v="1"/>
    <s v="Paid"/>
    <s v="Download"/>
    <n v="248"/>
    <n v="354.64"/>
  </r>
  <r>
    <s v="AD01-9364"/>
    <x v="0"/>
    <s v="Feb"/>
    <x v="0"/>
    <x v="0"/>
    <s v="Order assembled"/>
    <x v="1"/>
    <s v="Paid"/>
    <s v="Download"/>
    <n v="218"/>
    <n v="311.74"/>
  </r>
  <r>
    <s v="AD01-9362"/>
    <x v="0"/>
    <s v="Feb"/>
    <x v="0"/>
    <x v="0"/>
    <s v="Order assembled"/>
    <x v="1"/>
    <s v="Paid"/>
    <s v="Download"/>
    <n v="244"/>
    <n v="348.92"/>
  </r>
  <r>
    <s v="AD01-9364"/>
    <x v="0"/>
    <s v="Feb"/>
    <x v="0"/>
    <x v="0"/>
    <s v="Order assembled"/>
    <x v="1"/>
    <s v="Paid"/>
    <s v="Download"/>
    <n v="292"/>
    <n v="417.56"/>
  </r>
  <r>
    <s v="AD01-9362"/>
    <x v="0"/>
    <s v="Feb"/>
    <x v="0"/>
    <x v="0"/>
    <s v="Order assembled"/>
    <x v="1"/>
    <s v="Paid"/>
    <s v="Download"/>
    <n v="220"/>
    <n v="314.60000000000002"/>
  </r>
  <r>
    <s v="AD01-9364"/>
    <x v="0"/>
    <s v="Feb"/>
    <x v="0"/>
    <x v="0"/>
    <s v="Order assembled"/>
    <x v="1"/>
    <s v="Paid"/>
    <s v="Download"/>
    <n v="675"/>
    <n v="965.25"/>
  </r>
  <r>
    <s v="AD01-9362"/>
    <x v="0"/>
    <s v="Feb"/>
    <x v="0"/>
    <x v="0"/>
    <s v="Order assembled"/>
    <x v="1"/>
    <s v="Paid"/>
    <s v="Download"/>
    <n v="708"/>
    <n v="1012.44"/>
  </r>
  <r>
    <s v="AD01-9361"/>
    <x v="0"/>
    <s v="Feb"/>
    <x v="0"/>
    <x v="0"/>
    <s v="Order assembled"/>
    <x v="1"/>
    <s v="Paid"/>
    <s v="Download"/>
    <n v="761"/>
    <n v="1088.23"/>
  </r>
  <r>
    <s v="AD01-9361"/>
    <x v="0"/>
    <s v="Feb"/>
    <x v="0"/>
    <x v="0"/>
    <s v="Order assembled"/>
    <x v="1"/>
    <s v="Paid"/>
    <s v="Download"/>
    <n v="249"/>
    <n v="356.07"/>
  </r>
  <r>
    <s v="AD01-9362"/>
    <x v="0"/>
    <s v="Feb"/>
    <x v="0"/>
    <x v="0"/>
    <s v="Order assembled"/>
    <x v="1"/>
    <s v="Paid"/>
    <s v="Download"/>
    <n v="748"/>
    <n v="526.24"/>
  </r>
  <r>
    <s v="AD01-9364"/>
    <x v="0"/>
    <s v="Feb"/>
    <x v="0"/>
    <x v="0"/>
    <s v="Order assembled"/>
    <x v="1"/>
    <s v="Paid"/>
    <s v="Download"/>
    <n v="801"/>
    <n v="526.24"/>
  </r>
  <r>
    <s v="AD01-9362"/>
    <x v="0"/>
    <s v="Feb"/>
    <x v="0"/>
    <x v="0"/>
    <s v="Order assembled"/>
    <x v="1"/>
    <s v="Paid"/>
    <s v="Download"/>
    <n v="247"/>
    <n v="353.21"/>
  </r>
  <r>
    <s v="AD01-9362"/>
    <x v="0"/>
    <s v="Feb"/>
    <x v="0"/>
    <x v="0"/>
    <s v="Order assembled"/>
    <x v="1"/>
    <s v="Paid"/>
    <s v="Download"/>
    <n v="295"/>
    <n v="421.85"/>
  </r>
  <r>
    <s v="AD01-9362"/>
    <x v="0"/>
    <s v="Feb"/>
    <x v="0"/>
    <x v="0"/>
    <s v="Order assembled"/>
    <x v="1"/>
    <s v="Paid"/>
    <s v="Download"/>
    <n v="217"/>
    <n v="310.31"/>
  </r>
  <r>
    <s v="AD01-9364"/>
    <x v="0"/>
    <s v="Feb"/>
    <x v="0"/>
    <x v="0"/>
    <s v="Order assembled"/>
    <x v="1"/>
    <s v="Paid"/>
    <s v="Download"/>
    <n v="245"/>
    <n v="350.35"/>
  </r>
  <r>
    <s v="AD01-9361"/>
    <x v="0"/>
    <s v="Feb"/>
    <x v="0"/>
    <x v="0"/>
    <s v="Order assembled"/>
    <x v="1"/>
    <s v="Paid"/>
    <s v="Download"/>
    <n v="293"/>
    <n v="418.99"/>
  </r>
  <r>
    <s v="AD01-9362"/>
    <x v="0"/>
    <s v="Feb"/>
    <x v="0"/>
    <x v="0"/>
    <s v="Order assembled"/>
    <x v="1"/>
    <s v="Paid"/>
    <s v="Download"/>
    <n v="770"/>
    <n v="1101.0999999999999"/>
  </r>
  <r>
    <s v="AD01-9361"/>
    <x v="0"/>
    <s v="Jan"/>
    <x v="0"/>
    <x v="0"/>
    <s v="Order assembled"/>
    <x v="1"/>
    <s v="Paid"/>
    <s v="Download"/>
    <n v="254"/>
    <n v="388.62"/>
  </r>
  <r>
    <s v="AD01-9361"/>
    <x v="0"/>
    <s v="Jan"/>
    <x v="0"/>
    <x v="0"/>
    <s v="Order assembled"/>
    <x v="1"/>
    <s v="Paid"/>
    <s v="Download"/>
    <n v="296"/>
    <n v="423.28"/>
  </r>
  <r>
    <s v="AD01-9364"/>
    <x v="0"/>
    <s v="Jan"/>
    <x v="0"/>
    <x v="0"/>
    <s v="Order assembled"/>
    <x v="1"/>
    <s v="Paid"/>
    <s v="Download"/>
    <n v="224"/>
    <n v="320.32"/>
  </r>
  <r>
    <s v="AD01-9362"/>
    <x v="0"/>
    <s v="Jan"/>
    <x v="0"/>
    <x v="0"/>
    <s v="Order assembled"/>
    <x v="1"/>
    <s v="Paid"/>
    <s v="Shipment"/>
    <n v="370"/>
    <n v="529.1"/>
  </r>
  <r>
    <s v="AD01-9362"/>
    <x v="0"/>
    <s v="Jan"/>
    <x v="0"/>
    <x v="0"/>
    <s v="Order assembled"/>
    <x v="1"/>
    <s v="Paid"/>
    <s v="Download"/>
    <n v="250"/>
    <n v="357.5"/>
  </r>
  <r>
    <s v="AD01-9362"/>
    <x v="0"/>
    <s v="Jan"/>
    <x v="0"/>
    <x v="0"/>
    <s v="Order assembled"/>
    <x v="1"/>
    <s v="Paid"/>
    <s v="Download"/>
    <n v="298"/>
    <n v="426.14"/>
  </r>
  <r>
    <s v="AD01-9364"/>
    <x v="0"/>
    <s v="Jan"/>
    <x v="0"/>
    <x v="0"/>
    <s v="Order assembled"/>
    <x v="1"/>
    <s v="Paid"/>
    <s v="Download"/>
    <n v="226"/>
    <n v="323.18"/>
  </r>
  <r>
    <s v="AD01-9364"/>
    <x v="0"/>
    <s v="Jan"/>
    <x v="0"/>
    <x v="0"/>
    <s v="Order assembled"/>
    <x v="1"/>
    <s v="Paid"/>
    <s v="Shipment"/>
    <n v="372"/>
    <n v="526.24"/>
  </r>
  <r>
    <s v="AD01-9363"/>
    <x v="0"/>
    <s v="Jan"/>
    <x v="0"/>
    <x v="0"/>
    <s v="Order assembled"/>
    <x v="1"/>
    <s v="Paid"/>
    <s v="Download"/>
    <n v="674"/>
    <n v="963.81999999999994"/>
  </r>
  <r>
    <s v="AD01-9364"/>
    <x v="0"/>
    <s v="Jan"/>
    <x v="0"/>
    <x v="0"/>
    <s v="Order assembled"/>
    <x v="1"/>
    <s v="Paid"/>
    <s v="Download"/>
    <n v="707"/>
    <n v="1011.01"/>
  </r>
  <r>
    <s v="AD01-9361"/>
    <x v="0"/>
    <s v="Jan"/>
    <x v="0"/>
    <x v="0"/>
    <s v="Order assembled"/>
    <x v="1"/>
    <s v="Paid"/>
    <s v="Download"/>
    <n v="747"/>
    <n v="526.24"/>
  </r>
  <r>
    <s v="AD01-9363"/>
    <x v="0"/>
    <s v="Jan"/>
    <x v="0"/>
    <x v="0"/>
    <s v="Order assembled"/>
    <x v="1"/>
    <s v="Paid"/>
    <s v="Download"/>
    <n v="800"/>
    <n v="526.24"/>
  </r>
  <r>
    <s v="AD01-9364"/>
    <x v="0"/>
    <s v="Jan"/>
    <x v="0"/>
    <x v="0"/>
    <s v="Order assembled"/>
    <x v="1"/>
    <s v="Paid"/>
    <s v="Download"/>
    <n v="253"/>
    <n v="361.78999999999996"/>
  </r>
  <r>
    <s v="AD01-9362"/>
    <x v="0"/>
    <s v="Jan"/>
    <x v="0"/>
    <x v="0"/>
    <s v="Order assembled"/>
    <x v="1"/>
    <s v="Paid"/>
    <s v="Download"/>
    <n v="223"/>
    <n v="318.89"/>
  </r>
  <r>
    <s v="AD01-9361"/>
    <x v="0"/>
    <s v="Jan"/>
    <x v="0"/>
    <x v="0"/>
    <s v="Order assembled"/>
    <x v="1"/>
    <s v="Paid"/>
    <s v="Shipment"/>
    <n v="873"/>
    <n v="1248.3899999999999"/>
  </r>
  <r>
    <s v="AD01-9364"/>
    <x v="0"/>
    <s v="Jan"/>
    <x v="0"/>
    <x v="0"/>
    <s v="Order assembled"/>
    <x v="1"/>
    <s v="Paid"/>
    <s v="Download"/>
    <n v="251"/>
    <n v="358.93"/>
  </r>
  <r>
    <s v="AD01-9361"/>
    <x v="0"/>
    <s v="Jan"/>
    <x v="0"/>
    <x v="0"/>
    <s v="Order assembled"/>
    <x v="1"/>
    <s v="Paid"/>
    <s v="Download"/>
    <n v="299"/>
    <n v="427.57"/>
  </r>
  <r>
    <s v="AD01-9361"/>
    <x v="0"/>
    <s v="Jan"/>
    <x v="0"/>
    <x v="0"/>
    <s v="Order assembled"/>
    <x v="1"/>
    <s v="Paid"/>
    <s v="Download"/>
    <n v="769"/>
    <n v="1099.67"/>
  </r>
  <r>
    <s v="AD01-9361"/>
    <x v="0"/>
    <s v="Jul"/>
    <x v="0"/>
    <x v="0"/>
    <s v="Order assembled"/>
    <x v="1"/>
    <s v="Paid"/>
    <s v="Shipment"/>
    <n v="302"/>
    <n v="431.86"/>
  </r>
  <r>
    <s v="AD01-9362"/>
    <x v="0"/>
    <s v="Jul"/>
    <x v="0"/>
    <x v="0"/>
    <s v="Order assembled"/>
    <x v="1"/>
    <s v="Paid"/>
    <s v="Shipment"/>
    <n v="296"/>
    <n v="423.28"/>
  </r>
  <r>
    <s v="AD01-9362"/>
    <x v="0"/>
    <s v="Jul"/>
    <x v="0"/>
    <x v="0"/>
    <s v="Order assembled"/>
    <x v="1"/>
    <s v="Paid"/>
    <s v="Download"/>
    <n v="218"/>
    <n v="311.74"/>
  </r>
  <r>
    <s v="AD01-9361"/>
    <x v="0"/>
    <s v="Jul"/>
    <x v="0"/>
    <x v="0"/>
    <s v="Order assembled"/>
    <x v="1"/>
    <s v="Paid"/>
    <s v="Download"/>
    <n v="266"/>
    <n v="380.38"/>
  </r>
  <r>
    <s v="AD01-9362"/>
    <x v="0"/>
    <s v="Jul"/>
    <x v="0"/>
    <x v="0"/>
    <s v="Order assembled"/>
    <x v="1"/>
    <s v="Paid"/>
    <s v="Download"/>
    <n v="194"/>
    <n v="277.42"/>
  </r>
  <r>
    <s v="AD01-9361"/>
    <x v="0"/>
    <s v="Jul"/>
    <x v="0"/>
    <x v="0"/>
    <s v="Order assembled"/>
    <x v="1"/>
    <s v="Paid"/>
    <s v="Download"/>
    <n v="220"/>
    <n v="314.60000000000002"/>
  </r>
  <r>
    <s v="AD01-9361"/>
    <x v="0"/>
    <s v="Jul"/>
    <x v="0"/>
    <x v="0"/>
    <s v="Order assembled"/>
    <x v="1"/>
    <s v="Paid"/>
    <s v="Download"/>
    <n v="268"/>
    <n v="383.24"/>
  </r>
  <r>
    <s v="AD01-9362"/>
    <x v="0"/>
    <s v="Jul"/>
    <x v="0"/>
    <x v="0"/>
    <s v="Order assembled"/>
    <x v="1"/>
    <s v="Paid"/>
    <s v="Download"/>
    <n v="306"/>
    <n v="526.24"/>
  </r>
  <r>
    <s v="AD01-9364"/>
    <x v="0"/>
    <s v="Jul"/>
    <x v="0"/>
    <x v="0"/>
    <s v="Order assembled"/>
    <x v="1"/>
    <s v="Paid"/>
    <s v="Download"/>
    <n v="300"/>
    <n v="526.24"/>
  </r>
  <r>
    <s v="AD01-9362"/>
    <x v="0"/>
    <s v="Jul"/>
    <x v="0"/>
    <x v="0"/>
    <s v="Order assembled"/>
    <x v="1"/>
    <s v="Paid"/>
    <s v="Download"/>
    <n v="294"/>
    <n v="526.24"/>
  </r>
  <r>
    <s v="AD01-9362"/>
    <x v="0"/>
    <s v="Jul"/>
    <x v="0"/>
    <x v="0"/>
    <s v="Order assembled"/>
    <x v="1"/>
    <s v="Paid"/>
    <s v="Download"/>
    <n v="679"/>
    <n v="970.97"/>
  </r>
  <r>
    <s v="AD01-9362"/>
    <x v="0"/>
    <s v="Jul"/>
    <x v="0"/>
    <x v="0"/>
    <s v="Order assembled"/>
    <x v="1"/>
    <s v="Paid"/>
    <s v="Download"/>
    <n v="713"/>
    <n v="1019.5899999999999"/>
  </r>
  <r>
    <s v="AD01-9364"/>
    <x v="0"/>
    <s v="Jul"/>
    <x v="0"/>
    <x v="0"/>
    <s v="Order assembled"/>
    <x v="1"/>
    <s v="Paid"/>
    <s v="Download"/>
    <n v="766"/>
    <n v="1095.3800000000001"/>
  </r>
  <r>
    <s v="AD01-9361"/>
    <x v="0"/>
    <s v="Jul"/>
    <x v="0"/>
    <x v="0"/>
    <s v="Order assembled"/>
    <x v="1"/>
    <s v="Paid"/>
    <s v="Download"/>
    <n v="303"/>
    <n v="433.28999999999996"/>
  </r>
  <r>
    <s v="AD01-9361"/>
    <x v="0"/>
    <s v="Jul"/>
    <x v="0"/>
    <x v="0"/>
    <s v="Order assembled"/>
    <x v="1"/>
    <s v="Paid"/>
    <s v="Download"/>
    <n v="297"/>
    <n v="424.71"/>
  </r>
  <r>
    <s v="AD01-9362"/>
    <x v="0"/>
    <s v="Jul"/>
    <x v="0"/>
    <x v="0"/>
    <s v="Order assembled"/>
    <x v="1"/>
    <s v="Paid"/>
    <s v="Download"/>
    <n v="291"/>
    <n v="416.13"/>
  </r>
  <r>
    <s v="AD01-9364"/>
    <x v="0"/>
    <s v="Jul"/>
    <x v="0"/>
    <x v="0"/>
    <s v="Order assembled"/>
    <x v="1"/>
    <s v="Paid"/>
    <s v="Download"/>
    <n v="219"/>
    <n v="313.17"/>
  </r>
  <r>
    <s v="AD01-9364"/>
    <x v="0"/>
    <s v="Jul"/>
    <x v="0"/>
    <x v="0"/>
    <s v="Order assembled"/>
    <x v="1"/>
    <s v="Paid"/>
    <s v="Download"/>
    <n v="752"/>
    <n v="526.24"/>
  </r>
  <r>
    <s v="AD01-9362"/>
    <x v="0"/>
    <s v="Jul"/>
    <x v="0"/>
    <x v="0"/>
    <s v="Order assembled"/>
    <x v="1"/>
    <s v="Paid"/>
    <s v="Download"/>
    <n v="805"/>
    <n v="526.24"/>
  </r>
  <r>
    <s v="AD01-9362"/>
    <x v="0"/>
    <s v="Jul"/>
    <x v="0"/>
    <x v="0"/>
    <s v="Order assembled"/>
    <x v="1"/>
    <s v="Paid"/>
    <s v="Download"/>
    <n v="265"/>
    <n v="378.95"/>
  </r>
  <r>
    <s v="AD01-9361"/>
    <x v="0"/>
    <s v="Jul"/>
    <x v="0"/>
    <x v="0"/>
    <s v="Order assembled"/>
    <x v="1"/>
    <s v="Paid"/>
    <s v="Download"/>
    <n v="193"/>
    <n v="275.99"/>
  </r>
  <r>
    <s v="AD01-9364"/>
    <x v="0"/>
    <s v="Jul"/>
    <x v="0"/>
    <x v="0"/>
    <s v="Order assembled"/>
    <x v="1"/>
    <s v="Paid"/>
    <s v="Shipment"/>
    <n v="884"/>
    <n v="1264.1199999999999"/>
  </r>
  <r>
    <s v="AD01-9362"/>
    <x v="0"/>
    <s v="Jul"/>
    <x v="0"/>
    <x v="0"/>
    <s v="Order assembled"/>
    <x v="1"/>
    <s v="Paid"/>
    <s v="Shipment"/>
    <n v="885"/>
    <n v="1265.55"/>
  </r>
  <r>
    <s v="AD01-9362"/>
    <x v="0"/>
    <s v="Jul"/>
    <x v="0"/>
    <x v="0"/>
    <s v="Order assembled"/>
    <x v="1"/>
    <s v="Paid"/>
    <s v="Shipment"/>
    <n v="886"/>
    <n v="1266.98"/>
  </r>
  <r>
    <s v="AD01-9362"/>
    <x v="0"/>
    <s v="Jul"/>
    <x v="0"/>
    <x v="0"/>
    <s v="Order assembled"/>
    <x v="1"/>
    <s v="Paid"/>
    <s v="Download"/>
    <n v="221"/>
    <n v="316.02999999999997"/>
  </r>
  <r>
    <s v="AD01-9362"/>
    <x v="0"/>
    <s v="Jul"/>
    <x v="0"/>
    <x v="0"/>
    <s v="Order assembled"/>
    <x v="1"/>
    <s v="Paid"/>
    <s v="Download"/>
    <n v="269"/>
    <n v="384.67"/>
  </r>
  <r>
    <s v="AD01-9362"/>
    <x v="0"/>
    <s v="Jul"/>
    <x v="0"/>
    <x v="0"/>
    <s v="Order assembled"/>
    <x v="1"/>
    <s v="Paid"/>
    <s v="Download"/>
    <n v="775"/>
    <n v="1108.25"/>
  </r>
  <r>
    <s v="AD01-9361"/>
    <x v="0"/>
    <s v="Jun"/>
    <x v="0"/>
    <x v="0"/>
    <s v="Order assembled"/>
    <x v="1"/>
    <s v="Paid"/>
    <s v="Shipment"/>
    <n v="320"/>
    <n v="457.6"/>
  </r>
  <r>
    <s v="AD01-9362"/>
    <x v="0"/>
    <s v="Jun"/>
    <x v="0"/>
    <x v="0"/>
    <s v="Order assembled"/>
    <x v="1"/>
    <s v="Paid"/>
    <s v="Shipment"/>
    <n v="314"/>
    <n v="449.02"/>
  </r>
  <r>
    <s v="AD01-9361"/>
    <x v="0"/>
    <s v="Jun"/>
    <x v="0"/>
    <x v="0"/>
    <s v="Order assembled"/>
    <x v="1"/>
    <s v="Paid"/>
    <s v="Shipment"/>
    <n v="308"/>
    <n v="440.44"/>
  </r>
  <r>
    <s v="AD01-9362"/>
    <x v="0"/>
    <s v="Jun"/>
    <x v="0"/>
    <x v="0"/>
    <s v="Order assembled"/>
    <x v="1"/>
    <s v="Paid"/>
    <s v="Download"/>
    <n v="224"/>
    <n v="320.32"/>
  </r>
  <r>
    <s v="AD01-9361"/>
    <x v="0"/>
    <s v="Jun"/>
    <x v="0"/>
    <x v="0"/>
    <s v="Order assembled"/>
    <x v="1"/>
    <s v="Paid"/>
    <s v="Download"/>
    <n v="272"/>
    <n v="388.96"/>
  </r>
  <r>
    <s v="AD01-9364"/>
    <x v="0"/>
    <s v="Jun"/>
    <x v="0"/>
    <x v="0"/>
    <s v="Order assembled"/>
    <x v="1"/>
    <s v="Paid"/>
    <s v="Download"/>
    <n v="200"/>
    <n v="286"/>
  </r>
  <r>
    <s v="AD01-9362"/>
    <x v="0"/>
    <s v="Jun"/>
    <x v="0"/>
    <x v="0"/>
    <s v="Order assembled"/>
    <x v="1"/>
    <s v="Paid"/>
    <s v="Download"/>
    <n v="226"/>
    <n v="323.18"/>
  </r>
  <r>
    <s v="AD01-9362"/>
    <x v="0"/>
    <s v="Jun"/>
    <x v="0"/>
    <x v="0"/>
    <s v="Order assembled"/>
    <x v="1"/>
    <s v="Paid"/>
    <s v="Download"/>
    <n v="274"/>
    <n v="391.82"/>
  </r>
  <r>
    <s v="AD01-9362"/>
    <x v="0"/>
    <s v="Jun"/>
    <x v="0"/>
    <x v="0"/>
    <s v="Order assembled"/>
    <x v="1"/>
    <s v="Paid"/>
    <s v="Download"/>
    <n v="196"/>
    <n v="280.27999999999997"/>
  </r>
  <r>
    <s v="AD01-9361"/>
    <x v="0"/>
    <s v="Jun"/>
    <x v="0"/>
    <x v="0"/>
    <s v="Order assembled"/>
    <x v="1"/>
    <s v="Paid"/>
    <s v="Download"/>
    <n v="318"/>
    <n v="526.24"/>
  </r>
  <r>
    <s v="AD01-9365"/>
    <x v="0"/>
    <s v="Jun"/>
    <x v="0"/>
    <x v="0"/>
    <s v="Order assembled"/>
    <x v="1"/>
    <s v="Paid"/>
    <s v="Download"/>
    <n v="312"/>
    <n v="526.24"/>
  </r>
  <r>
    <s v="AD01-9364"/>
    <x v="0"/>
    <s v="Jun"/>
    <x v="0"/>
    <x v="0"/>
    <s v="Order assembled"/>
    <x v="1"/>
    <s v="Paid"/>
    <s v="Download"/>
    <n v="712"/>
    <n v="1018.16"/>
  </r>
  <r>
    <s v="AD01-9361"/>
    <x v="0"/>
    <s v="Jun"/>
    <x v="0"/>
    <x v="0"/>
    <s v="Order assembled"/>
    <x v="1"/>
    <s v="Paid"/>
    <s v="Download"/>
    <n v="765"/>
    <n v="1093.95"/>
  </r>
  <r>
    <s v="AD01-9362"/>
    <x v="0"/>
    <s v="Jun"/>
    <x v="0"/>
    <x v="0"/>
    <s v="Order assembled"/>
    <x v="1"/>
    <s v="Paid"/>
    <s v="Shipment"/>
    <n v="321"/>
    <n v="459.03"/>
  </r>
  <r>
    <s v="AD01-9361"/>
    <x v="0"/>
    <s v="Jun"/>
    <x v="0"/>
    <x v="0"/>
    <s v="Order assembled"/>
    <x v="1"/>
    <s v="Paid"/>
    <s v="Download"/>
    <n v="315"/>
    <n v="450.45"/>
  </r>
  <r>
    <s v="AD01-9364"/>
    <x v="0"/>
    <s v="Jun"/>
    <x v="0"/>
    <x v="0"/>
    <s v="Order assembled"/>
    <x v="1"/>
    <s v="Paid"/>
    <s v="Download"/>
    <n v="309"/>
    <n v="441.87"/>
  </r>
  <r>
    <s v="AD01-9361"/>
    <x v="0"/>
    <s v="Jun"/>
    <x v="0"/>
    <x v="0"/>
    <s v="Order assembled"/>
    <x v="1"/>
    <s v="Paid"/>
    <s v="Download"/>
    <n v="225"/>
    <n v="321.75"/>
  </r>
  <r>
    <s v="AD01-9361"/>
    <x v="0"/>
    <s v="Jun"/>
    <x v="0"/>
    <x v="0"/>
    <s v="Order assembled"/>
    <x v="1"/>
    <s v="Paid"/>
    <s v="Download"/>
    <n v="751"/>
    <n v="526.24"/>
  </r>
  <r>
    <s v="AD01-9362"/>
    <x v="0"/>
    <s v="Jun"/>
    <x v="0"/>
    <x v="0"/>
    <s v="Order assembled"/>
    <x v="1"/>
    <s v="Paid"/>
    <s v="Download"/>
    <n v="223"/>
    <n v="318.89"/>
  </r>
  <r>
    <s v="AD01-9365"/>
    <x v="0"/>
    <s v="Jun"/>
    <x v="0"/>
    <x v="0"/>
    <s v="Order assembled"/>
    <x v="1"/>
    <s v="Paid"/>
    <s v="Download"/>
    <n v="271"/>
    <n v="387.53"/>
  </r>
  <r>
    <s v="AD01-9362"/>
    <x v="0"/>
    <s v="Jun"/>
    <x v="0"/>
    <x v="0"/>
    <s v="Order assembled"/>
    <x v="1"/>
    <s v="Paid"/>
    <s v="Download"/>
    <n v="199"/>
    <n v="284.57"/>
  </r>
  <r>
    <s v="AD01-9364"/>
    <x v="0"/>
    <s v="Jun"/>
    <x v="0"/>
    <x v="0"/>
    <s v="Order assembled"/>
    <x v="1"/>
    <s v="Paid"/>
    <s v="Shipment"/>
    <n v="882"/>
    <n v="1261.26"/>
  </r>
  <r>
    <s v="AD01-9361"/>
    <x v="0"/>
    <s v="Jun"/>
    <x v="0"/>
    <x v="0"/>
    <s v="Order assembled"/>
    <x v="1"/>
    <s v="Paid"/>
    <s v="Shipment"/>
    <n v="883"/>
    <n v="1262.69"/>
  </r>
  <r>
    <s v="AD01-9364"/>
    <x v="0"/>
    <s v="Jun"/>
    <x v="0"/>
    <x v="0"/>
    <s v="Order assembled"/>
    <x v="1"/>
    <s v="Paid"/>
    <s v="Download"/>
    <n v="227"/>
    <n v="324.61"/>
  </r>
  <r>
    <s v="AD01-9362"/>
    <x v="0"/>
    <s v="Jun"/>
    <x v="0"/>
    <x v="0"/>
    <s v="Order assembled"/>
    <x v="1"/>
    <s v="Paid"/>
    <s v="Download"/>
    <n v="774"/>
    <n v="1106.82"/>
  </r>
  <r>
    <s v="AD01-9364"/>
    <x v="0"/>
    <s v="Mar"/>
    <x v="0"/>
    <x v="0"/>
    <s v="Order assembled"/>
    <x v="1"/>
    <s v="Paid"/>
    <s v="Download"/>
    <n v="368"/>
    <n v="526.24"/>
  </r>
  <r>
    <s v="AD01-9364"/>
    <x v="0"/>
    <s v="Mar"/>
    <x v="0"/>
    <x v="0"/>
    <s v="Order assembled"/>
    <x v="1"/>
    <s v="Paid"/>
    <s v="Shipment"/>
    <n v="362"/>
    <n v="517.66"/>
  </r>
  <r>
    <s v="AD01-9364"/>
    <x v="0"/>
    <s v="Mar"/>
    <x v="0"/>
    <x v="0"/>
    <s v="Order assembled"/>
    <x v="1"/>
    <s v="Paid"/>
    <s v="Shipment"/>
    <n v="356"/>
    <n v="509.08"/>
  </r>
  <r>
    <s v="AD01-9363"/>
    <x v="0"/>
    <s v="Mar"/>
    <x v="0"/>
    <x v="0"/>
    <s v="Order assembled"/>
    <x v="1"/>
    <s v="Paid"/>
    <s v="Download"/>
    <n v="242"/>
    <n v="346.06"/>
  </r>
  <r>
    <s v="AD01-9361"/>
    <x v="0"/>
    <s v="Mar"/>
    <x v="0"/>
    <x v="0"/>
    <s v="Order assembled"/>
    <x v="1"/>
    <s v="Paid"/>
    <s v="Download"/>
    <n v="290"/>
    <n v="414.7"/>
  </r>
  <r>
    <s v="AD01-9362"/>
    <x v="0"/>
    <s v="Mar"/>
    <x v="0"/>
    <x v="0"/>
    <s v="Order assembled"/>
    <x v="1"/>
    <s v="Paid"/>
    <s v="Download"/>
    <n v="212"/>
    <n v="303.15999999999997"/>
  </r>
  <r>
    <s v="AD01-9365"/>
    <x v="0"/>
    <s v="Mar"/>
    <x v="0"/>
    <x v="0"/>
    <s v="Order assembled"/>
    <x v="1"/>
    <s v="Paid"/>
    <s v="Download"/>
    <n v="286"/>
    <n v="408.98"/>
  </r>
  <r>
    <s v="AD01-9363"/>
    <x v="0"/>
    <s v="Mar"/>
    <x v="0"/>
    <x v="0"/>
    <s v="Order assembled"/>
    <x v="1"/>
    <s v="Paid"/>
    <s v="Download"/>
    <n v="214"/>
    <n v="306.02"/>
  </r>
  <r>
    <s v="AD01-9362"/>
    <x v="0"/>
    <s v="Mar"/>
    <x v="0"/>
    <x v="0"/>
    <s v="Order assembled"/>
    <x v="1"/>
    <s v="Paid"/>
    <s v="Download"/>
    <n v="366"/>
    <n v="526.24"/>
  </r>
  <r>
    <s v="AD01-9362"/>
    <x v="0"/>
    <s v="Mar"/>
    <x v="0"/>
    <x v="0"/>
    <s v="Order assembled"/>
    <x v="1"/>
    <s v="Paid"/>
    <s v="Shipment"/>
    <n v="360"/>
    <n v="526.24"/>
  </r>
  <r>
    <s v="AD01-9364"/>
    <x v="0"/>
    <s v="Mar"/>
    <x v="0"/>
    <x v="0"/>
    <s v="Order assembled"/>
    <x v="1"/>
    <s v="Paid"/>
    <s v="Download"/>
    <n v="676"/>
    <n v="966.68000000000006"/>
  </r>
  <r>
    <s v="AD01-9364"/>
    <x v="0"/>
    <s v="Mar"/>
    <x v="0"/>
    <x v="0"/>
    <s v="Order assembled"/>
    <x v="1"/>
    <s v="Paid"/>
    <s v="Download"/>
    <n v="709"/>
    <n v="1013.87"/>
  </r>
  <r>
    <s v="AD01-9361"/>
    <x v="0"/>
    <s v="Mar"/>
    <x v="0"/>
    <x v="0"/>
    <s v="Order assembled"/>
    <x v="1"/>
    <s v="Paid"/>
    <s v="Download"/>
    <n v="762"/>
    <n v="1089.6599999999999"/>
  </r>
  <r>
    <s v="AD01-9361"/>
    <x v="0"/>
    <s v="Mar"/>
    <x v="0"/>
    <x v="0"/>
    <s v="Order assembled"/>
    <x v="1"/>
    <s v="Paid"/>
    <s v="Download"/>
    <n v="369"/>
    <n v="527.66999999999996"/>
  </r>
  <r>
    <s v="AD01-9364"/>
    <x v="0"/>
    <s v="Mar"/>
    <x v="0"/>
    <x v="0"/>
    <s v="Order assembled"/>
    <x v="1"/>
    <s v="Paid"/>
    <s v="Download"/>
    <n v="363"/>
    <n v="519.09"/>
  </r>
  <r>
    <s v="AD01-9365"/>
    <x v="0"/>
    <s v="Mar"/>
    <x v="0"/>
    <x v="0"/>
    <s v="Order assembled"/>
    <x v="1"/>
    <s v="Paid"/>
    <s v="Shipment"/>
    <n v="357"/>
    <n v="510.51"/>
  </r>
  <r>
    <s v="AD01-9361"/>
    <x v="0"/>
    <s v="Mar"/>
    <x v="0"/>
    <x v="0"/>
    <s v="Order assembled"/>
    <x v="1"/>
    <s v="Paid"/>
    <s v="Download"/>
    <n v="243"/>
    <n v="347.49"/>
  </r>
  <r>
    <s v="AD01-9364"/>
    <x v="0"/>
    <s v="Mar"/>
    <x v="0"/>
    <x v="0"/>
    <s v="Order assembled"/>
    <x v="1"/>
    <s v="Paid"/>
    <s v="Download"/>
    <n v="802"/>
    <n v="526.24"/>
  </r>
  <r>
    <s v="AD01-9363"/>
    <x v="0"/>
    <s v="Mar"/>
    <x v="0"/>
    <x v="0"/>
    <s v="Order assembled"/>
    <x v="1"/>
    <s v="Paid"/>
    <s v="Download"/>
    <n v="241"/>
    <n v="344.63"/>
  </r>
  <r>
    <s v="AD01-9362"/>
    <x v="0"/>
    <s v="Mar"/>
    <x v="0"/>
    <x v="0"/>
    <s v="Order assembled"/>
    <x v="1"/>
    <s v="Paid"/>
    <s v="Download"/>
    <n v="289"/>
    <n v="413.27"/>
  </r>
  <r>
    <s v="AD01-9364"/>
    <x v="0"/>
    <s v="Mar"/>
    <x v="0"/>
    <x v="0"/>
    <s v="Order assembled"/>
    <x v="1"/>
    <s v="Paid"/>
    <s v="Download"/>
    <n v="874"/>
    <n v="1249.82"/>
  </r>
  <r>
    <s v="AD01-9361"/>
    <x v="0"/>
    <s v="Mar"/>
    <x v="0"/>
    <x v="0"/>
    <s v="Order assembled"/>
    <x v="1"/>
    <s v="Paid"/>
    <s v="Shipment"/>
    <n v="875"/>
    <n v="1251.25"/>
  </r>
  <r>
    <s v="AD01-9362"/>
    <x v="0"/>
    <s v="Mar"/>
    <x v="0"/>
    <x v="0"/>
    <s v="Order assembled"/>
    <x v="1"/>
    <s v="Paid"/>
    <s v="Download"/>
    <n v="239"/>
    <n v="341.77"/>
  </r>
  <r>
    <s v="AD01-9362"/>
    <x v="0"/>
    <s v="Mar"/>
    <x v="0"/>
    <x v="0"/>
    <s v="Order assembled"/>
    <x v="1"/>
    <s v="Paid"/>
    <s v="Download"/>
    <n v="287"/>
    <n v="410.40999999999997"/>
  </r>
  <r>
    <s v="AD01-9363"/>
    <x v="0"/>
    <s v="Mar"/>
    <x v="0"/>
    <x v="0"/>
    <s v="Order assembled"/>
    <x v="1"/>
    <s v="Paid"/>
    <s v="Download"/>
    <n v="771"/>
    <n v="1102.53"/>
  </r>
  <r>
    <s v="AD01-9361"/>
    <x v="0"/>
    <s v="May"/>
    <x v="0"/>
    <x v="0"/>
    <s v="Order assembled"/>
    <x v="1"/>
    <s v="Paid"/>
    <s v="Shipment"/>
    <n v="338"/>
    <n v="483.34000000000003"/>
  </r>
  <r>
    <s v="AD01-9361"/>
    <x v="0"/>
    <s v="May"/>
    <x v="0"/>
    <x v="0"/>
    <s v="Order assembled"/>
    <x v="1"/>
    <s v="Paid"/>
    <s v="Shipment"/>
    <n v="332"/>
    <n v="474.76"/>
  </r>
  <r>
    <s v="AD01-9362"/>
    <x v="0"/>
    <s v="May"/>
    <x v="0"/>
    <x v="0"/>
    <s v="Order assembled"/>
    <x v="1"/>
    <s v="Paid"/>
    <s v="Shipment"/>
    <n v="326"/>
    <n v="466.18"/>
  </r>
  <r>
    <s v="AD01-9362"/>
    <x v="0"/>
    <s v="May"/>
    <x v="0"/>
    <x v="0"/>
    <s v="Order assembled"/>
    <x v="1"/>
    <s v="Paid"/>
    <s v="Download"/>
    <n v="230"/>
    <n v="328.9"/>
  </r>
  <r>
    <s v="AD01-9364"/>
    <x v="0"/>
    <s v="May"/>
    <x v="0"/>
    <x v="0"/>
    <s v="Order assembled"/>
    <x v="1"/>
    <s v="Paid"/>
    <s v="Download"/>
    <n v="278"/>
    <n v="397.53999999999996"/>
  </r>
  <r>
    <s v="AD01-9362"/>
    <x v="0"/>
    <s v="May"/>
    <x v="0"/>
    <x v="0"/>
    <s v="Order assembled"/>
    <x v="1"/>
    <s v="Paid"/>
    <s v="Download"/>
    <n v="206"/>
    <n v="294.58"/>
  </r>
  <r>
    <s v="AD01-9361"/>
    <x v="0"/>
    <s v="May"/>
    <x v="0"/>
    <x v="0"/>
    <s v="Order assembled"/>
    <x v="1"/>
    <s v="Paid"/>
    <s v="Download"/>
    <n v="232"/>
    <n v="331.76"/>
  </r>
  <r>
    <s v="AD01-9361"/>
    <x v="0"/>
    <s v="May"/>
    <x v="0"/>
    <x v="0"/>
    <s v="Order assembled"/>
    <x v="1"/>
    <s v="Paid"/>
    <s v="Download"/>
    <n v="202"/>
    <n v="288.86"/>
  </r>
  <r>
    <s v="AD01-9364"/>
    <x v="0"/>
    <s v="May"/>
    <x v="0"/>
    <x v="0"/>
    <s v="Order assembled"/>
    <x v="1"/>
    <s v="Paid"/>
    <s v="Shipment"/>
    <n v="336"/>
    <n v="526.24"/>
  </r>
  <r>
    <s v="AD01-9362"/>
    <x v="0"/>
    <s v="May"/>
    <x v="0"/>
    <x v="0"/>
    <s v="Order assembled"/>
    <x v="1"/>
    <s v="Paid"/>
    <s v="Shipment"/>
    <n v="330"/>
    <n v="526.24"/>
  </r>
  <r>
    <s v="AD01-9361"/>
    <x v="0"/>
    <s v="May"/>
    <x v="0"/>
    <x v="0"/>
    <s v="Order assembled"/>
    <x v="1"/>
    <s v="Paid"/>
    <s v="Shipment"/>
    <n v="324"/>
    <n v="526.24"/>
  </r>
  <r>
    <s v="AD01-9362"/>
    <x v="0"/>
    <s v="May"/>
    <x v="0"/>
    <x v="0"/>
    <s v="Order assembled"/>
    <x v="1"/>
    <s v="Paid"/>
    <s v="Download"/>
    <n v="678"/>
    <n v="969.54"/>
  </r>
  <r>
    <s v="AD01-9364"/>
    <x v="0"/>
    <s v="May"/>
    <x v="0"/>
    <x v="0"/>
    <s v="Order assembled"/>
    <x v="1"/>
    <s v="Paid"/>
    <s v="Download"/>
    <n v="711"/>
    <n v="1016.73"/>
  </r>
  <r>
    <s v="AD01-9362"/>
    <x v="0"/>
    <s v="May"/>
    <x v="0"/>
    <x v="0"/>
    <s v="Order assembled"/>
    <x v="1"/>
    <s v="Paid"/>
    <s v="Download"/>
    <n v="764"/>
    <n v="1092.52"/>
  </r>
  <r>
    <s v="AD01-9364"/>
    <x v="0"/>
    <s v="May"/>
    <x v="0"/>
    <x v="0"/>
    <s v="Order assembled"/>
    <x v="1"/>
    <s v="Paid"/>
    <s v="Shipment"/>
    <n v="333"/>
    <n v="476.19"/>
  </r>
  <r>
    <s v="AD01-9364"/>
    <x v="0"/>
    <s v="May"/>
    <x v="0"/>
    <x v="0"/>
    <s v="Order assembled"/>
    <x v="1"/>
    <s v="Paid"/>
    <s v="Shipment"/>
    <n v="327"/>
    <n v="467.61"/>
  </r>
  <r>
    <s v="AD01-9362"/>
    <x v="0"/>
    <s v="May"/>
    <x v="0"/>
    <x v="0"/>
    <s v="Order assembled"/>
    <x v="1"/>
    <s v="Paid"/>
    <s v="Download"/>
    <n v="231"/>
    <n v="330.33"/>
  </r>
  <r>
    <s v="AD01-9364"/>
    <x v="0"/>
    <s v="May"/>
    <x v="0"/>
    <x v="0"/>
    <s v="Order assembled"/>
    <x v="1"/>
    <s v="Paid"/>
    <s v="Download"/>
    <n v="750"/>
    <n v="526.24"/>
  </r>
  <r>
    <s v="AD01-9362"/>
    <x v="0"/>
    <s v="May"/>
    <x v="0"/>
    <x v="0"/>
    <s v="Order assembled"/>
    <x v="1"/>
    <s v="Paid"/>
    <s v="Download"/>
    <n v="804"/>
    <n v="526.24"/>
  </r>
  <r>
    <s v="AD01-9361"/>
    <x v="0"/>
    <s v="May"/>
    <x v="0"/>
    <x v="0"/>
    <s v="Order assembled"/>
    <x v="1"/>
    <s v="Paid"/>
    <s v="Download"/>
    <n v="229"/>
    <n v="327.47000000000003"/>
  </r>
  <r>
    <s v="AD01-9362"/>
    <x v="0"/>
    <s v="May"/>
    <x v="0"/>
    <x v="0"/>
    <s v="Order assembled"/>
    <x v="1"/>
    <s v="Paid"/>
    <s v="Download"/>
    <n v="277"/>
    <n v="396.11"/>
  </r>
  <r>
    <s v="AD01-9361"/>
    <x v="0"/>
    <s v="May"/>
    <x v="0"/>
    <x v="0"/>
    <s v="Order assembled"/>
    <x v="0"/>
    <s v="Paid"/>
    <s v="Download"/>
    <n v="205"/>
    <n v="293.14999999999998"/>
  </r>
  <r>
    <s v="AD01-9361"/>
    <x v="0"/>
    <s v="May"/>
    <x v="0"/>
    <x v="0"/>
    <s v="Order assembled"/>
    <x v="0"/>
    <s v="Paid"/>
    <s v="Shipment"/>
    <n v="879"/>
    <n v="1256.97"/>
  </r>
  <r>
    <s v="AD01-9365"/>
    <x v="0"/>
    <s v="May"/>
    <x v="0"/>
    <x v="0"/>
    <s v="Order assembled"/>
    <x v="0"/>
    <s v="Paid"/>
    <s v="Shipment"/>
    <n v="880"/>
    <n v="1258.4000000000001"/>
  </r>
  <r>
    <s v="AD01-9362"/>
    <x v="0"/>
    <s v="May"/>
    <x v="0"/>
    <x v="0"/>
    <s v="Order assembled"/>
    <x v="0"/>
    <s v="Paid"/>
    <s v="Shipment"/>
    <n v="881"/>
    <n v="1259.83"/>
  </r>
  <r>
    <s v="AD01-9362"/>
    <x v="0"/>
    <s v="May"/>
    <x v="0"/>
    <x v="0"/>
    <s v="Order assembled"/>
    <x v="0"/>
    <s v="Paid"/>
    <s v="Download"/>
    <n v="233"/>
    <n v="333.19"/>
  </r>
  <r>
    <s v="AD01-9361"/>
    <x v="0"/>
    <s v="May"/>
    <x v="0"/>
    <x v="0"/>
    <s v="Order assembled"/>
    <x v="0"/>
    <s v="Paid"/>
    <s v="Download"/>
    <n v="275"/>
    <n v="393.25"/>
  </r>
  <r>
    <s v="AD01-9362"/>
    <x v="0"/>
    <s v="May"/>
    <x v="0"/>
    <x v="0"/>
    <s v="Order assembled"/>
    <x v="0"/>
    <s v="Paid"/>
    <s v="Download"/>
    <n v="773"/>
    <n v="1105.3899999999999"/>
  </r>
  <r>
    <s v="AD01-9363"/>
    <x v="0"/>
    <s v="Nov"/>
    <x v="0"/>
    <x v="0"/>
    <s v="Order assembled"/>
    <x v="0"/>
    <s v="Paid"/>
    <s v="Shipment"/>
    <n v="242"/>
    <n v="526.24"/>
  </r>
  <r>
    <s v="AD01-9362"/>
    <x v="0"/>
    <s v="Nov"/>
    <x v="0"/>
    <x v="0"/>
    <s v="Order assembled"/>
    <x v="0"/>
    <s v="Paid"/>
    <s v="Shipment"/>
    <n v="236"/>
    <n v="526.24"/>
  </r>
  <r>
    <s v="AD01-9364"/>
    <x v="0"/>
    <s v="Nov"/>
    <x v="0"/>
    <x v="0"/>
    <s v="Order assembled"/>
    <x v="0"/>
    <s v="Paid"/>
    <s v="Shipment"/>
    <n v="230"/>
    <n v="526.24"/>
  </r>
  <r>
    <s v="AD01-9363"/>
    <x v="0"/>
    <s v="Nov"/>
    <x v="0"/>
    <x v="0"/>
    <s v="Order assembled"/>
    <x v="0"/>
    <s v="Paid"/>
    <s v="Download"/>
    <n v="200"/>
    <n v="286"/>
  </r>
  <r>
    <s v="AD01-9364"/>
    <x v="0"/>
    <s v="Nov"/>
    <x v="0"/>
    <x v="0"/>
    <s v="Order assembled"/>
    <x v="0"/>
    <s v="Paid"/>
    <s v="Download"/>
    <n v="170"/>
    <n v="243.1"/>
  </r>
  <r>
    <s v="AD01-9364"/>
    <x v="0"/>
    <s v="Nov"/>
    <x v="0"/>
    <x v="0"/>
    <s v="Order assembled"/>
    <x v="0"/>
    <s v="Paid"/>
    <s v="Download"/>
    <n v="196"/>
    <n v="280.27999999999997"/>
  </r>
  <r>
    <s v="AD01-9362"/>
    <x v="0"/>
    <s v="Nov"/>
    <x v="0"/>
    <x v="0"/>
    <s v="Order assembled"/>
    <x v="0"/>
    <s v="Paid"/>
    <s v="Download"/>
    <n v="244"/>
    <n v="348.92"/>
  </r>
  <r>
    <s v="AD01-9361"/>
    <x v="0"/>
    <s v="Nov"/>
    <x v="0"/>
    <x v="0"/>
    <s v="Order assembled"/>
    <x v="0"/>
    <s v="Paid"/>
    <s v="Download"/>
    <n v="172"/>
    <n v="245.95999999999998"/>
  </r>
  <r>
    <s v="AD01-9361"/>
    <x v="0"/>
    <s v="Nov"/>
    <x v="0"/>
    <x v="0"/>
    <s v="Order assembled"/>
    <x v="0"/>
    <s v="Paid"/>
    <s v="Shipment"/>
    <n v="240"/>
    <n v="526.24"/>
  </r>
  <r>
    <s v="AD01-9364"/>
    <x v="0"/>
    <s v="Nov"/>
    <x v="0"/>
    <x v="0"/>
    <s v="Order assembled"/>
    <x v="0"/>
    <s v="Paid"/>
    <s v="Shipment"/>
    <n v="234"/>
    <n v="526.24"/>
  </r>
  <r>
    <s v="AD01-9362"/>
    <x v="0"/>
    <s v="Nov"/>
    <x v="0"/>
    <x v="0"/>
    <s v="Order assembled"/>
    <x v="0"/>
    <s v="Paid"/>
    <s v="Shipment"/>
    <n v="228"/>
    <n v="526.24"/>
  </r>
  <r>
    <s v="AD01-9361"/>
    <x v="0"/>
    <s v="Nov"/>
    <x v="0"/>
    <x v="0"/>
    <s v="Order assembled"/>
    <x v="0"/>
    <s v="Paid"/>
    <s v="Download"/>
    <n v="683"/>
    <n v="976.69"/>
  </r>
  <r>
    <s v="AD01-9362"/>
    <x v="0"/>
    <s v="Nov"/>
    <x v="0"/>
    <x v="0"/>
    <s v="Order assembled"/>
    <x v="0"/>
    <s v="Paid"/>
    <s v="Download"/>
    <n v="716"/>
    <n v="1023.88"/>
  </r>
  <r>
    <s v="AD01-9364"/>
    <x v="0"/>
    <s v="Nov"/>
    <x v="0"/>
    <x v="0"/>
    <s v="Order assembled"/>
    <x v="0"/>
    <s v="Paid"/>
    <s v="Download"/>
    <n v="769"/>
    <n v="1099.67"/>
  </r>
  <r>
    <s v="AD01-9362"/>
    <x v="0"/>
    <s v="Nov"/>
    <x v="0"/>
    <x v="0"/>
    <s v="Order assembled"/>
    <x v="0"/>
    <s v="Paid"/>
    <s v="Shipment"/>
    <n v="237"/>
    <n v="338.90999999999997"/>
  </r>
  <r>
    <s v="AD01-9362"/>
    <x v="0"/>
    <s v="Nov"/>
    <x v="0"/>
    <x v="0"/>
    <s v="Order assembled"/>
    <x v="0"/>
    <s v="Paid"/>
    <s v="Shipment"/>
    <n v="231"/>
    <n v="330.33"/>
  </r>
  <r>
    <s v="AD01-9364"/>
    <x v="0"/>
    <s v="Nov"/>
    <x v="0"/>
    <x v="0"/>
    <s v="Order assembled"/>
    <x v="0"/>
    <s v="Paid"/>
    <s v="Download"/>
    <n v="201"/>
    <n v="287.43"/>
  </r>
  <r>
    <s v="AD01-9362"/>
    <x v="0"/>
    <s v="Nov"/>
    <x v="0"/>
    <x v="0"/>
    <s v="Order assembled"/>
    <x v="0"/>
    <s v="Paid"/>
    <s v="Download"/>
    <n v="756"/>
    <n v="526.24"/>
  </r>
  <r>
    <s v="AD01-9361"/>
    <x v="0"/>
    <s v="Nov"/>
    <x v="0"/>
    <x v="0"/>
    <s v="Order assembled"/>
    <x v="0"/>
    <s v="Paid"/>
    <s v="Download"/>
    <n v="809"/>
    <n v="526.24"/>
  </r>
  <r>
    <s v="AD01-9361"/>
    <x v="0"/>
    <s v="Nov"/>
    <x v="0"/>
    <x v="0"/>
    <s v="Order assembled"/>
    <x v="0"/>
    <s v="Paid"/>
    <s v="Download"/>
    <n v="199"/>
    <n v="284.57"/>
  </r>
  <r>
    <s v="AD01-9361"/>
    <x v="0"/>
    <s v="Nov"/>
    <x v="0"/>
    <x v="0"/>
    <s v="Order assembled"/>
    <x v="0"/>
    <s v="Paid"/>
    <s v="Download"/>
    <n v="247"/>
    <n v="353.21"/>
  </r>
  <r>
    <s v="AD01-9364"/>
    <x v="0"/>
    <s v="Nov"/>
    <x v="0"/>
    <x v="0"/>
    <s v="Order assembled"/>
    <x v="0"/>
    <s v="Paid"/>
    <s v="Download"/>
    <n v="169"/>
    <n v="241.67000000000002"/>
  </r>
  <r>
    <s v="AD01-9361"/>
    <x v="0"/>
    <s v="Nov"/>
    <x v="0"/>
    <x v="0"/>
    <s v="Order assembled"/>
    <x v="0"/>
    <s v="Paid"/>
    <s v="Shipment"/>
    <n v="239"/>
    <n v="341.77"/>
  </r>
  <r>
    <s v="AD01-9362"/>
    <x v="0"/>
    <s v="Nov"/>
    <x v="0"/>
    <x v="0"/>
    <s v="Order assembled"/>
    <x v="0"/>
    <s v="Paid"/>
    <s v="Shipment"/>
    <n v="233"/>
    <n v="333.19"/>
  </r>
  <r>
    <s v="AD01-9364"/>
    <x v="0"/>
    <s v="Nov"/>
    <x v="0"/>
    <x v="0"/>
    <s v="Order assembled"/>
    <x v="0"/>
    <s v="Paid"/>
    <s v="Shipment"/>
    <n v="227"/>
    <n v="324.61"/>
  </r>
  <r>
    <s v="AD01-9364"/>
    <x v="0"/>
    <s v="Nov"/>
    <x v="0"/>
    <x v="0"/>
    <s v="Order assembled"/>
    <x v="0"/>
    <s v="Paid"/>
    <s v="Download"/>
    <n v="197"/>
    <n v="281.70999999999998"/>
  </r>
  <r>
    <s v="AD01-9364"/>
    <x v="0"/>
    <s v="Nov"/>
    <x v="0"/>
    <x v="0"/>
    <s v="Order assembled"/>
    <x v="0"/>
    <s v="Paid"/>
    <s v="Download"/>
    <n v="245"/>
    <n v="350.35"/>
  </r>
  <r>
    <s v="AD01-9363"/>
    <x v="0"/>
    <s v="Nov"/>
    <x v="0"/>
    <x v="0"/>
    <s v="Order assembled"/>
    <x v="0"/>
    <s v="Paid"/>
    <s v="Download"/>
    <n v="778"/>
    <n v="1112.54"/>
  </r>
  <r>
    <s v="AD01-9362"/>
    <x v="0"/>
    <s v="Oct"/>
    <x v="0"/>
    <x v="0"/>
    <s v="Order assembled"/>
    <x v="0"/>
    <s v="Paid"/>
    <s v="Shipment"/>
    <n v="254"/>
    <n v="526.24"/>
  </r>
  <r>
    <s v="AD01-9362"/>
    <x v="0"/>
    <s v="Oct"/>
    <x v="0"/>
    <x v="0"/>
    <s v="Order assembled"/>
    <x v="0"/>
    <s v="Paid"/>
    <s v="Shipment"/>
    <n v="248"/>
    <n v="526.24"/>
  </r>
  <r>
    <s v="AD01-9362"/>
    <x v="0"/>
    <s v="Oct"/>
    <x v="0"/>
    <x v="0"/>
    <s v="Order assembled"/>
    <x v="0"/>
    <s v="Paid"/>
    <s v="Download"/>
    <n v="206"/>
    <n v="294.58"/>
  </r>
  <r>
    <s v="AD01-9361"/>
    <x v="0"/>
    <s v="Oct"/>
    <x v="0"/>
    <x v="0"/>
    <s v="Order assembled"/>
    <x v="0"/>
    <s v="Paid"/>
    <s v="Download"/>
    <n v="248"/>
    <n v="354.64"/>
  </r>
  <r>
    <s v="AD01-9364"/>
    <x v="0"/>
    <s v="Oct"/>
    <x v="0"/>
    <x v="0"/>
    <s v="Order assembled"/>
    <x v="0"/>
    <s v="Paid"/>
    <s v="Download"/>
    <n v="176"/>
    <n v="251.68"/>
  </r>
  <r>
    <s v="AD01-9365"/>
    <x v="0"/>
    <s v="Oct"/>
    <x v="0"/>
    <x v="0"/>
    <s v="Order assembled"/>
    <x v="0"/>
    <s v="Paid"/>
    <s v="Download"/>
    <n v="202"/>
    <n v="288.86"/>
  </r>
  <r>
    <s v="AD01-9362"/>
    <x v="0"/>
    <s v="Oct"/>
    <x v="0"/>
    <x v="0"/>
    <s v="Order assembled"/>
    <x v="0"/>
    <s v="Paid"/>
    <s v="Download"/>
    <n v="250"/>
    <n v="357.5"/>
  </r>
  <r>
    <s v="AD01-9361"/>
    <x v="0"/>
    <s v="Oct"/>
    <x v="0"/>
    <x v="0"/>
    <s v="Order assembled"/>
    <x v="0"/>
    <s v="Paid"/>
    <s v="Download"/>
    <n v="178"/>
    <n v="254.54"/>
  </r>
  <r>
    <s v="AD01-9361"/>
    <x v="0"/>
    <s v="Oct"/>
    <x v="0"/>
    <x v="0"/>
    <s v="Order assembled"/>
    <x v="0"/>
    <s v="Paid"/>
    <s v="Download"/>
    <n v="258"/>
    <n v="526.24"/>
  </r>
  <r>
    <s v="AD01-9361"/>
    <x v="0"/>
    <s v="Oct"/>
    <x v="0"/>
    <x v="0"/>
    <s v="Order assembled"/>
    <x v="0"/>
    <s v="Paid"/>
    <s v="Download"/>
    <n v="252"/>
    <n v="526.24"/>
  </r>
  <r>
    <s v="AD01-9361"/>
    <x v="0"/>
    <s v="Oct"/>
    <x v="0"/>
    <x v="0"/>
    <s v="Order assembled"/>
    <x v="0"/>
    <s v="Paid"/>
    <s v="Shipment"/>
    <n v="246"/>
    <n v="526.24"/>
  </r>
  <r>
    <s v="AD01-9364"/>
    <x v="0"/>
    <s v="Oct"/>
    <x v="0"/>
    <x v="0"/>
    <s v="Order assembled"/>
    <x v="0"/>
    <s v="Paid"/>
    <s v="Download"/>
    <n v="682"/>
    <n v="975.26"/>
  </r>
  <r>
    <s v="AD01-9362"/>
    <x v="0"/>
    <s v="Oct"/>
    <x v="0"/>
    <x v="0"/>
    <s v="Order assembled"/>
    <x v="0"/>
    <s v="Paid"/>
    <s v="Download"/>
    <n v="715"/>
    <n v="1022.45"/>
  </r>
  <r>
    <s v="AD01-9362"/>
    <x v="0"/>
    <s v="Oct"/>
    <x v="0"/>
    <x v="0"/>
    <s v="Order assembled"/>
    <x v="0"/>
    <s v="Paid"/>
    <s v="Download"/>
    <n v="255"/>
    <n v="364.65"/>
  </r>
  <r>
    <s v="AD01-9362"/>
    <x v="0"/>
    <s v="Oct"/>
    <x v="0"/>
    <x v="0"/>
    <s v="Order assembled"/>
    <x v="0"/>
    <s v="Paid"/>
    <s v="Download"/>
    <n v="249"/>
    <n v="356.07"/>
  </r>
  <r>
    <s v="AD01-9361"/>
    <x v="0"/>
    <s v="Oct"/>
    <x v="0"/>
    <x v="0"/>
    <s v="Order assembled"/>
    <x v="0"/>
    <s v="Paid"/>
    <s v="Shipment"/>
    <n v="243"/>
    <n v="347.49"/>
  </r>
  <r>
    <s v="AD01-9361"/>
    <x v="0"/>
    <s v="Oct"/>
    <x v="0"/>
    <x v="0"/>
    <s v="Order assembled"/>
    <x v="0"/>
    <s v="Paid"/>
    <s v="Download"/>
    <n v="755"/>
    <n v="526.24"/>
  </r>
  <r>
    <s v="AD01-9364"/>
    <x v="0"/>
    <s v="Oct"/>
    <x v="0"/>
    <x v="0"/>
    <s v="Order assembled"/>
    <x v="0"/>
    <s v="Paid"/>
    <s v="Download"/>
    <n v="808"/>
    <n v="526.24"/>
  </r>
  <r>
    <s v="AD01-9361"/>
    <x v="0"/>
    <s v="Oct"/>
    <x v="0"/>
    <x v="0"/>
    <s v="Order assembled"/>
    <x v="0"/>
    <s v="Paid"/>
    <s v="Download"/>
    <n v="205"/>
    <n v="293.14999999999998"/>
  </r>
  <r>
    <s v="AD01-9361"/>
    <x v="0"/>
    <s v="Oct"/>
    <x v="0"/>
    <x v="0"/>
    <s v="Order assembled"/>
    <x v="0"/>
    <s v="Paid"/>
    <s v="Download"/>
    <n v="253"/>
    <n v="361.78999999999996"/>
  </r>
  <r>
    <s v="AD01-9365"/>
    <x v="0"/>
    <s v="Oct"/>
    <x v="0"/>
    <x v="0"/>
    <s v="Order assembled"/>
    <x v="0"/>
    <s v="Paid"/>
    <s v="Download"/>
    <n v="175"/>
    <n v="250.25"/>
  </r>
  <r>
    <s v="AD01-9363"/>
    <x v="0"/>
    <s v="Oct"/>
    <x v="0"/>
    <x v="0"/>
    <s v="Order assembled"/>
    <x v="0"/>
    <s v="Paid"/>
    <s v="Shipment"/>
    <n v="257"/>
    <n v="367.51"/>
  </r>
  <r>
    <s v="AD01-9363"/>
    <x v="0"/>
    <s v="Oct"/>
    <x v="0"/>
    <x v="0"/>
    <s v="Order assembled"/>
    <x v="0"/>
    <s v="Paid"/>
    <s v="Shipment"/>
    <n v="251"/>
    <n v="358.93"/>
  </r>
  <r>
    <s v="AD01-9362"/>
    <x v="0"/>
    <s v="Oct"/>
    <x v="0"/>
    <x v="0"/>
    <s v="Order assembled"/>
    <x v="0"/>
    <s v="Paid"/>
    <s v="Shipment"/>
    <n v="245"/>
    <n v="350.35"/>
  </r>
  <r>
    <s v="AD01-9364"/>
    <x v="0"/>
    <s v="Oct"/>
    <x v="0"/>
    <x v="0"/>
    <s v="Order assembled"/>
    <x v="0"/>
    <s v="Paid"/>
    <s v="Download"/>
    <n v="203"/>
    <n v="290.28999999999996"/>
  </r>
  <r>
    <s v="AD01-9361"/>
    <x v="0"/>
    <s v="Oct"/>
    <x v="0"/>
    <x v="0"/>
    <s v="Order assembled"/>
    <x v="0"/>
    <s v="Paid"/>
    <s v="Download"/>
    <n v="251"/>
    <n v="358.93"/>
  </r>
  <r>
    <s v="AD01-9362"/>
    <x v="0"/>
    <s v="Oct"/>
    <x v="0"/>
    <x v="0"/>
    <s v="Order assembled"/>
    <x v="0"/>
    <s v="Paid"/>
    <s v="Download"/>
    <n v="777"/>
    <n v="1111.1100000000001"/>
  </r>
  <r>
    <s v="AD01-9361"/>
    <x v="0"/>
    <s v="Sep"/>
    <x v="0"/>
    <x v="0"/>
    <s v="Order assembled"/>
    <x v="0"/>
    <s v="Paid"/>
    <s v="Shipment"/>
    <n v="272"/>
    <n v="526.24"/>
  </r>
  <r>
    <s v="AD01-9361"/>
    <x v="0"/>
    <s v="Sep"/>
    <x v="0"/>
    <x v="0"/>
    <s v="Order assembled"/>
    <x v="0"/>
    <s v="Paid"/>
    <s v="Shipment"/>
    <n v="266"/>
    <n v="526.24"/>
  </r>
  <r>
    <s v="AD01-9361"/>
    <x v="0"/>
    <s v="Sep"/>
    <x v="0"/>
    <x v="0"/>
    <s v="Order assembled"/>
    <x v="0"/>
    <s v="Paid"/>
    <s v="Shipment"/>
    <n v="260"/>
    <n v="526.24"/>
  </r>
  <r>
    <s v="AD01-9364"/>
    <x v="0"/>
    <s v="Sep"/>
    <x v="0"/>
    <x v="0"/>
    <s v="Order assembled"/>
    <x v="0"/>
    <s v="Paid"/>
    <s v="Download"/>
    <n v="254"/>
    <n v="363.22"/>
  </r>
  <r>
    <s v="AD01-9361"/>
    <x v="0"/>
    <s v="Sep"/>
    <x v="0"/>
    <x v="0"/>
    <s v="Order assembled"/>
    <x v="0"/>
    <s v="Paid"/>
    <s v="Download"/>
    <n v="182"/>
    <n v="260.26"/>
  </r>
  <r>
    <s v="AD01-9363"/>
    <x v="0"/>
    <s v="Sep"/>
    <x v="0"/>
    <x v="0"/>
    <s v="Order assembled"/>
    <x v="0"/>
    <s v="Paid"/>
    <s v="Download"/>
    <n v="208"/>
    <n v="297.44"/>
  </r>
  <r>
    <s v="AD01-9363"/>
    <x v="0"/>
    <s v="Sep"/>
    <x v="0"/>
    <x v="0"/>
    <s v="Order assembled"/>
    <x v="0"/>
    <s v="Paid"/>
    <s v="Download"/>
    <n v="256"/>
    <n v="366.08"/>
  </r>
  <r>
    <s v="AD01-9364"/>
    <x v="0"/>
    <s v="Sep"/>
    <x v="0"/>
    <x v="0"/>
    <s v="Order assembled"/>
    <x v="0"/>
    <s v="Paid"/>
    <s v="Download"/>
    <n v="184"/>
    <n v="263.12"/>
  </r>
  <r>
    <s v="AD01-9365"/>
    <x v="0"/>
    <s v="Sep"/>
    <x v="0"/>
    <x v="0"/>
    <s v="Order assembled"/>
    <x v="0"/>
    <s v="Paid"/>
    <s v="Download"/>
    <n v="270"/>
    <n v="526.24"/>
  </r>
  <r>
    <s v="AD01-9361"/>
    <x v="0"/>
    <s v="Sep"/>
    <x v="0"/>
    <x v="0"/>
    <s v="Order assembled"/>
    <x v="0"/>
    <s v="Paid"/>
    <s v="Download"/>
    <n v="264"/>
    <n v="526.24"/>
  </r>
  <r>
    <s v="AD01-9363"/>
    <x v="0"/>
    <s v="Sep"/>
    <x v="0"/>
    <x v="0"/>
    <s v="Order assembled"/>
    <x v="0"/>
    <s v="Paid"/>
    <s v="Download"/>
    <n v="681"/>
    <n v="973.82999999999993"/>
  </r>
  <r>
    <s v="AD01-9361"/>
    <x v="0"/>
    <s v="Sep"/>
    <x v="0"/>
    <x v="0"/>
    <s v="Order assembled"/>
    <x v="0"/>
    <s v="Paid"/>
    <s v="Download"/>
    <n v="714"/>
    <n v="1021.02"/>
  </r>
  <r>
    <s v="AD01-9361"/>
    <x v="0"/>
    <s v="Sep"/>
    <x v="0"/>
    <x v="0"/>
    <s v="Order assembled"/>
    <x v="0"/>
    <s v="Paid"/>
    <s v="Download"/>
    <n v="768"/>
    <n v="1098.24"/>
  </r>
  <r>
    <s v="AD01-9361"/>
    <x v="0"/>
    <s v="Sep"/>
    <x v="0"/>
    <x v="0"/>
    <s v="Order assembled"/>
    <x v="0"/>
    <s v="Paid"/>
    <s v="Download"/>
    <n v="273"/>
    <n v="390.39"/>
  </r>
  <r>
    <s v="AD01-9363"/>
    <x v="0"/>
    <s v="Sep"/>
    <x v="0"/>
    <x v="0"/>
    <s v="Order assembled"/>
    <x v="0"/>
    <s v="Paid"/>
    <s v="Download"/>
    <n v="267"/>
    <n v="381.81"/>
  </r>
  <r>
    <s v="AD01-9364"/>
    <x v="0"/>
    <s v="Sep"/>
    <x v="0"/>
    <x v="0"/>
    <s v="Order assembled"/>
    <x v="0"/>
    <s v="Paid"/>
    <s v="Download"/>
    <n v="261"/>
    <n v="373.23"/>
  </r>
  <r>
    <s v="AD01-9361"/>
    <x v="0"/>
    <s v="Sep"/>
    <x v="0"/>
    <x v="0"/>
    <s v="Order assembled"/>
    <x v="0"/>
    <s v="Paid"/>
    <s v="Download"/>
    <n v="207"/>
    <n v="296.01"/>
  </r>
  <r>
    <s v="AD01-9361"/>
    <x v="0"/>
    <s v="Sep"/>
    <x v="0"/>
    <x v="0"/>
    <s v="Order assembled"/>
    <x v="0"/>
    <s v="Paid"/>
    <s v="Download"/>
    <n v="754"/>
    <n v="526.24"/>
  </r>
  <r>
    <s v="AD01-9363"/>
    <x v="0"/>
    <s v="Sep"/>
    <x v="0"/>
    <x v="0"/>
    <s v="Order assembled"/>
    <x v="0"/>
    <s v="Paid"/>
    <s v="Download"/>
    <n v="807"/>
    <n v="526.24"/>
  </r>
  <r>
    <s v="AD01-9364"/>
    <x v="0"/>
    <s v="Sep"/>
    <x v="0"/>
    <x v="0"/>
    <s v="Order assembled"/>
    <x v="0"/>
    <s v="Paid"/>
    <s v="Download"/>
    <n v="211"/>
    <n v="301.73"/>
  </r>
  <r>
    <s v="AD01-9363"/>
    <x v="0"/>
    <s v="Sep"/>
    <x v="0"/>
    <x v="0"/>
    <s v="Order assembled"/>
    <x v="0"/>
    <s v="Paid"/>
    <s v="Download"/>
    <n v="181"/>
    <n v="258.83"/>
  </r>
  <r>
    <s v="AD01-9361"/>
    <x v="0"/>
    <s v="Sep"/>
    <x v="0"/>
    <x v="0"/>
    <s v="Order assembled"/>
    <x v="0"/>
    <s v="Paid"/>
    <s v="Shipment"/>
    <n v="269"/>
    <n v="384.67"/>
  </r>
  <r>
    <s v="AD01-9362"/>
    <x v="0"/>
    <s v="Sep"/>
    <x v="0"/>
    <x v="0"/>
    <s v="Order assembled"/>
    <x v="0"/>
    <s v="Paid"/>
    <s v="Shipment"/>
    <n v="263"/>
    <n v="376.09000000000003"/>
  </r>
  <r>
    <s v="AD01-9361"/>
    <x v="0"/>
    <s v="Sep"/>
    <x v="0"/>
    <x v="0"/>
    <s v="Order assembled"/>
    <x v="0"/>
    <s v="Paid"/>
    <s v="Download"/>
    <n v="209"/>
    <n v="298.87"/>
  </r>
  <r>
    <s v="AD01-9365"/>
    <x v="0"/>
    <s v="Sep"/>
    <x v="0"/>
    <x v="0"/>
    <s v="Order assembled"/>
    <x v="0"/>
    <s v="Paid"/>
    <s v="Download"/>
    <n v="257"/>
    <n v="367.51"/>
  </r>
  <r>
    <s v="AD01-9361"/>
    <x v="0"/>
    <s v="Apr"/>
    <x v="1"/>
    <x v="0"/>
    <s v="Order assembled"/>
    <x v="0"/>
    <s v="Paid"/>
    <s v="Shipment"/>
    <n v="128"/>
    <n v="183.04"/>
  </r>
  <r>
    <s v="AD01-9364"/>
    <x v="0"/>
    <s v="Apr"/>
    <x v="1"/>
    <x v="0"/>
    <s v="Order assembled"/>
    <x v="0"/>
    <s v="Paid"/>
    <s v="Shipment"/>
    <n v="302"/>
    <n v="431.86"/>
  </r>
  <r>
    <s v="AD01-9362"/>
    <x v="0"/>
    <s v="Apr"/>
    <x v="1"/>
    <x v="0"/>
    <s v="Order assembled"/>
    <x v="0"/>
    <s v="Paid"/>
    <s v="Shipment"/>
    <n v="328"/>
    <n v="526.24"/>
  </r>
  <r>
    <s v="AD01-9361"/>
    <x v="0"/>
    <s v="Apr"/>
    <x v="1"/>
    <x v="0"/>
    <s v="Order assembled"/>
    <x v="0"/>
    <s v="Paid"/>
    <s v="Shipment"/>
    <n v="130"/>
    <n v="526.24"/>
  </r>
  <r>
    <s v="AD01-9361"/>
    <x v="0"/>
    <s v="Apr"/>
    <x v="1"/>
    <x v="0"/>
    <s v="Order assembled"/>
    <x v="0"/>
    <s v="Paid"/>
    <s v="Shipment"/>
    <n v="304"/>
    <n v="526.24"/>
  </r>
  <r>
    <s v="AD01-9362"/>
    <x v="0"/>
    <s v="Apr"/>
    <x v="1"/>
    <x v="0"/>
    <s v="Order assembled"/>
    <x v="0"/>
    <s v="Paid"/>
    <s v="Shipment"/>
    <n v="989"/>
    <n v="1414.27"/>
  </r>
  <r>
    <s v="AD01-9361"/>
    <x v="0"/>
    <s v="Apr"/>
    <x v="1"/>
    <x v="0"/>
    <s v="Order assembled"/>
    <x v="0"/>
    <s v="Paid"/>
    <s v="Shipment"/>
    <n v="1022"/>
    <n v="1461.46"/>
  </r>
  <r>
    <s v="AD01-9364"/>
    <x v="0"/>
    <s v="Apr"/>
    <x v="1"/>
    <x v="0"/>
    <s v="Order assembled"/>
    <x v="0"/>
    <s v="Paid"/>
    <s v="Shipment"/>
    <n v="300"/>
    <n v="429"/>
  </r>
  <r>
    <s v="AD01-9364"/>
    <x v="0"/>
    <s v="Apr"/>
    <x v="1"/>
    <x v="0"/>
    <s v="Order assembled"/>
    <x v="0"/>
    <s v="Paid"/>
    <s v="Shipment"/>
    <n v="327"/>
    <n v="467.61"/>
  </r>
  <r>
    <s v="AD01-9361"/>
    <x v="0"/>
    <s v="Apr"/>
    <x v="1"/>
    <x v="0"/>
    <s v="Order assembled"/>
    <x v="0"/>
    <s v="Paid"/>
    <s v="Shipment"/>
    <n v="129"/>
    <n v="184.47"/>
  </r>
  <r>
    <s v="AD01-9362"/>
    <x v="0"/>
    <s v="Apr"/>
    <x v="1"/>
    <x v="0"/>
    <s v="Order assembled"/>
    <x v="0"/>
    <s v="Paid"/>
    <s v="Shipment"/>
    <n v="303"/>
    <n v="433.28999999999996"/>
  </r>
  <r>
    <s v="AD01-9361"/>
    <x v="0"/>
    <s v="Apr"/>
    <x v="1"/>
    <x v="0"/>
    <s v="Order assembled"/>
    <x v="0"/>
    <s v="Paid"/>
    <s v="Shipment"/>
    <n v="770"/>
    <n v="1101.0999999999999"/>
  </r>
  <r>
    <s v="AD01-9362"/>
    <x v="0"/>
    <s v="Apr"/>
    <x v="1"/>
    <x v="0"/>
    <s v="Order assembled"/>
    <x v="0"/>
    <s v="Paid"/>
    <s v="Shipment"/>
    <n v="857"/>
    <n v="1225.51"/>
  </r>
  <r>
    <s v="AD01-9364"/>
    <x v="0"/>
    <s v="Apr"/>
    <x v="1"/>
    <x v="0"/>
    <s v="Order assembled"/>
    <x v="0"/>
    <s v="Paid"/>
    <s v="Shipment"/>
    <n v="329"/>
    <n v="470.47"/>
  </r>
  <r>
    <s v="AD01-9361"/>
    <x v="0"/>
    <s v="Apr"/>
    <x v="1"/>
    <x v="0"/>
    <s v="Order assembled"/>
    <x v="0"/>
    <s v="Paid"/>
    <s v="Shipment"/>
    <n v="131"/>
    <n v="187.32999999999998"/>
  </r>
  <r>
    <s v="AD01-9364"/>
    <x v="0"/>
    <s v="Aug"/>
    <x v="1"/>
    <x v="0"/>
    <s v="Order assembled"/>
    <x v="0"/>
    <s v="Paid"/>
    <s v="Shipment"/>
    <n v="308"/>
    <n v="440.44"/>
  </r>
  <r>
    <s v="AD01-9361"/>
    <x v="0"/>
    <s v="Aug"/>
    <x v="1"/>
    <x v="0"/>
    <s v="Order assembled"/>
    <x v="0"/>
    <s v="Paid"/>
    <s v="Shipment"/>
    <n v="356"/>
    <n v="509.08"/>
  </r>
  <r>
    <s v="AD01-9362"/>
    <x v="0"/>
    <s v="Aug"/>
    <x v="1"/>
    <x v="0"/>
    <s v="Order assembled"/>
    <x v="0"/>
    <s v="Paid"/>
    <s v="Shipment"/>
    <n v="310"/>
    <n v="526.24"/>
  </r>
  <r>
    <s v="AD01-9362"/>
    <x v="0"/>
    <s v="Aug"/>
    <x v="1"/>
    <x v="0"/>
    <s v="Order assembled"/>
    <x v="0"/>
    <s v="Paid"/>
    <s v="Shipment"/>
    <n v="352"/>
    <n v="526.24"/>
  </r>
  <r>
    <s v="AD01-9362"/>
    <x v="0"/>
    <s v="Aug"/>
    <x v="1"/>
    <x v="0"/>
    <s v="Order assembled"/>
    <x v="0"/>
    <s v="Paid"/>
    <s v="Shipment"/>
    <n v="280"/>
    <n v="526.24"/>
  </r>
  <r>
    <s v="AD01-9362"/>
    <x v="0"/>
    <s v="Aug"/>
    <x v="1"/>
    <x v="0"/>
    <s v="Order assembled"/>
    <x v="0"/>
    <s v="Paid"/>
    <s v="Shipment"/>
    <n v="993"/>
    <n v="1419.99"/>
  </r>
  <r>
    <s v="AD01-9362"/>
    <x v="0"/>
    <s v="Aug"/>
    <x v="1"/>
    <x v="0"/>
    <s v="Order assembled"/>
    <x v="0"/>
    <s v="Paid"/>
    <s v="Shipment"/>
    <n v="1026"/>
    <n v="1467.18"/>
  </r>
  <r>
    <s v="AD01-9364"/>
    <x v="0"/>
    <s v="Aug"/>
    <x v="1"/>
    <x v="0"/>
    <s v="Order assembled"/>
    <x v="0"/>
    <s v="Paid"/>
    <s v="Shipment"/>
    <n v="282"/>
    <n v="403.26"/>
  </r>
  <r>
    <s v="AD01-9364"/>
    <x v="0"/>
    <s v="Aug"/>
    <x v="1"/>
    <x v="0"/>
    <s v="Order assembled"/>
    <x v="0"/>
    <s v="Paid"/>
    <s v="Shipment"/>
    <n v="309"/>
    <n v="441.87"/>
  </r>
  <r>
    <s v="AD01-9361"/>
    <x v="0"/>
    <s v="Aug"/>
    <x v="1"/>
    <x v="0"/>
    <s v="Order assembled"/>
    <x v="0"/>
    <s v="Paid"/>
    <s v="Shipment"/>
    <n v="357"/>
    <n v="510.51"/>
  </r>
  <r>
    <s v="AD01-9362"/>
    <x v="0"/>
    <s v="Aug"/>
    <x v="1"/>
    <x v="0"/>
    <s v="Order assembled"/>
    <x v="0"/>
    <s v="Paid"/>
    <s v="Shipment"/>
    <n v="279"/>
    <n v="398.97"/>
  </r>
  <r>
    <s v="AD01-9362"/>
    <x v="0"/>
    <s v="Aug"/>
    <x v="1"/>
    <x v="0"/>
    <s v="Order assembled"/>
    <x v="0"/>
    <s v="Paid"/>
    <s v="Shipment"/>
    <n v="774"/>
    <n v="1106.82"/>
  </r>
  <r>
    <s v="AD01-9361"/>
    <x v="0"/>
    <s v="Aug"/>
    <x v="1"/>
    <x v="0"/>
    <s v="Order assembled"/>
    <x v="0"/>
    <s v="Paid"/>
    <s v="Shipment"/>
    <n v="807"/>
    <n v="1154.01"/>
  </r>
  <r>
    <s v="AD01-9362"/>
    <x v="0"/>
    <s v="Aug"/>
    <x v="1"/>
    <x v="0"/>
    <s v="Order assembled"/>
    <x v="0"/>
    <s v="Paid"/>
    <s v="Shipment"/>
    <n v="860"/>
    <n v="1229.8"/>
  </r>
  <r>
    <s v="AD01-9365"/>
    <x v="0"/>
    <s v="Aug"/>
    <x v="1"/>
    <x v="0"/>
    <s v="Order assembled"/>
    <x v="0"/>
    <s v="Paid"/>
    <s v="Shipment"/>
    <n v="353"/>
    <n v="504.78999999999996"/>
  </r>
  <r>
    <s v="AD01-9364"/>
    <x v="0"/>
    <s v="Aug"/>
    <x v="1"/>
    <x v="0"/>
    <s v="Order assembled"/>
    <x v="0"/>
    <s v="Paid"/>
    <s v="Shipment"/>
    <n v="281"/>
    <n v="401.83"/>
  </r>
  <r>
    <s v="AD01-9364"/>
    <x v="0"/>
    <s v="Dec"/>
    <x v="1"/>
    <x v="0"/>
    <s v="Order assembled"/>
    <x v="0"/>
    <s v="Paid"/>
    <s v="Shipment"/>
    <n v="284"/>
    <n v="406.12"/>
  </r>
  <r>
    <s v="AD01-9362"/>
    <x v="0"/>
    <s v="Dec"/>
    <x v="1"/>
    <x v="0"/>
    <s v="Order assembled"/>
    <x v="0"/>
    <s v="Paid"/>
    <s v="Shipment"/>
    <n v="332"/>
    <n v="474.76"/>
  </r>
  <r>
    <s v="AD01-9364"/>
    <x v="0"/>
    <s v="Dec"/>
    <x v="1"/>
    <x v="0"/>
    <s v="Order assembled"/>
    <x v="0"/>
    <s v="Paid"/>
    <s v="Shipment"/>
    <n v="260"/>
    <n v="371.8"/>
  </r>
  <r>
    <s v="AD01-9362"/>
    <x v="0"/>
    <s v="Dec"/>
    <x v="1"/>
    <x v="0"/>
    <s v="Order assembled"/>
    <x v="0"/>
    <s v="Paid"/>
    <s v="Shipment"/>
    <n v="286"/>
    <n v="526.24"/>
  </r>
  <r>
    <s v="AD01-9361"/>
    <x v="0"/>
    <s v="Dec"/>
    <x v="1"/>
    <x v="0"/>
    <s v="Order assembled"/>
    <x v="0"/>
    <s v="Paid"/>
    <s v="Shipment"/>
    <n v="334"/>
    <n v="526.24"/>
  </r>
  <r>
    <s v="AD01-9362"/>
    <x v="0"/>
    <s v="Dec"/>
    <x v="1"/>
    <x v="0"/>
    <s v="Order assembled"/>
    <x v="0"/>
    <s v="Paid"/>
    <s v="Shipment"/>
    <n v="262"/>
    <n v="526.24"/>
  </r>
  <r>
    <s v="AD01-9361"/>
    <x v="0"/>
    <s v="Dec"/>
    <x v="1"/>
    <x v="0"/>
    <s v="Order assembled"/>
    <x v="0"/>
    <s v="Paid"/>
    <s v="Shipment"/>
    <n v="996"/>
    <n v="1424.28"/>
  </r>
  <r>
    <s v="AD01-9362"/>
    <x v="0"/>
    <s v="Dec"/>
    <x v="1"/>
    <x v="0"/>
    <s v="Order assembled"/>
    <x v="0"/>
    <s v="Paid"/>
    <s v="Shipment"/>
    <n v="258"/>
    <n v="368.94"/>
  </r>
  <r>
    <s v="AD01-9362"/>
    <x v="0"/>
    <s v="Dec"/>
    <x v="1"/>
    <x v="0"/>
    <s v="Order assembled"/>
    <x v="0"/>
    <s v="Paid"/>
    <s v="Shipment"/>
    <n v="285"/>
    <n v="407.55"/>
  </r>
  <r>
    <s v="AD01-9361"/>
    <x v="0"/>
    <s v="Dec"/>
    <x v="1"/>
    <x v="0"/>
    <s v="Order assembled"/>
    <x v="0"/>
    <s v="Paid"/>
    <s v="Shipment"/>
    <n v="333"/>
    <n v="476.19"/>
  </r>
  <r>
    <s v="AD01-9361"/>
    <x v="0"/>
    <s v="Dec"/>
    <x v="1"/>
    <x v="0"/>
    <s v="Order assembled"/>
    <x v="0"/>
    <s v="Paid"/>
    <s v="Shipment"/>
    <n v="261"/>
    <n v="373.23"/>
  </r>
  <r>
    <s v="AD01-9362"/>
    <x v="0"/>
    <s v="Dec"/>
    <x v="1"/>
    <x v="0"/>
    <s v="Order assembled"/>
    <x v="0"/>
    <s v="Paid"/>
    <s v="Shipment"/>
    <n v="777"/>
    <n v="1111.1100000000001"/>
  </r>
  <r>
    <s v="AD01-9361"/>
    <x v="0"/>
    <s v="Dec"/>
    <x v="1"/>
    <x v="0"/>
    <s v="Order assembled"/>
    <x v="0"/>
    <s v="Paid"/>
    <s v="Shipment"/>
    <n v="811"/>
    <n v="1159.73"/>
  </r>
  <r>
    <s v="AD01-9362"/>
    <x v="0"/>
    <s v="Dec"/>
    <x v="1"/>
    <x v="0"/>
    <s v="Order assembled"/>
    <x v="0"/>
    <s v="Paid"/>
    <s v="Shipment"/>
    <n v="864"/>
    <n v="1235.52"/>
  </r>
  <r>
    <s v="AD01-9364"/>
    <x v="0"/>
    <s v="Dec"/>
    <x v="1"/>
    <x v="0"/>
    <s v="Order assembled"/>
    <x v="0"/>
    <s v="Paid"/>
    <s v="Shipment"/>
    <n v="287"/>
    <n v="410.40999999999997"/>
  </r>
  <r>
    <s v="AD01-9361"/>
    <x v="0"/>
    <s v="Dec"/>
    <x v="1"/>
    <x v="0"/>
    <s v="Order assembled"/>
    <x v="0"/>
    <s v="Paid"/>
    <s v="Shipment"/>
    <n v="335"/>
    <n v="479.05"/>
  </r>
  <r>
    <s v="AD01-9364"/>
    <x v="0"/>
    <s v="Dec"/>
    <x v="1"/>
    <x v="0"/>
    <s v="Order assembled"/>
    <x v="0"/>
    <s v="Paid"/>
    <s v="Shipment"/>
    <n v="257"/>
    <n v="367.51"/>
  </r>
  <r>
    <s v="AD01-9362"/>
    <x v="0"/>
    <s v="Feb"/>
    <x v="1"/>
    <x v="0"/>
    <s v="Order assembled"/>
    <x v="0"/>
    <s v="Paid"/>
    <s v="Download"/>
    <n v="350"/>
    <n v="500.5"/>
  </r>
  <r>
    <s v="AD01-9364"/>
    <x v="0"/>
    <s v="Feb"/>
    <x v="1"/>
    <x v="0"/>
    <s v="Order assembled"/>
    <x v="0"/>
    <s v="Paid"/>
    <s v="Download"/>
    <n v="344"/>
    <n v="491.91999999999996"/>
  </r>
  <r>
    <s v="AD01-9361"/>
    <x v="0"/>
    <s v="Feb"/>
    <x v="1"/>
    <x v="0"/>
    <s v="Order assembled"/>
    <x v="0"/>
    <s v="Paid"/>
    <s v="Shipment"/>
    <n v="338"/>
    <n v="483.34000000000003"/>
  </r>
  <r>
    <s v="AD01-9361"/>
    <x v="0"/>
    <s v="Feb"/>
    <x v="1"/>
    <x v="0"/>
    <s v="Order assembled"/>
    <x v="0"/>
    <s v="Paid"/>
    <s v="Shipment"/>
    <n v="140"/>
    <n v="200.2"/>
  </r>
  <r>
    <s v="AD01-9363"/>
    <x v="0"/>
    <s v="Feb"/>
    <x v="1"/>
    <x v="0"/>
    <s v="Order assembled"/>
    <x v="0"/>
    <s v="Paid"/>
    <s v="Shipment"/>
    <n v="314"/>
    <n v="449.02"/>
  </r>
  <r>
    <s v="AD01-9361"/>
    <x v="0"/>
    <s v="Feb"/>
    <x v="1"/>
    <x v="0"/>
    <s v="Order assembled"/>
    <x v="0"/>
    <s v="Paid"/>
    <s v="Download"/>
    <n v="352"/>
    <n v="503.36"/>
  </r>
  <r>
    <s v="AD01-9361"/>
    <x v="0"/>
    <s v="Feb"/>
    <x v="1"/>
    <x v="0"/>
    <s v="Order assembled"/>
    <x v="0"/>
    <s v="Paid"/>
    <s v="Download"/>
    <n v="346"/>
    <n v="494.78"/>
  </r>
  <r>
    <s v="AD01-9362"/>
    <x v="0"/>
    <s v="Feb"/>
    <x v="1"/>
    <x v="0"/>
    <s v="Order assembled"/>
    <x v="0"/>
    <s v="Paid"/>
    <s v="Download"/>
    <n v="340"/>
    <n v="486.2"/>
  </r>
  <r>
    <s v="AD01-9362"/>
    <x v="0"/>
    <s v="Feb"/>
    <x v="1"/>
    <x v="0"/>
    <s v="Order assembled"/>
    <x v="0"/>
    <s v="Paid"/>
    <s v="Shipment"/>
    <n v="340"/>
    <n v="526.24"/>
  </r>
  <r>
    <s v="AD01-9361"/>
    <x v="0"/>
    <s v="Feb"/>
    <x v="1"/>
    <x v="0"/>
    <s v="Order assembled"/>
    <x v="0"/>
    <s v="Paid"/>
    <s v="Shipment"/>
    <n v="142"/>
    <n v="526.24"/>
  </r>
  <r>
    <s v="AD01-9362"/>
    <x v="0"/>
    <s v="Feb"/>
    <x v="1"/>
    <x v="0"/>
    <s v="Order assembled"/>
    <x v="0"/>
    <s v="Paid"/>
    <s v="Shipment"/>
    <n v="987"/>
    <n v="1411.4099999999999"/>
  </r>
  <r>
    <s v="AD01-9362"/>
    <x v="0"/>
    <s v="Feb"/>
    <x v="1"/>
    <x v="0"/>
    <s v="Order assembled"/>
    <x v="0"/>
    <s v="Paid"/>
    <s v="Shipment"/>
    <n v="1021"/>
    <n v="1460.03"/>
  </r>
  <r>
    <s v="AD01-9362"/>
    <x v="0"/>
    <s v="Feb"/>
    <x v="1"/>
    <x v="0"/>
    <s v="Order assembled"/>
    <x v="0"/>
    <s v="Paid"/>
    <s v="Shipment"/>
    <n v="312"/>
    <n v="446.15999999999997"/>
  </r>
  <r>
    <s v="AD01-9362"/>
    <x v="0"/>
    <s v="Feb"/>
    <x v="1"/>
    <x v="0"/>
    <s v="Order assembled"/>
    <x v="0"/>
    <s v="Paid"/>
    <s v="Shipment"/>
    <n v="339"/>
    <n v="484.77"/>
  </r>
  <r>
    <s v="AD01-9361"/>
    <x v="0"/>
    <s v="Feb"/>
    <x v="1"/>
    <x v="0"/>
    <s v="Order assembled"/>
    <x v="0"/>
    <s v="Paid"/>
    <s v="Shipment"/>
    <n v="141"/>
    <n v="201.63"/>
  </r>
  <r>
    <s v="AD01-9362"/>
    <x v="0"/>
    <s v="Feb"/>
    <x v="1"/>
    <x v="0"/>
    <s v="Order assembled"/>
    <x v="0"/>
    <s v="Paid"/>
    <s v="Shipment"/>
    <n v="315"/>
    <n v="450.45"/>
  </r>
  <r>
    <s v="AD01-9362"/>
    <x v="0"/>
    <s v="Feb"/>
    <x v="1"/>
    <x v="0"/>
    <s v="Order assembled"/>
    <x v="0"/>
    <s v="Paid"/>
    <s v="Shipment"/>
    <n v="355"/>
    <n v="507.65"/>
  </r>
  <r>
    <s v="AD01-9361"/>
    <x v="0"/>
    <s v="Feb"/>
    <x v="1"/>
    <x v="0"/>
    <s v="Order assembled"/>
    <x v="0"/>
    <s v="Paid"/>
    <s v="Download"/>
    <n v="349"/>
    <n v="499.07"/>
  </r>
  <r>
    <s v="AD01-9362"/>
    <x v="0"/>
    <s v="Feb"/>
    <x v="1"/>
    <x v="0"/>
    <s v="Order assembled"/>
    <x v="0"/>
    <s v="Paid"/>
    <s v="Download"/>
    <n v="343"/>
    <n v="490.49"/>
  </r>
  <r>
    <s v="AD01-9362"/>
    <x v="0"/>
    <s v="Feb"/>
    <x v="1"/>
    <x v="0"/>
    <s v="Order assembled"/>
    <x v="0"/>
    <s v="Paid"/>
    <s v="Shipment"/>
    <n v="802"/>
    <n v="1146.8600000000001"/>
  </r>
  <r>
    <s v="AD01-9362"/>
    <x v="0"/>
    <s v="Feb"/>
    <x v="1"/>
    <x v="0"/>
    <s v="Order assembled"/>
    <x v="0"/>
    <s v="Paid"/>
    <s v="Shipment"/>
    <n v="855"/>
    <n v="1222.6500000000001"/>
  </r>
  <r>
    <s v="AD01-9362"/>
    <x v="0"/>
    <s v="Feb"/>
    <x v="1"/>
    <x v="0"/>
    <s v="Order assembled"/>
    <x v="0"/>
    <s v="Paid"/>
    <s v="Download"/>
    <n v="789"/>
    <n v="1128.27"/>
  </r>
  <r>
    <s v="AD01-9361"/>
    <x v="0"/>
    <s v="Feb"/>
    <x v="1"/>
    <x v="0"/>
    <s v="Order assembled"/>
    <x v="0"/>
    <s v="Paid"/>
    <s v="Download"/>
    <n v="790"/>
    <n v="1129.7"/>
  </r>
  <r>
    <s v="AD01-9362"/>
    <x v="0"/>
    <s v="Feb"/>
    <x v="1"/>
    <x v="0"/>
    <s v="Order assembled"/>
    <x v="0"/>
    <s v="Paid"/>
    <s v="Download"/>
    <n v="791"/>
    <n v="1131.1300000000001"/>
  </r>
  <r>
    <s v="AD01-9363"/>
    <x v="0"/>
    <s v="Feb"/>
    <x v="1"/>
    <x v="0"/>
    <s v="Order assembled"/>
    <x v="0"/>
    <s v="Paid"/>
    <s v="Shipment"/>
    <n v="341"/>
    <n v="487.63"/>
  </r>
  <r>
    <s v="AD01-9362"/>
    <x v="0"/>
    <s v="Feb"/>
    <x v="1"/>
    <x v="0"/>
    <s v="Order assembled"/>
    <x v="0"/>
    <s v="Paid"/>
    <s v="Shipment"/>
    <n v="143"/>
    <n v="204.49"/>
  </r>
  <r>
    <s v="AD01-9361"/>
    <x v="0"/>
    <s v="Feb"/>
    <x v="1"/>
    <x v="0"/>
    <s v="Order assembled"/>
    <x v="0"/>
    <s v="Paid"/>
    <s v="Shipment"/>
    <n v="311"/>
    <n v="444.73"/>
  </r>
  <r>
    <s v="AD01-9361"/>
    <x v="0"/>
    <s v="Jan"/>
    <x v="1"/>
    <x v="0"/>
    <s v="Order assembled"/>
    <x v="0"/>
    <s v="Paid"/>
    <s v="Shipment"/>
    <n v="356"/>
    <n v="509.08"/>
  </r>
  <r>
    <s v="AD01-9364"/>
    <x v="0"/>
    <s v="Jan"/>
    <x v="1"/>
    <x v="0"/>
    <s v="Order assembled"/>
    <x v="0"/>
    <s v="Paid"/>
    <s v="Shipment"/>
    <n v="344"/>
    <n v="491.91999999999996"/>
  </r>
  <r>
    <s v="AD01-9362"/>
    <x v="0"/>
    <s v="Jan"/>
    <x v="1"/>
    <x v="0"/>
    <s v="Order assembled"/>
    <x v="0"/>
    <s v="Paid"/>
    <s v="Shipment"/>
    <n v="146"/>
    <n v="208.78"/>
  </r>
  <r>
    <s v="AD01-9362"/>
    <x v="0"/>
    <s v="Jan"/>
    <x v="1"/>
    <x v="0"/>
    <s v="Order assembled"/>
    <x v="0"/>
    <s v="Paid"/>
    <s v="Shipment"/>
    <n v="320"/>
    <n v="457.6"/>
  </r>
  <r>
    <s v="AD01-9362"/>
    <x v="0"/>
    <s v="Jan"/>
    <x v="1"/>
    <x v="0"/>
    <s v="Order assembled"/>
    <x v="0"/>
    <s v="Paid"/>
    <s v="Shipment"/>
    <n v="358"/>
    <n v="511.94"/>
  </r>
  <r>
    <s v="AD01-9361"/>
    <x v="0"/>
    <s v="Jan"/>
    <x v="1"/>
    <x v="0"/>
    <s v="Order assembled"/>
    <x v="0"/>
    <s v="Paid"/>
    <s v="Shipment"/>
    <n v="262"/>
    <n v="374.65999999999997"/>
  </r>
  <r>
    <s v="AD01-9364"/>
    <x v="0"/>
    <s v="Jan"/>
    <x v="1"/>
    <x v="0"/>
    <s v="Order assembled"/>
    <x v="0"/>
    <s v="Paid"/>
    <s v="Shipment"/>
    <n v="346"/>
    <n v="526.24"/>
  </r>
  <r>
    <s v="AD01-9364"/>
    <x v="0"/>
    <s v="Jan"/>
    <x v="1"/>
    <x v="0"/>
    <s v="Order assembled"/>
    <x v="0"/>
    <s v="Paid"/>
    <s v="Shipment"/>
    <n v="148"/>
    <n v="526.24"/>
  </r>
  <r>
    <s v="AD01-9362"/>
    <x v="0"/>
    <s v="Jan"/>
    <x v="1"/>
    <x v="0"/>
    <s v="Order assembled"/>
    <x v="0"/>
    <s v="Paid"/>
    <s v="Shipment"/>
    <n v="316"/>
    <n v="526.24"/>
  </r>
  <r>
    <s v="AD01-9364"/>
    <x v="0"/>
    <s v="Jan"/>
    <x v="1"/>
    <x v="0"/>
    <s v="Order assembled"/>
    <x v="0"/>
    <s v="Paid"/>
    <s v="Shipment"/>
    <n v="959"/>
    <n v="1371.37"/>
  </r>
  <r>
    <s v="AD01-9362"/>
    <x v="0"/>
    <s v="Jan"/>
    <x v="1"/>
    <x v="0"/>
    <s v="Order assembled"/>
    <x v="0"/>
    <s v="Paid"/>
    <s v="Shipment"/>
    <n v="1020"/>
    <n v="1458.6"/>
  </r>
  <r>
    <s v="AD01-9362"/>
    <x v="0"/>
    <s v="Jan"/>
    <x v="1"/>
    <x v="0"/>
    <s v="Order assembled"/>
    <x v="0"/>
    <s v="Paid"/>
    <s v="Shipment"/>
    <n v="318"/>
    <n v="454.74"/>
  </r>
  <r>
    <s v="AD01-9362"/>
    <x v="0"/>
    <s v="Jan"/>
    <x v="1"/>
    <x v="0"/>
    <s v="Order assembled"/>
    <x v="0"/>
    <s v="Paid"/>
    <s v="Shipment"/>
    <n v="345"/>
    <n v="493.35"/>
  </r>
  <r>
    <s v="AD01-9364"/>
    <x v="0"/>
    <s v="Jan"/>
    <x v="1"/>
    <x v="0"/>
    <s v="Order assembled"/>
    <x v="0"/>
    <s v="Paid"/>
    <s v="Shipment"/>
    <n v="147"/>
    <n v="210.21"/>
  </r>
  <r>
    <s v="AD01-9364"/>
    <x v="0"/>
    <s v="Jan"/>
    <x v="1"/>
    <x v="0"/>
    <s v="Order assembled"/>
    <x v="0"/>
    <s v="Paid"/>
    <s v="Shipment"/>
    <n v="265"/>
    <n v="378.95"/>
  </r>
  <r>
    <s v="AD01-9362"/>
    <x v="0"/>
    <s v="Jan"/>
    <x v="1"/>
    <x v="0"/>
    <s v="Order assembled"/>
    <x v="0"/>
    <s v="Paid"/>
    <s v="Shipment"/>
    <n v="768"/>
    <n v="1098.24"/>
  </r>
  <r>
    <s v="AD01-9361"/>
    <x v="0"/>
    <s v="Jan"/>
    <x v="1"/>
    <x v="0"/>
    <s v="Order assembled"/>
    <x v="0"/>
    <s v="Paid"/>
    <s v="Shipment"/>
    <n v="801"/>
    <n v="1145.43"/>
  </r>
  <r>
    <s v="AD01-9364"/>
    <x v="0"/>
    <s v="Jan"/>
    <x v="1"/>
    <x v="0"/>
    <s v="Order assembled"/>
    <x v="0"/>
    <s v="Paid"/>
    <s v="Shipment"/>
    <n v="854"/>
    <n v="1221.22"/>
  </r>
  <r>
    <s v="AD01-9361"/>
    <x v="0"/>
    <s v="Jan"/>
    <x v="1"/>
    <x v="0"/>
    <s v="Order assembled"/>
    <x v="0"/>
    <s v="Paid"/>
    <s v="Shipment"/>
    <n v="788"/>
    <n v="1126.8399999999999"/>
  </r>
  <r>
    <s v="AD01-9362"/>
    <x v="0"/>
    <s v="Jan"/>
    <x v="1"/>
    <x v="0"/>
    <s v="Order assembled"/>
    <x v="0"/>
    <s v="Paid"/>
    <s v="Shipment"/>
    <n v="263"/>
    <n v="376.09000000000003"/>
  </r>
  <r>
    <s v="AD01-9362"/>
    <x v="0"/>
    <s v="Jan"/>
    <x v="1"/>
    <x v="0"/>
    <s v="Order assembled"/>
    <x v="0"/>
    <s v="Paid"/>
    <s v="Shipment"/>
    <n v="347"/>
    <n v="496.21000000000004"/>
  </r>
  <r>
    <s v="AD01-9364"/>
    <x v="0"/>
    <s v="Jan"/>
    <x v="1"/>
    <x v="0"/>
    <s v="Order assembled"/>
    <x v="0"/>
    <s v="Paid"/>
    <s v="Shipment"/>
    <n v="317"/>
    <n v="453.31"/>
  </r>
  <r>
    <s v="AD01-9362"/>
    <x v="0"/>
    <s v="Jul"/>
    <x v="1"/>
    <x v="0"/>
    <s v="Order assembled"/>
    <x v="0"/>
    <s v="Paid"/>
    <s v="Shipment"/>
    <n v="314"/>
    <n v="449.02"/>
  </r>
  <r>
    <s v="AD01-9364"/>
    <x v="0"/>
    <s v="Jul"/>
    <x v="1"/>
    <x v="0"/>
    <s v="Order assembled"/>
    <x v="0"/>
    <s v="Paid"/>
    <s v="Shipment"/>
    <n v="362"/>
    <n v="517.66"/>
  </r>
  <r>
    <s v="AD01-9362"/>
    <x v="0"/>
    <s v="Jul"/>
    <x v="1"/>
    <x v="0"/>
    <s v="Order assembled"/>
    <x v="0"/>
    <s v="Paid"/>
    <s v="Shipment"/>
    <n v="284"/>
    <n v="406.12"/>
  </r>
  <r>
    <s v="AD01-9362"/>
    <x v="0"/>
    <s v="Jul"/>
    <x v="1"/>
    <x v="0"/>
    <s v="Order assembled"/>
    <x v="0"/>
    <s v="Paid"/>
    <s v="Shipment"/>
    <n v="358"/>
    <n v="526.24"/>
  </r>
  <r>
    <s v="AD01-9362"/>
    <x v="0"/>
    <s v="Jul"/>
    <x v="1"/>
    <x v="0"/>
    <s v="Order assembled"/>
    <x v="0"/>
    <s v="Paid"/>
    <s v="Shipment"/>
    <n v="286"/>
    <n v="526.24"/>
  </r>
  <r>
    <s v="AD01-9362"/>
    <x v="0"/>
    <s v="Jul"/>
    <x v="1"/>
    <x v="0"/>
    <s v="Order assembled"/>
    <x v="0"/>
    <s v="Paid"/>
    <s v="Shipment"/>
    <n v="992"/>
    <n v="1418.56"/>
  </r>
  <r>
    <s v="AD01-9362"/>
    <x v="0"/>
    <s v="Jul"/>
    <x v="1"/>
    <x v="0"/>
    <s v="Order assembled"/>
    <x v="0"/>
    <s v="Paid"/>
    <s v="Shipment"/>
    <n v="1025"/>
    <n v="1465.75"/>
  </r>
  <r>
    <s v="AD01-9361"/>
    <x v="0"/>
    <s v="Jul"/>
    <x v="1"/>
    <x v="0"/>
    <s v="Order assembled"/>
    <x v="0"/>
    <s v="Paid"/>
    <s v="Shipment"/>
    <n v="288"/>
    <n v="411.84000000000003"/>
  </r>
  <r>
    <s v="AD01-9361"/>
    <x v="0"/>
    <s v="Jul"/>
    <x v="1"/>
    <x v="0"/>
    <s v="Order assembled"/>
    <x v="0"/>
    <s v="Paid"/>
    <s v="Shipment"/>
    <n v="315"/>
    <n v="450.45"/>
  </r>
  <r>
    <s v="AD01-9362"/>
    <x v="0"/>
    <s v="Jul"/>
    <x v="1"/>
    <x v="0"/>
    <s v="Order assembled"/>
    <x v="0"/>
    <s v="Paid"/>
    <s v="Shipment"/>
    <n v="285"/>
    <n v="407.55"/>
  </r>
  <r>
    <s v="AD01-9362"/>
    <x v="0"/>
    <s v="Jul"/>
    <x v="1"/>
    <x v="0"/>
    <s v="Order assembled"/>
    <x v="0"/>
    <s v="Paid"/>
    <s v="Shipment"/>
    <n v="773"/>
    <n v="1105.3899999999999"/>
  </r>
  <r>
    <s v="AD01-9361"/>
    <x v="0"/>
    <s v="Jul"/>
    <x v="1"/>
    <x v="0"/>
    <s v="Order assembled"/>
    <x v="0"/>
    <s v="Paid"/>
    <s v="Shipment"/>
    <n v="806"/>
    <n v="1152.58"/>
  </r>
  <r>
    <s v="AD01-9362"/>
    <x v="0"/>
    <s v="Jul"/>
    <x v="1"/>
    <x v="0"/>
    <s v="Order assembled"/>
    <x v="0"/>
    <s v="Paid"/>
    <s v="Shipment"/>
    <n v="311"/>
    <n v="444.73"/>
  </r>
  <r>
    <s v="AD01-9362"/>
    <x v="0"/>
    <s v="Jul"/>
    <x v="1"/>
    <x v="0"/>
    <s v="Order assembled"/>
    <x v="0"/>
    <s v="Paid"/>
    <s v="Shipment"/>
    <n v="359"/>
    <n v="513.37"/>
  </r>
  <r>
    <s v="AD01-9362"/>
    <x v="0"/>
    <s v="Jul"/>
    <x v="1"/>
    <x v="0"/>
    <s v="Order assembled"/>
    <x v="0"/>
    <s v="Paid"/>
    <s v="Shipment"/>
    <n v="287"/>
    <n v="410.40999999999997"/>
  </r>
  <r>
    <s v="AD01-9362"/>
    <x v="0"/>
    <s v="Jun"/>
    <x v="1"/>
    <x v="0"/>
    <s v="Order assembled"/>
    <x v="0"/>
    <s v="Paid"/>
    <s v="Shipment"/>
    <n v="320"/>
    <n v="457.6"/>
  </r>
  <r>
    <s v="AD01-9362"/>
    <x v="0"/>
    <s v="Jun"/>
    <x v="1"/>
    <x v="0"/>
    <s v="Order assembled"/>
    <x v="0"/>
    <s v="Paid"/>
    <s v="Shipment"/>
    <n v="290"/>
    <n v="414.7"/>
  </r>
  <r>
    <s v="AD01-9365"/>
    <x v="0"/>
    <s v="Jun"/>
    <x v="1"/>
    <x v="0"/>
    <s v="Order assembled"/>
    <x v="0"/>
    <s v="Paid"/>
    <s v="Shipment"/>
    <n v="316"/>
    <n v="526.24"/>
  </r>
  <r>
    <s v="AD01-9361"/>
    <x v="0"/>
    <s v="Jun"/>
    <x v="1"/>
    <x v="0"/>
    <s v="Order assembled"/>
    <x v="0"/>
    <s v="Paid"/>
    <s v="Shipment"/>
    <n v="364"/>
    <n v="526.24"/>
  </r>
  <r>
    <s v="AD01-9365"/>
    <x v="0"/>
    <s v="Jun"/>
    <x v="1"/>
    <x v="0"/>
    <s v="Order assembled"/>
    <x v="0"/>
    <s v="Paid"/>
    <s v="Shipment"/>
    <n v="292"/>
    <n v="526.24"/>
  </r>
  <r>
    <s v="AD01-9362"/>
    <x v="0"/>
    <s v="Jun"/>
    <x v="1"/>
    <x v="0"/>
    <s v="Order assembled"/>
    <x v="0"/>
    <s v="Paid"/>
    <s v="Shipment"/>
    <n v="991"/>
    <n v="1417.13"/>
  </r>
  <r>
    <s v="AD01-9364"/>
    <x v="0"/>
    <s v="Jun"/>
    <x v="1"/>
    <x v="0"/>
    <s v="Order assembled"/>
    <x v="0"/>
    <s v="Paid"/>
    <s v="Shipment"/>
    <n v="1024"/>
    <n v="1464.32"/>
  </r>
  <r>
    <s v="AD01-9361"/>
    <x v="0"/>
    <s v="Jun"/>
    <x v="1"/>
    <x v="0"/>
    <s v="Order assembled"/>
    <x v="0"/>
    <s v="Paid"/>
    <s v="Shipment"/>
    <n v="294"/>
    <n v="420.42"/>
  </r>
  <r>
    <s v="AD01-9361"/>
    <x v="0"/>
    <s v="Jun"/>
    <x v="1"/>
    <x v="0"/>
    <s v="Order assembled"/>
    <x v="0"/>
    <s v="Paid"/>
    <s v="Shipment"/>
    <n v="321"/>
    <n v="459.03"/>
  </r>
  <r>
    <s v="AD01-9361"/>
    <x v="0"/>
    <s v="Jun"/>
    <x v="1"/>
    <x v="0"/>
    <s v="Order assembled"/>
    <x v="0"/>
    <s v="Paid"/>
    <s v="Shipment"/>
    <n v="363"/>
    <n v="519.09"/>
  </r>
  <r>
    <s v="AD01-9362"/>
    <x v="0"/>
    <s v="Jun"/>
    <x v="1"/>
    <x v="0"/>
    <s v="Order assembled"/>
    <x v="0"/>
    <s v="Paid"/>
    <s v="Shipment"/>
    <n v="291"/>
    <n v="416.13"/>
  </r>
  <r>
    <s v="AD01-9365"/>
    <x v="0"/>
    <s v="Jun"/>
    <x v="1"/>
    <x v="0"/>
    <s v="Order assembled"/>
    <x v="0"/>
    <s v="Paid"/>
    <s v="Shipment"/>
    <n v="772"/>
    <n v="1103.96"/>
  </r>
  <r>
    <s v="AD01-9361"/>
    <x v="0"/>
    <s v="Jun"/>
    <x v="1"/>
    <x v="0"/>
    <s v="Order assembled"/>
    <x v="0"/>
    <s v="Paid"/>
    <s v="Shipment"/>
    <n v="805"/>
    <n v="1151.1500000000001"/>
  </r>
  <r>
    <s v="AD01-9365"/>
    <x v="0"/>
    <s v="Jun"/>
    <x v="1"/>
    <x v="0"/>
    <s v="Order assembled"/>
    <x v="0"/>
    <s v="Paid"/>
    <s v="Shipment"/>
    <n v="859"/>
    <n v="1228.3699999999999"/>
  </r>
  <r>
    <s v="AD01-9362"/>
    <x v="0"/>
    <s v="Jun"/>
    <x v="1"/>
    <x v="0"/>
    <s v="Order assembled"/>
    <x v="0"/>
    <s v="Paid"/>
    <s v="Shipment"/>
    <n v="317"/>
    <n v="453.31"/>
  </r>
  <r>
    <s v="AD01-9362"/>
    <x v="0"/>
    <s v="Jun"/>
    <x v="1"/>
    <x v="0"/>
    <s v="Order assembled"/>
    <x v="0"/>
    <s v="Paid"/>
    <s v="Shipment"/>
    <n v="365"/>
    <n v="521.95000000000005"/>
  </r>
  <r>
    <s v="AD01-9362"/>
    <x v="0"/>
    <s v="Jun"/>
    <x v="1"/>
    <x v="0"/>
    <s v="Order assembled"/>
    <x v="0"/>
    <s v="Paid"/>
    <s v="Shipment"/>
    <n v="293"/>
    <n v="418.99"/>
  </r>
  <r>
    <s v="AD01-9364"/>
    <x v="0"/>
    <s v="Mar"/>
    <x v="1"/>
    <x v="0"/>
    <s v="Order assembled"/>
    <x v="0"/>
    <s v="Paid"/>
    <s v="Shipment"/>
    <n v="332"/>
    <n v="474.76"/>
  </r>
  <r>
    <s v="AD01-9361"/>
    <x v="0"/>
    <s v="Mar"/>
    <x v="1"/>
    <x v="0"/>
    <s v="Order assembled"/>
    <x v="0"/>
    <s v="Paid"/>
    <s v="Shipment"/>
    <n v="134"/>
    <n v="191.62"/>
  </r>
  <r>
    <s v="AD01-9362"/>
    <x v="0"/>
    <s v="Mar"/>
    <x v="1"/>
    <x v="0"/>
    <s v="Order assembled"/>
    <x v="0"/>
    <s v="Paid"/>
    <s v="Shipment"/>
    <n v="308"/>
    <n v="440.44"/>
  </r>
  <r>
    <s v="AD01-9364"/>
    <x v="0"/>
    <s v="Mar"/>
    <x v="1"/>
    <x v="0"/>
    <s v="Order assembled"/>
    <x v="0"/>
    <s v="Paid"/>
    <s v="Shipment"/>
    <n v="334"/>
    <n v="526.24"/>
  </r>
  <r>
    <s v="AD01-9364"/>
    <x v="0"/>
    <s v="Mar"/>
    <x v="1"/>
    <x v="0"/>
    <s v="Order assembled"/>
    <x v="0"/>
    <s v="Paid"/>
    <s v="Shipment"/>
    <n v="136"/>
    <n v="526.24"/>
  </r>
  <r>
    <s v="AD01-9362"/>
    <x v="0"/>
    <s v="Mar"/>
    <x v="1"/>
    <x v="0"/>
    <s v="Order assembled"/>
    <x v="0"/>
    <s v="Paid"/>
    <s v="Shipment"/>
    <n v="310"/>
    <n v="526.24"/>
  </r>
  <r>
    <s v="AD01-9362"/>
    <x v="0"/>
    <s v="Mar"/>
    <x v="1"/>
    <x v="0"/>
    <s v="Order assembled"/>
    <x v="0"/>
    <s v="Paid"/>
    <s v="Shipment"/>
    <n v="988"/>
    <n v="1412.84"/>
  </r>
  <r>
    <s v="AD01-9361"/>
    <x v="0"/>
    <s v="Mar"/>
    <x v="1"/>
    <x v="0"/>
    <s v="Order assembled"/>
    <x v="0"/>
    <s v="Paid"/>
    <s v="Shipment"/>
    <n v="306"/>
    <n v="437.58"/>
  </r>
  <r>
    <s v="AD01-9361"/>
    <x v="0"/>
    <s v="Mar"/>
    <x v="1"/>
    <x v="0"/>
    <s v="Order assembled"/>
    <x v="0"/>
    <s v="Paid"/>
    <s v="Shipment"/>
    <n v="333"/>
    <n v="476.19"/>
  </r>
  <r>
    <s v="AD01-9364"/>
    <x v="0"/>
    <s v="Mar"/>
    <x v="1"/>
    <x v="0"/>
    <s v="Order assembled"/>
    <x v="0"/>
    <s v="Paid"/>
    <s v="Shipment"/>
    <n v="135"/>
    <n v="193.05"/>
  </r>
  <r>
    <s v="AD01-9362"/>
    <x v="0"/>
    <s v="Mar"/>
    <x v="1"/>
    <x v="0"/>
    <s v="Order assembled"/>
    <x v="0"/>
    <s v="Paid"/>
    <s v="Shipment"/>
    <n v="309"/>
    <n v="441.87"/>
  </r>
  <r>
    <s v="AD01-9362"/>
    <x v="0"/>
    <s v="Mar"/>
    <x v="1"/>
    <x v="0"/>
    <s v="Order assembled"/>
    <x v="0"/>
    <s v="Paid"/>
    <s v="Shipment"/>
    <n v="769"/>
    <n v="1099.67"/>
  </r>
  <r>
    <s v="AD01-9364"/>
    <x v="0"/>
    <s v="Mar"/>
    <x v="1"/>
    <x v="0"/>
    <s v="Order assembled"/>
    <x v="0"/>
    <s v="Paid"/>
    <s v="Shipment"/>
    <n v="803"/>
    <n v="1148.29"/>
  </r>
  <r>
    <s v="AD01-9364"/>
    <x v="0"/>
    <s v="Mar"/>
    <x v="1"/>
    <x v="0"/>
    <s v="Order assembled"/>
    <x v="0"/>
    <s v="Paid"/>
    <s v="Shipment"/>
    <n v="856"/>
    <n v="1224.08"/>
  </r>
  <r>
    <s v="AD01-9362"/>
    <x v="0"/>
    <s v="Mar"/>
    <x v="1"/>
    <x v="0"/>
    <s v="Order assembled"/>
    <x v="0"/>
    <s v="Paid"/>
    <s v="Shipment"/>
    <n v="335"/>
    <n v="479.05"/>
  </r>
  <r>
    <s v="AD01-9364"/>
    <x v="0"/>
    <s v="Mar"/>
    <x v="1"/>
    <x v="0"/>
    <s v="Order assembled"/>
    <x v="0"/>
    <s v="Paid"/>
    <s v="Shipment"/>
    <n v="137"/>
    <n v="195.91"/>
  </r>
  <r>
    <s v="AD01-9364"/>
    <x v="0"/>
    <s v="Mar"/>
    <x v="1"/>
    <x v="0"/>
    <s v="Order assembled"/>
    <x v="0"/>
    <s v="Paid"/>
    <s v="Shipment"/>
    <n v="305"/>
    <n v="436.15"/>
  </r>
  <r>
    <s v="AD01-9361"/>
    <x v="0"/>
    <s v="May"/>
    <x v="1"/>
    <x v="0"/>
    <s v="Order assembled"/>
    <x v="0"/>
    <s v="Paid"/>
    <s v="Shipment"/>
    <n v="326"/>
    <n v="466.18"/>
  </r>
  <r>
    <s v="AD01-9362"/>
    <x v="0"/>
    <s v="May"/>
    <x v="1"/>
    <x v="0"/>
    <s v="Order assembled"/>
    <x v="0"/>
    <s v="Paid"/>
    <s v="Shipment"/>
    <n v="368"/>
    <n v="526.24"/>
  </r>
  <r>
    <s v="AD01-9362"/>
    <x v="0"/>
    <s v="May"/>
    <x v="1"/>
    <x v="0"/>
    <s v="Order assembled"/>
    <x v="0"/>
    <s v="Paid"/>
    <s v="Shipment"/>
    <n v="296"/>
    <n v="423.28"/>
  </r>
  <r>
    <s v="AD01-9362"/>
    <x v="0"/>
    <s v="May"/>
    <x v="1"/>
    <x v="0"/>
    <s v="Order assembled"/>
    <x v="0"/>
    <s v="Paid"/>
    <s v="Shipment"/>
    <n v="322"/>
    <n v="526.24"/>
  </r>
  <r>
    <s v="AD01-9365"/>
    <x v="0"/>
    <s v="May"/>
    <x v="1"/>
    <x v="0"/>
    <s v="Order assembled"/>
    <x v="0"/>
    <s v="Paid"/>
    <s v="Shipment"/>
    <n v="370"/>
    <n v="526.24"/>
  </r>
  <r>
    <s v="AD01-9364"/>
    <x v="0"/>
    <s v="May"/>
    <x v="1"/>
    <x v="0"/>
    <s v="Order assembled"/>
    <x v="0"/>
    <s v="Paid"/>
    <s v="Shipment"/>
    <n v="298"/>
    <n v="526.24"/>
  </r>
  <r>
    <s v="AD01-9364"/>
    <x v="0"/>
    <s v="May"/>
    <x v="1"/>
    <x v="0"/>
    <s v="Order assembled"/>
    <x v="0"/>
    <s v="Paid"/>
    <s v="Shipment"/>
    <n v="990"/>
    <n v="1415.7"/>
  </r>
  <r>
    <s v="AD01-9361"/>
    <x v="0"/>
    <s v="May"/>
    <x v="1"/>
    <x v="0"/>
    <s v="Order assembled"/>
    <x v="0"/>
    <s v="Paid"/>
    <s v="Shipment"/>
    <n v="1023"/>
    <n v="1462.8899999999999"/>
  </r>
  <r>
    <s v="AD01-9362"/>
    <x v="0"/>
    <s v="May"/>
    <x v="1"/>
    <x v="0"/>
    <s v="Order assembled"/>
    <x v="0"/>
    <s v="Paid"/>
    <s v="Shipment"/>
    <n v="369"/>
    <n v="527.66999999999996"/>
  </r>
  <r>
    <s v="AD01-9364"/>
    <x v="0"/>
    <s v="May"/>
    <x v="1"/>
    <x v="0"/>
    <s v="Order assembled"/>
    <x v="0"/>
    <s v="Paid"/>
    <s v="Shipment"/>
    <n v="297"/>
    <n v="424.71"/>
  </r>
  <r>
    <s v="AD01-9364"/>
    <x v="0"/>
    <s v="May"/>
    <x v="1"/>
    <x v="0"/>
    <s v="Order assembled"/>
    <x v="0"/>
    <s v="Paid"/>
    <s v="Shipment"/>
    <n v="771"/>
    <n v="1102.53"/>
  </r>
  <r>
    <s v="AD01-9361"/>
    <x v="0"/>
    <s v="May"/>
    <x v="1"/>
    <x v="0"/>
    <s v="Order assembled"/>
    <x v="0"/>
    <s v="Paid"/>
    <s v="Shipment"/>
    <n v="804"/>
    <n v="1149.72"/>
  </r>
  <r>
    <s v="AD01-9362"/>
    <x v="0"/>
    <s v="May"/>
    <x v="1"/>
    <x v="0"/>
    <s v="Order assembled"/>
    <x v="0"/>
    <s v="Paid"/>
    <s v="Shipment"/>
    <n v="858"/>
    <n v="1226.94"/>
  </r>
  <r>
    <s v="AD01-9362"/>
    <x v="0"/>
    <s v="May"/>
    <x v="1"/>
    <x v="0"/>
    <s v="Order assembled"/>
    <x v="0"/>
    <s v="Paid"/>
    <s v="Shipment"/>
    <n v="323"/>
    <n v="461.89"/>
  </r>
  <r>
    <s v="AD01-9361"/>
    <x v="0"/>
    <s v="May"/>
    <x v="1"/>
    <x v="0"/>
    <s v="Order assembled"/>
    <x v="0"/>
    <s v="Paid"/>
    <s v="Shipment"/>
    <n v="371"/>
    <n v="530.53"/>
  </r>
  <r>
    <s v="AD01-9361"/>
    <x v="0"/>
    <s v="May"/>
    <x v="1"/>
    <x v="0"/>
    <s v="Order assembled"/>
    <x v="0"/>
    <s v="Paid"/>
    <s v="Shipment"/>
    <n v="299"/>
    <n v="427.57"/>
  </r>
  <r>
    <s v="AD01-9361"/>
    <x v="0"/>
    <s v="Nov"/>
    <x v="1"/>
    <x v="0"/>
    <s v="Order assembled"/>
    <x v="0"/>
    <s v="Paid"/>
    <s v="Shipment"/>
    <n v="290"/>
    <n v="414.7"/>
  </r>
  <r>
    <s v="AD01-9362"/>
    <x v="0"/>
    <s v="Nov"/>
    <x v="1"/>
    <x v="0"/>
    <s v="Order assembled"/>
    <x v="0"/>
    <s v="Paid"/>
    <s v="Shipment"/>
    <n v="338"/>
    <n v="483.34000000000003"/>
  </r>
  <r>
    <s v="AD01-9362"/>
    <x v="0"/>
    <s v="Nov"/>
    <x v="1"/>
    <x v="0"/>
    <s v="Order assembled"/>
    <x v="0"/>
    <s v="Paid"/>
    <s v="Shipment"/>
    <n v="266"/>
    <n v="380.38"/>
  </r>
  <r>
    <s v="AD01-9361"/>
    <x v="0"/>
    <s v="Nov"/>
    <x v="1"/>
    <x v="0"/>
    <s v="Order assembled"/>
    <x v="0"/>
    <s v="Paid"/>
    <s v="Shipment"/>
    <n v="292"/>
    <n v="526.24"/>
  </r>
  <r>
    <s v="AD01-9361"/>
    <x v="0"/>
    <s v="Nov"/>
    <x v="1"/>
    <x v="0"/>
    <s v="Order assembled"/>
    <x v="0"/>
    <s v="Paid"/>
    <s v="Shipment"/>
    <n v="340"/>
    <n v="526.24"/>
  </r>
  <r>
    <s v="AD01-9362"/>
    <x v="0"/>
    <s v="Nov"/>
    <x v="1"/>
    <x v="0"/>
    <s v="Order assembled"/>
    <x v="0"/>
    <s v="Paid"/>
    <s v="Shipment"/>
    <n v="995"/>
    <n v="1422.85"/>
  </r>
  <r>
    <s v="AD01-9364"/>
    <x v="0"/>
    <s v="Nov"/>
    <x v="1"/>
    <x v="0"/>
    <s v="Order assembled"/>
    <x v="0"/>
    <s v="Paid"/>
    <s v="Shipment"/>
    <n v="1029"/>
    <n v="1471.47"/>
  </r>
  <r>
    <s v="AD01-9362"/>
    <x v="0"/>
    <s v="Nov"/>
    <x v="1"/>
    <x v="0"/>
    <s v="Order assembled"/>
    <x v="0"/>
    <s v="Paid"/>
    <s v="Shipment"/>
    <n v="264"/>
    <n v="377.52"/>
  </r>
  <r>
    <s v="AD01-9362"/>
    <x v="0"/>
    <s v="Nov"/>
    <x v="1"/>
    <x v="0"/>
    <s v="Order assembled"/>
    <x v="0"/>
    <s v="Paid"/>
    <s v="Shipment"/>
    <n v="291"/>
    <n v="416.13"/>
  </r>
  <r>
    <s v="AD01-9362"/>
    <x v="0"/>
    <s v="Nov"/>
    <x v="1"/>
    <x v="0"/>
    <s v="Order assembled"/>
    <x v="0"/>
    <s v="Paid"/>
    <s v="Shipment"/>
    <n v="339"/>
    <n v="484.77"/>
  </r>
  <r>
    <s v="AD01-9362"/>
    <x v="0"/>
    <s v="Nov"/>
    <x v="1"/>
    <x v="0"/>
    <s v="Order assembled"/>
    <x v="0"/>
    <s v="Paid"/>
    <s v="Shipment"/>
    <n v="267"/>
    <n v="381.81"/>
  </r>
  <r>
    <s v="AD01-9364"/>
    <x v="0"/>
    <s v="Nov"/>
    <x v="1"/>
    <x v="0"/>
    <s v="Order assembled"/>
    <x v="0"/>
    <s v="Paid"/>
    <s v="Shipment"/>
    <n v="810"/>
    <n v="1158.3"/>
  </r>
  <r>
    <s v="AD01-9361"/>
    <x v="0"/>
    <s v="Nov"/>
    <x v="1"/>
    <x v="0"/>
    <s v="Order assembled"/>
    <x v="0"/>
    <s v="Paid"/>
    <s v="Shipment"/>
    <n v="863"/>
    <n v="1234.0899999999999"/>
  </r>
  <r>
    <s v="AD01-9362"/>
    <x v="0"/>
    <s v="Nov"/>
    <x v="1"/>
    <x v="0"/>
    <s v="Order assembled"/>
    <x v="0"/>
    <s v="Refunded"/>
    <s v="Shipment"/>
    <n v="293"/>
    <n v="418.99"/>
  </r>
  <r>
    <s v="AD01-9363"/>
    <x v="0"/>
    <s v="Nov"/>
    <x v="1"/>
    <x v="0"/>
    <s v="Order assembled"/>
    <x v="0"/>
    <s v="Refunded"/>
    <s v="Shipment"/>
    <n v="341"/>
    <n v="487.63"/>
  </r>
  <r>
    <s v="AD01-9361"/>
    <x v="0"/>
    <s v="Nov"/>
    <x v="1"/>
    <x v="0"/>
    <s v="Order assembled"/>
    <x v="0"/>
    <s v="Refunded"/>
    <s v="Shipment"/>
    <n v="263"/>
    <n v="376.09000000000003"/>
  </r>
  <r>
    <s v="AD01-9362"/>
    <x v="0"/>
    <s v="Oct"/>
    <x v="1"/>
    <x v="0"/>
    <s v="Order assembled"/>
    <x v="0"/>
    <s v="Refunded"/>
    <s v="Shipment"/>
    <n v="296"/>
    <n v="423.28"/>
  </r>
  <r>
    <s v="AD01-9363"/>
    <x v="0"/>
    <s v="Oct"/>
    <x v="1"/>
    <x v="0"/>
    <s v="Order assembled"/>
    <x v="0"/>
    <s v="Refunded"/>
    <s v="Shipment"/>
    <n v="344"/>
    <n v="491.91999999999996"/>
  </r>
  <r>
    <s v="AD01-9362"/>
    <x v="0"/>
    <s v="Oct"/>
    <x v="1"/>
    <x v="0"/>
    <s v="Order assembled"/>
    <x v="0"/>
    <s v="Refunded"/>
    <s v="Shipment"/>
    <n v="272"/>
    <n v="388.96"/>
  </r>
  <r>
    <s v="AD01-9361"/>
    <x v="0"/>
    <s v="Oct"/>
    <x v="1"/>
    <x v="0"/>
    <s v="Order assembled"/>
    <x v="0"/>
    <s v="Refunded"/>
    <s v="Shipment"/>
    <n v="298"/>
    <n v="526.24"/>
  </r>
  <r>
    <s v="AD01-9363"/>
    <x v="0"/>
    <s v="Oct"/>
    <x v="1"/>
    <x v="0"/>
    <s v="Order assembled"/>
    <x v="0"/>
    <s v="Refunded"/>
    <s v="Shipment"/>
    <n v="346"/>
    <n v="526.24"/>
  </r>
  <r>
    <s v="AD01-9365"/>
    <x v="0"/>
    <s v="Oct"/>
    <x v="1"/>
    <x v="0"/>
    <s v="Order assembled"/>
    <x v="0"/>
    <s v="Refunded"/>
    <s v="Shipment"/>
    <n v="268"/>
    <n v="526.24"/>
  </r>
  <r>
    <s v="AD01-9362"/>
    <x v="0"/>
    <s v="Oct"/>
    <x v="1"/>
    <x v="0"/>
    <s v="Order assembled"/>
    <x v="0"/>
    <s v="Refunded"/>
    <s v="Shipment"/>
    <n v="1028"/>
    <n v="1470.04"/>
  </r>
  <r>
    <s v="AD01-9364"/>
    <x v="0"/>
    <s v="Oct"/>
    <x v="1"/>
    <x v="0"/>
    <s v="Order assembled"/>
    <x v="0"/>
    <s v="Refunded"/>
    <s v="Shipment"/>
    <n v="270"/>
    <n v="386.1"/>
  </r>
  <r>
    <s v="AD01-9364"/>
    <x v="0"/>
    <s v="Oct"/>
    <x v="1"/>
    <x v="0"/>
    <s v="Order assembled"/>
    <x v="0"/>
    <s v="Refunded"/>
    <s v="Shipment"/>
    <n v="297"/>
    <n v="424.71"/>
  </r>
  <r>
    <s v="AD01-9362"/>
    <x v="0"/>
    <s v="Oct"/>
    <x v="1"/>
    <x v="0"/>
    <s v="Order assembled"/>
    <x v="0"/>
    <s v="Refunded"/>
    <s v="Shipment"/>
    <n v="345"/>
    <n v="493.35"/>
  </r>
  <r>
    <s v="AD01-9365"/>
    <x v="0"/>
    <s v="Oct"/>
    <x v="1"/>
    <x v="0"/>
    <s v="Order assembled"/>
    <x v="0"/>
    <s v="Refunded"/>
    <s v="Shipment"/>
    <n v="776"/>
    <n v="1109.68"/>
  </r>
  <r>
    <s v="AD01-9362"/>
    <x v="0"/>
    <s v="Oct"/>
    <x v="1"/>
    <x v="0"/>
    <s v="Order assembled"/>
    <x v="0"/>
    <s v="Refunded"/>
    <s v="Shipment"/>
    <n v="809"/>
    <n v="1156.8699999999999"/>
  </r>
  <r>
    <s v="AD01-9361"/>
    <x v="0"/>
    <s v="Oct"/>
    <x v="1"/>
    <x v="0"/>
    <s v="Order assembled"/>
    <x v="0"/>
    <s v="Refunded"/>
    <s v="Shipment"/>
    <n v="862"/>
    <n v="1232.6599999999999"/>
  </r>
  <r>
    <s v="AD01-9362"/>
    <x v="0"/>
    <s v="Oct"/>
    <x v="1"/>
    <x v="0"/>
    <s v="Order assembled"/>
    <x v="0"/>
    <s v="Refunded"/>
    <s v="Shipment"/>
    <n v="299"/>
    <n v="427.57"/>
  </r>
  <r>
    <s v="AD01-9362"/>
    <x v="0"/>
    <s v="Oct"/>
    <x v="1"/>
    <x v="0"/>
    <s v="Order assembled"/>
    <x v="0"/>
    <s v="Refunded"/>
    <s v="Shipment"/>
    <n v="269"/>
    <n v="384.67"/>
  </r>
  <r>
    <s v="AD01-9362"/>
    <x v="0"/>
    <s v="Sep"/>
    <x v="1"/>
    <x v="0"/>
    <s v="Order assembled"/>
    <x v="0"/>
    <s v="Refunded"/>
    <s v="Shipment"/>
    <n v="302"/>
    <n v="431.86"/>
  </r>
  <r>
    <s v="AD01-9361"/>
    <x v="0"/>
    <s v="Sep"/>
    <x v="1"/>
    <x v="0"/>
    <s v="Order assembled"/>
    <x v="0"/>
    <s v="Refunded"/>
    <s v="Shipment"/>
    <n v="350"/>
    <n v="500.5"/>
  </r>
  <r>
    <s v="AD01-9361"/>
    <x v="0"/>
    <s v="Sep"/>
    <x v="1"/>
    <x v="0"/>
    <s v="Order assembled"/>
    <x v="0"/>
    <s v="Refunded"/>
    <s v="Shipment"/>
    <n v="278"/>
    <n v="397.53999999999996"/>
  </r>
  <r>
    <s v="AD01-9362"/>
    <x v="0"/>
    <s v="Sep"/>
    <x v="1"/>
    <x v="0"/>
    <s v="Order assembled"/>
    <x v="0"/>
    <s v="Refunded"/>
    <s v="Shipment"/>
    <n v="304"/>
    <n v="526.24"/>
  </r>
  <r>
    <s v="AD01-9361"/>
    <x v="0"/>
    <s v="Sep"/>
    <x v="1"/>
    <x v="0"/>
    <s v="Order assembled"/>
    <x v="0"/>
    <s v="Refunded"/>
    <s v="Shipment"/>
    <n v="274"/>
    <n v="526.24"/>
  </r>
  <r>
    <s v="AD01-9363"/>
    <x v="0"/>
    <s v="Sep"/>
    <x v="1"/>
    <x v="0"/>
    <s v="Order assembled"/>
    <x v="0"/>
    <s v="Refunded"/>
    <s v="Shipment"/>
    <n v="994"/>
    <n v="1421.42"/>
  </r>
  <r>
    <s v="AD01-9362"/>
    <x v="0"/>
    <s v="Sep"/>
    <x v="1"/>
    <x v="0"/>
    <s v="Order assembled"/>
    <x v="0"/>
    <s v="Refunded"/>
    <s v="Shipment"/>
    <n v="1027"/>
    <n v="1468.6100000000001"/>
  </r>
  <r>
    <s v="AD01-9361"/>
    <x v="0"/>
    <s v="Sep"/>
    <x v="1"/>
    <x v="0"/>
    <s v="Order assembled"/>
    <x v="0"/>
    <s v="Refunded"/>
    <s v="Shipment"/>
    <n v="276"/>
    <n v="394.68"/>
  </r>
  <r>
    <s v="AD01-9361"/>
    <x v="0"/>
    <s v="Sep"/>
    <x v="1"/>
    <x v="0"/>
    <s v="Order assembled"/>
    <x v="0"/>
    <s v="Refunded"/>
    <s v="Shipment"/>
    <n v="303"/>
    <n v="433.28999999999996"/>
  </r>
  <r>
    <s v="AD01-9361"/>
    <x v="0"/>
    <s v="Sep"/>
    <x v="1"/>
    <x v="0"/>
    <s v="Order assembled"/>
    <x v="0"/>
    <s v="Refunded"/>
    <s v="Shipment"/>
    <n v="351"/>
    <n v="501.93"/>
  </r>
  <r>
    <s v="AD01-9363"/>
    <x v="0"/>
    <s v="Sep"/>
    <x v="1"/>
    <x v="0"/>
    <s v="Order assembled"/>
    <x v="0"/>
    <s v="Refunded"/>
    <s v="Shipment"/>
    <n v="273"/>
    <n v="390.39"/>
  </r>
  <r>
    <s v="AD01-9361"/>
    <x v="0"/>
    <s v="Sep"/>
    <x v="1"/>
    <x v="0"/>
    <s v="Order assembled"/>
    <x v="0"/>
    <s v="Refunded"/>
    <s v="Shipment"/>
    <n v="775"/>
    <n v="1108.25"/>
  </r>
  <r>
    <s v="AD01-9361"/>
    <x v="0"/>
    <s v="Sep"/>
    <x v="1"/>
    <x v="0"/>
    <s v="Order assembled"/>
    <x v="0"/>
    <s v="Refunded"/>
    <s v="Shipment"/>
    <n v="808"/>
    <n v="1155.44"/>
  </r>
  <r>
    <s v="AD01-9362"/>
    <x v="0"/>
    <s v="Sep"/>
    <x v="1"/>
    <x v="0"/>
    <s v="Order assembled"/>
    <x v="0"/>
    <s v="Refunded"/>
    <s v="Shipment"/>
    <n v="861"/>
    <n v="1231.23"/>
  </r>
  <r>
    <s v="AD01-9361"/>
    <x v="0"/>
    <s v="Sep"/>
    <x v="1"/>
    <x v="0"/>
    <s v="Order assembled"/>
    <x v="0"/>
    <s v="Refunded"/>
    <s v="Shipment"/>
    <n v="305"/>
    <n v="436.15"/>
  </r>
  <r>
    <s v="AD01-9361"/>
    <x v="0"/>
    <s v="Sep"/>
    <x v="1"/>
    <x v="0"/>
    <s v="Order assembled"/>
    <x v="0"/>
    <s v="Refunded"/>
    <s v="Shipment"/>
    <n v="347"/>
    <n v="496.21000000000004"/>
  </r>
  <r>
    <s v="AD01-9362"/>
    <x v="0"/>
    <s v="Sep"/>
    <x v="1"/>
    <x v="0"/>
    <s v="Order assembled"/>
    <x v="0"/>
    <s v="Refunded"/>
    <s v="Shipment"/>
    <n v="1111"/>
    <n v="1588.73"/>
  </r>
  <r>
    <s v="AD01-9362"/>
    <x v="0"/>
    <s v="Apr"/>
    <x v="0"/>
    <x v="1"/>
    <s v="Cancelld"/>
    <x v="1"/>
    <s v="Refunded"/>
    <s v="Shipment"/>
    <n v="352"/>
    <n v="503.36"/>
  </r>
  <r>
    <s v="AD01-9362"/>
    <x v="0"/>
    <s v="Apr"/>
    <x v="0"/>
    <x v="1"/>
    <s v="Cancelld"/>
    <x v="1"/>
    <s v="Refunded"/>
    <s v="Shipment"/>
    <n v="346"/>
    <n v="494.78"/>
  </r>
  <r>
    <s v="AD01-9362"/>
    <x v="0"/>
    <s v="Apr"/>
    <x v="0"/>
    <x v="1"/>
    <s v="Cancelld"/>
    <x v="1"/>
    <s v="Refunded"/>
    <s v="Shipment"/>
    <n v="340"/>
    <n v="486.2"/>
  </r>
  <r>
    <s v="AD01-9364"/>
    <x v="0"/>
    <s v="Apr"/>
    <x v="0"/>
    <x v="1"/>
    <s v="Cancelld"/>
    <x v="1"/>
    <s v="Refunded"/>
    <s v="Shipment"/>
    <n v="349"/>
    <n v="499.07"/>
  </r>
  <r>
    <s v="AD01-9361"/>
    <x v="0"/>
    <s v="Apr"/>
    <x v="0"/>
    <x v="1"/>
    <s v="Cancelld"/>
    <x v="1"/>
    <s v="Refunded"/>
    <s v="Shipment"/>
    <n v="343"/>
    <n v="490.49"/>
  </r>
  <r>
    <s v="AD01-9363"/>
    <x v="0"/>
    <s v="Aug"/>
    <x v="0"/>
    <x v="1"/>
    <s v="Cancelld"/>
    <x v="1"/>
    <s v="Refunded"/>
    <s v="Branch "/>
    <n v="286"/>
    <n v="408.98"/>
  </r>
  <r>
    <s v="AD01-9362"/>
    <x v="0"/>
    <s v="Aug"/>
    <x v="0"/>
    <x v="1"/>
    <s v="Cancelld"/>
    <x v="1"/>
    <s v="Refunded"/>
    <s v="Branch "/>
    <n v="280"/>
    <n v="400.4"/>
  </r>
  <r>
    <s v="AD01-9361"/>
    <x v="0"/>
    <s v="Aug"/>
    <x v="0"/>
    <x v="1"/>
    <s v="Cancelld"/>
    <x v="1"/>
    <s v="Refunded"/>
    <s v="Branch "/>
    <n v="289"/>
    <n v="413.27"/>
  </r>
  <r>
    <s v="AD01-9364"/>
    <x v="0"/>
    <s v="Aug"/>
    <x v="0"/>
    <x v="1"/>
    <s v="Cancelld"/>
    <x v="1"/>
    <s v="Refunded"/>
    <s v="Branch "/>
    <n v="283"/>
    <n v="404.69"/>
  </r>
  <r>
    <s v="AD01-9361"/>
    <x v="0"/>
    <s v="Aug"/>
    <x v="0"/>
    <x v="1"/>
    <s v="Cancelld"/>
    <x v="1"/>
    <s v="Refunded"/>
    <s v="Branch "/>
    <n v="277"/>
    <n v="396.11"/>
  </r>
  <r>
    <s v="AD01-9362"/>
    <x v="0"/>
    <s v="Dec"/>
    <x v="0"/>
    <x v="1"/>
    <s v="Cancelld"/>
    <x v="1"/>
    <s v="Refunded"/>
    <s v="Shipment"/>
    <n v="226"/>
    <n v="323.18"/>
  </r>
  <r>
    <s v="AD01-9361"/>
    <x v="0"/>
    <s v="Dec"/>
    <x v="0"/>
    <x v="1"/>
    <s v="Cancelld"/>
    <x v="1"/>
    <s v="Paid"/>
    <s v="Shipment"/>
    <n v="220"/>
    <n v="314.60000000000002"/>
  </r>
  <r>
    <s v="AD01-9364"/>
    <x v="0"/>
    <s v="Dec"/>
    <x v="0"/>
    <x v="1"/>
    <s v="Cancelld"/>
    <x v="1"/>
    <s v="Paid"/>
    <s v="Shipment"/>
    <n v="214"/>
    <n v="306.02"/>
  </r>
  <r>
    <s v="AD01-9361"/>
    <x v="0"/>
    <s v="Dec"/>
    <x v="0"/>
    <x v="1"/>
    <s v="Cancelld"/>
    <x v="1"/>
    <s v="Paid"/>
    <s v="Shipment"/>
    <n v="223"/>
    <n v="318.89"/>
  </r>
  <r>
    <s v="AD01-9364"/>
    <x v="0"/>
    <s v="Dec"/>
    <x v="0"/>
    <x v="1"/>
    <s v="Cancelld"/>
    <x v="1"/>
    <s v="Paid"/>
    <s v="Shipment"/>
    <n v="217"/>
    <n v="310.31"/>
  </r>
  <r>
    <s v="AD01-9361"/>
    <x v="0"/>
    <s v="Dec"/>
    <x v="0"/>
    <x v="1"/>
    <s v="Cancelld"/>
    <x v="1"/>
    <s v="Paid"/>
    <s v="Shipment"/>
    <n v="211"/>
    <n v="301.73"/>
  </r>
  <r>
    <s v="AD01-9361"/>
    <x v="0"/>
    <s v="Jul"/>
    <x v="0"/>
    <x v="1"/>
    <s v="Cancelld"/>
    <x v="1"/>
    <s v="Paid"/>
    <s v="Branch "/>
    <n v="304"/>
    <n v="434.72"/>
  </r>
  <r>
    <s v="AD01-9362"/>
    <x v="0"/>
    <s v="Jul"/>
    <x v="0"/>
    <x v="1"/>
    <s v="Cancelld"/>
    <x v="1"/>
    <s v="Paid"/>
    <s v="Branch "/>
    <n v="298"/>
    <n v="426.14"/>
  </r>
  <r>
    <s v="AD01-9362"/>
    <x v="0"/>
    <s v="Jul"/>
    <x v="0"/>
    <x v="1"/>
    <s v="Cancelld"/>
    <x v="1"/>
    <s v="Paid"/>
    <s v="Branch "/>
    <n v="292"/>
    <n v="417.56"/>
  </r>
  <r>
    <s v="AD01-9364"/>
    <x v="0"/>
    <s v="Jul"/>
    <x v="0"/>
    <x v="1"/>
    <s v="Cancelld"/>
    <x v="1"/>
    <s v="Paid"/>
    <s v="Branch "/>
    <n v="301"/>
    <n v="430.43"/>
  </r>
  <r>
    <s v="AD01-9362"/>
    <x v="0"/>
    <s v="Jul"/>
    <x v="0"/>
    <x v="1"/>
    <s v="Cancelld"/>
    <x v="1"/>
    <s v="Paid"/>
    <s v="Branch "/>
    <n v="295"/>
    <n v="421.85"/>
  </r>
  <r>
    <s v="AD01-9362"/>
    <x v="0"/>
    <s v="Jun"/>
    <x v="0"/>
    <x v="1"/>
    <s v="Cancelld"/>
    <x v="1"/>
    <s v="Paid"/>
    <s v="Shipment"/>
    <n v="322"/>
    <n v="460.46000000000004"/>
  </r>
  <r>
    <s v="AD01-9361"/>
    <x v="0"/>
    <s v="Jun"/>
    <x v="0"/>
    <x v="1"/>
    <s v="Cancelld"/>
    <x v="1"/>
    <s v="Paid"/>
    <s v="Branch "/>
    <n v="316"/>
    <n v="451.88"/>
  </r>
  <r>
    <s v="AD01-9364"/>
    <x v="0"/>
    <s v="Jun"/>
    <x v="0"/>
    <x v="1"/>
    <s v="Cancelld"/>
    <x v="1"/>
    <s v="Paid"/>
    <s v="Branch "/>
    <n v="310"/>
    <n v="443.3"/>
  </r>
  <r>
    <s v="AD01-9361"/>
    <x v="0"/>
    <s v="Jun"/>
    <x v="0"/>
    <x v="1"/>
    <s v="Cancelld"/>
    <x v="1"/>
    <s v="Paid"/>
    <s v="Branch "/>
    <n v="319"/>
    <n v="456.16999999999996"/>
  </r>
  <r>
    <s v="AD01-9362"/>
    <x v="0"/>
    <s v="Jun"/>
    <x v="0"/>
    <x v="1"/>
    <s v="Cancelld"/>
    <x v="1"/>
    <s v="Paid"/>
    <s v="Branch "/>
    <n v="313"/>
    <n v="447.59000000000003"/>
  </r>
  <r>
    <s v="AD01-9362"/>
    <x v="0"/>
    <s v="Jun"/>
    <x v="0"/>
    <x v="1"/>
    <s v="Cancelld"/>
    <x v="1"/>
    <s v="Paid"/>
    <s v="Branch "/>
    <n v="307"/>
    <n v="439.01"/>
  </r>
  <r>
    <s v="AD01-9361"/>
    <x v="0"/>
    <s v="May"/>
    <x v="0"/>
    <x v="1"/>
    <s v="Cancelld"/>
    <x v="1"/>
    <s v="Paid"/>
    <s v="Shipment"/>
    <n v="334"/>
    <n v="477.62"/>
  </r>
  <r>
    <s v="AD01-9362"/>
    <x v="0"/>
    <s v="May"/>
    <x v="0"/>
    <x v="1"/>
    <s v="Cancelld"/>
    <x v="1"/>
    <s v="Paid"/>
    <s v="Shipment"/>
    <n v="328"/>
    <n v="469.03999999999996"/>
  </r>
  <r>
    <s v="AD01-9364"/>
    <x v="0"/>
    <s v="May"/>
    <x v="0"/>
    <x v="1"/>
    <s v="Cancelld"/>
    <x v="1"/>
    <s v="Paid"/>
    <s v="Shipment"/>
    <n v="337"/>
    <n v="481.90999999999997"/>
  </r>
  <r>
    <s v="AD01-9362"/>
    <x v="0"/>
    <s v="May"/>
    <x v="0"/>
    <x v="1"/>
    <s v="Cancelld"/>
    <x v="1"/>
    <s v="Paid"/>
    <s v="Shipment"/>
    <n v="331"/>
    <n v="473.33"/>
  </r>
  <r>
    <s v="AD01-9363"/>
    <x v="0"/>
    <s v="May"/>
    <x v="0"/>
    <x v="1"/>
    <s v="Cancelld"/>
    <x v="1"/>
    <s v="Paid"/>
    <s v="Shipment"/>
    <n v="325"/>
    <n v="464.75"/>
  </r>
  <r>
    <s v="AD01-9361"/>
    <x v="0"/>
    <s v="Nov"/>
    <x v="0"/>
    <x v="1"/>
    <s v="Cancelld"/>
    <x v="1"/>
    <s v="Paid"/>
    <s v="Shipment"/>
    <n v="238"/>
    <n v="340.34000000000003"/>
  </r>
  <r>
    <s v="AD01-9361"/>
    <x v="0"/>
    <s v="Nov"/>
    <x v="0"/>
    <x v="1"/>
    <s v="Cancelld"/>
    <x v="1"/>
    <s v="Paid"/>
    <s v="Shipment"/>
    <n v="232"/>
    <n v="331.76"/>
  </r>
  <r>
    <s v="AD01-9365"/>
    <x v="0"/>
    <s v="Nov"/>
    <x v="0"/>
    <x v="1"/>
    <s v="Cancelld"/>
    <x v="1"/>
    <s v="Paid"/>
    <s v="Shipment"/>
    <n v="241"/>
    <n v="344.63"/>
  </r>
  <r>
    <s v="AD01-9361"/>
    <x v="0"/>
    <s v="Nov"/>
    <x v="0"/>
    <x v="1"/>
    <s v="Cancelld"/>
    <x v="1"/>
    <s v="Paid"/>
    <s v="Shipment"/>
    <n v="235"/>
    <n v="336.05"/>
  </r>
  <r>
    <s v="AD01-9362"/>
    <x v="0"/>
    <s v="Nov"/>
    <x v="0"/>
    <x v="1"/>
    <s v="Cancelld"/>
    <x v="1"/>
    <s v="Paid"/>
    <s v="Shipment"/>
    <n v="229"/>
    <n v="327.47000000000003"/>
  </r>
  <r>
    <s v="AD01-9362"/>
    <x v="0"/>
    <s v="Oct"/>
    <x v="0"/>
    <x v="1"/>
    <s v="Cancelld"/>
    <x v="1"/>
    <s v="Paid"/>
    <s v="Branch "/>
    <n v="256"/>
    <n v="366.08"/>
  </r>
  <r>
    <s v="AD01-9364"/>
    <x v="0"/>
    <s v="Oct"/>
    <x v="0"/>
    <x v="1"/>
    <s v="Cancelld"/>
    <x v="1"/>
    <s v="Paid"/>
    <s v="Branch "/>
    <n v="250"/>
    <n v="357.5"/>
  </r>
  <r>
    <s v="AD01-9361"/>
    <x v="0"/>
    <s v="Oct"/>
    <x v="0"/>
    <x v="1"/>
    <s v="Cancelld"/>
    <x v="1"/>
    <s v="Paid"/>
    <s v="Shipment"/>
    <n v="244"/>
    <n v="348.92"/>
  </r>
  <r>
    <s v="AD01-9362"/>
    <x v="0"/>
    <s v="Oct"/>
    <x v="0"/>
    <x v="1"/>
    <s v="Cancelld"/>
    <x v="1"/>
    <s v="Paid"/>
    <s v="Branch "/>
    <n v="253"/>
    <n v="361.78999999999996"/>
  </r>
  <r>
    <s v="AD01-9361"/>
    <x v="0"/>
    <s v="Oct"/>
    <x v="0"/>
    <x v="1"/>
    <s v="Cancelld"/>
    <x v="1"/>
    <s v="Paid"/>
    <s v="Branch "/>
    <n v="247"/>
    <n v="353.21"/>
  </r>
  <r>
    <s v="AD01-9362"/>
    <x v="0"/>
    <s v="Sep"/>
    <x v="0"/>
    <x v="1"/>
    <s v="Cancelld"/>
    <x v="1"/>
    <s v="Paid"/>
    <s v="Branch "/>
    <n v="274"/>
    <n v="391.82"/>
  </r>
  <r>
    <s v="AD01-9361"/>
    <x v="0"/>
    <s v="Sep"/>
    <x v="0"/>
    <x v="1"/>
    <s v="Cancelld"/>
    <x v="1"/>
    <s v="Paid"/>
    <s v="Branch "/>
    <n v="268"/>
    <n v="383.24"/>
  </r>
  <r>
    <s v="AD01-9364"/>
    <x v="0"/>
    <s v="Sep"/>
    <x v="0"/>
    <x v="1"/>
    <s v="Cancelld"/>
    <x v="1"/>
    <s v="Paid"/>
    <s v="Branch "/>
    <n v="262"/>
    <n v="374.65999999999997"/>
  </r>
  <r>
    <s v="AD01-9362"/>
    <x v="0"/>
    <s v="Sep"/>
    <x v="0"/>
    <x v="1"/>
    <s v="Cancelld"/>
    <x v="1"/>
    <s v="Paid"/>
    <s v="Branch "/>
    <n v="271"/>
    <n v="387.53"/>
  </r>
  <r>
    <s v="AD01-9364"/>
    <x v="0"/>
    <s v="Sep"/>
    <x v="0"/>
    <x v="1"/>
    <s v="Cancelld"/>
    <x v="1"/>
    <s v="Paid"/>
    <s v="Branch "/>
    <n v="265"/>
    <n v="378.95"/>
  </r>
  <r>
    <s v="AD01-9361"/>
    <x v="0"/>
    <s v="Sep"/>
    <x v="0"/>
    <x v="1"/>
    <s v="Cancelld"/>
    <x v="1"/>
    <s v="Paid"/>
    <s v="Branch "/>
    <n v="259"/>
    <n v="370.37"/>
  </r>
  <r>
    <s v="AD01-9364"/>
    <x v="0"/>
    <s v="Apr"/>
    <x v="1"/>
    <x v="1"/>
    <s v="Cancelld"/>
    <x v="1"/>
    <s v="Paid"/>
    <s v="Branch "/>
    <n v="158"/>
    <n v="225.94"/>
  </r>
  <r>
    <s v="AD01-9361"/>
    <x v="0"/>
    <s v="Apr"/>
    <x v="1"/>
    <x v="1"/>
    <s v="Cancelld"/>
    <x v="1"/>
    <s v="Paid"/>
    <s v="Branch "/>
    <n v="206"/>
    <n v="294.58"/>
  </r>
  <r>
    <s v="AD01-9362"/>
    <x v="0"/>
    <s v="Apr"/>
    <x v="1"/>
    <x v="1"/>
    <s v="Cancelld"/>
    <x v="1"/>
    <s v="Paid"/>
    <s v="Branch "/>
    <n v="134"/>
    <n v="191.62"/>
  </r>
  <r>
    <s v="AD01-9364"/>
    <x v="0"/>
    <s v="Apr"/>
    <x v="1"/>
    <x v="1"/>
    <s v="Cancelld"/>
    <x v="1"/>
    <s v="Paid"/>
    <s v="Branch "/>
    <n v="160"/>
    <n v="228.8"/>
  </r>
  <r>
    <s v="AD01-9364"/>
    <x v="0"/>
    <s v="Apr"/>
    <x v="1"/>
    <x v="1"/>
    <s v="Cancelld"/>
    <x v="1"/>
    <s v="Paid"/>
    <s v="Branch "/>
    <n v="208"/>
    <n v="297.44"/>
  </r>
  <r>
    <s v="AD01-9364"/>
    <x v="0"/>
    <s v="Apr"/>
    <x v="1"/>
    <x v="1"/>
    <s v="Cancelld"/>
    <x v="1"/>
    <s v="Paid"/>
    <s v="Branch "/>
    <n v="136"/>
    <n v="194.48"/>
  </r>
  <r>
    <s v="AD01-9361"/>
    <x v="0"/>
    <s v="Apr"/>
    <x v="1"/>
    <x v="1"/>
    <s v="Cancelld"/>
    <x v="1"/>
    <s v="Paid"/>
    <s v="Branch "/>
    <n v="812"/>
    <n v="1161.1599999999999"/>
  </r>
  <r>
    <s v="AD01-9362"/>
    <x v="0"/>
    <s v="Apr"/>
    <x v="1"/>
    <x v="1"/>
    <s v="Cancelld"/>
    <x v="1"/>
    <s v="Paid"/>
    <s v="Branch "/>
    <n v="899"/>
    <n v="1285.57"/>
  </r>
  <r>
    <s v="AD01-9362"/>
    <x v="0"/>
    <s v="Apr"/>
    <x v="1"/>
    <x v="1"/>
    <s v="Cancelld"/>
    <x v="1"/>
    <s v="Paid"/>
    <s v="Branch "/>
    <n v="852"/>
    <n v="526.24"/>
  </r>
  <r>
    <s v="AD01-9362"/>
    <x v="0"/>
    <s v="Apr"/>
    <x v="1"/>
    <x v="1"/>
    <s v="Cancelld"/>
    <x v="1"/>
    <s v="Paid"/>
    <s v="Branch "/>
    <n v="885"/>
    <n v="526.24"/>
  </r>
  <r>
    <s v="AD01-9361"/>
    <x v="0"/>
    <s v="Apr"/>
    <x v="1"/>
    <x v="1"/>
    <s v="Cancelld"/>
    <x v="1"/>
    <s v="Paid"/>
    <s v="Branch "/>
    <n v="135"/>
    <n v="193.05"/>
  </r>
  <r>
    <s v="AD01-9364"/>
    <x v="0"/>
    <s v="Apr"/>
    <x v="1"/>
    <x v="1"/>
    <s v="Cancelld"/>
    <x v="1"/>
    <s v="Paid"/>
    <s v="Branch "/>
    <n v="163"/>
    <n v="233.09"/>
  </r>
  <r>
    <s v="AD01-9362"/>
    <x v="0"/>
    <s v="Apr"/>
    <x v="1"/>
    <x v="1"/>
    <s v="Cancelld"/>
    <x v="1"/>
    <s v="Paid"/>
    <s v="Branch "/>
    <n v="205"/>
    <n v="293.14999999999998"/>
  </r>
  <r>
    <s v="AD01-9364"/>
    <x v="0"/>
    <s v="Apr"/>
    <x v="1"/>
    <x v="1"/>
    <s v="Cancelld"/>
    <x v="1"/>
    <s v="Paid"/>
    <s v="Branch "/>
    <n v="133"/>
    <n v="190.19"/>
  </r>
  <r>
    <s v="AD01-9362"/>
    <x v="0"/>
    <s v="Apr"/>
    <x v="1"/>
    <x v="1"/>
    <s v="Cancelld"/>
    <x v="1"/>
    <s v="Paid"/>
    <s v="Branch "/>
    <n v="821"/>
    <n v="1174.03"/>
  </r>
  <r>
    <s v="AD01-9362"/>
    <x v="0"/>
    <s v="Apr"/>
    <x v="1"/>
    <x v="1"/>
    <s v="Cancelld"/>
    <x v="1"/>
    <s v="Paid"/>
    <s v="Branch "/>
    <n v="854"/>
    <n v="1221.22"/>
  </r>
  <r>
    <s v="AD01-9364"/>
    <x v="0"/>
    <s v="Apr"/>
    <x v="1"/>
    <x v="1"/>
    <s v="Cancelld"/>
    <x v="1"/>
    <s v="Paid"/>
    <s v="Branch "/>
    <n v="131"/>
    <n v="187.32999999999998"/>
  </r>
  <r>
    <s v="AD01-9361"/>
    <x v="0"/>
    <s v="Aug"/>
    <x v="1"/>
    <x v="1"/>
    <s v="Cancelld"/>
    <x v="1"/>
    <s v="Paid"/>
    <s v="Branch "/>
    <n v="140"/>
    <n v="200.2"/>
  </r>
  <r>
    <s v="AD01-9361"/>
    <x v="0"/>
    <s v="Aug"/>
    <x v="1"/>
    <x v="1"/>
    <s v="Cancelld"/>
    <x v="1"/>
    <s v="Paid"/>
    <s v="Branch "/>
    <n v="188"/>
    <n v="268.84000000000003"/>
  </r>
  <r>
    <s v="AD01-9364"/>
    <x v="0"/>
    <s v="Aug"/>
    <x v="1"/>
    <x v="1"/>
    <s v="Cancelld"/>
    <x v="1"/>
    <s v="Paid"/>
    <s v="Branch "/>
    <n v="356"/>
    <n v="509.08"/>
  </r>
  <r>
    <s v="AD01-9361"/>
    <x v="0"/>
    <s v="Aug"/>
    <x v="1"/>
    <x v="1"/>
    <s v="Cancelld"/>
    <x v="1"/>
    <s v="Paid"/>
    <s v="Branch "/>
    <n v="184"/>
    <n v="263.12"/>
  </r>
  <r>
    <s v="AD01-9362"/>
    <x v="0"/>
    <s v="Aug"/>
    <x v="1"/>
    <x v="1"/>
    <s v="Cancelld"/>
    <x v="1"/>
    <s v="Paid"/>
    <s v="Branch "/>
    <n v="358"/>
    <n v="511.94"/>
  </r>
  <r>
    <s v="AD01-9365"/>
    <x v="0"/>
    <s v="Aug"/>
    <x v="1"/>
    <x v="1"/>
    <s v="Cancelld"/>
    <x v="1"/>
    <s v="Paid"/>
    <s v="Branch "/>
    <n v="816"/>
    <n v="1166.8800000000001"/>
  </r>
  <r>
    <s v="AD01-9364"/>
    <x v="0"/>
    <s v="Aug"/>
    <x v="1"/>
    <x v="1"/>
    <s v="Cancelld"/>
    <x v="1"/>
    <s v="Paid"/>
    <s v="Branch "/>
    <n v="849"/>
    <n v="1214.07"/>
  </r>
  <r>
    <s v="AD01-9361"/>
    <x v="0"/>
    <s v="Aug"/>
    <x v="1"/>
    <x v="1"/>
    <s v="Cancelld"/>
    <x v="1"/>
    <s v="Paid"/>
    <s v="Branch "/>
    <n v="902"/>
    <n v="1289.8600000000001"/>
  </r>
  <r>
    <s v="AD01-9361"/>
    <x v="0"/>
    <s v="Aug"/>
    <x v="1"/>
    <x v="1"/>
    <s v="Cancelld"/>
    <x v="1"/>
    <s v="Paid"/>
    <s v="Branch "/>
    <n v="855"/>
    <n v="526.24"/>
  </r>
  <r>
    <s v="AD01-9365"/>
    <x v="0"/>
    <s v="Aug"/>
    <x v="1"/>
    <x v="1"/>
    <s v="Cancelld"/>
    <x v="1"/>
    <s v="Paid"/>
    <s v="Branch "/>
    <n v="357"/>
    <n v="510.51"/>
  </r>
  <r>
    <s v="AD01-9362"/>
    <x v="0"/>
    <s v="Aug"/>
    <x v="1"/>
    <x v="1"/>
    <s v="Cancelld"/>
    <x v="1"/>
    <s v="Paid"/>
    <s v="Branch "/>
    <n v="139"/>
    <n v="198.76999999999998"/>
  </r>
  <r>
    <s v="AD01-9363"/>
    <x v="0"/>
    <s v="Aug"/>
    <x v="1"/>
    <x v="1"/>
    <s v="Cancelld"/>
    <x v="1"/>
    <s v="Paid"/>
    <s v="Branch "/>
    <n v="187"/>
    <n v="267.40999999999997"/>
  </r>
  <r>
    <s v="AD01-9364"/>
    <x v="0"/>
    <s v="Aug"/>
    <x v="1"/>
    <x v="1"/>
    <s v="Cancelld"/>
    <x v="1"/>
    <s v="Paid"/>
    <s v="Branch "/>
    <n v="825"/>
    <n v="1179.75"/>
  </r>
  <r>
    <s v="AD01-9362"/>
    <x v="0"/>
    <s v="Aug"/>
    <x v="1"/>
    <x v="1"/>
    <s v="Cancelld"/>
    <x v="1"/>
    <s v="Paid"/>
    <s v="Branch "/>
    <n v="858"/>
    <n v="1226.94"/>
  </r>
  <r>
    <s v="AD01-9361"/>
    <x v="0"/>
    <s v="Aug"/>
    <x v="1"/>
    <x v="1"/>
    <s v="Cancelld"/>
    <x v="1"/>
    <s v="Paid"/>
    <s v="Branch "/>
    <n v="359"/>
    <n v="513.37"/>
  </r>
  <r>
    <s v="AD01-9365"/>
    <x v="0"/>
    <s v="Dec"/>
    <x v="1"/>
    <x v="1"/>
    <s v="Cancelld"/>
    <x v="1"/>
    <s v="Paid"/>
    <s v="Branch "/>
    <n v="362"/>
    <n v="517.66"/>
  </r>
  <r>
    <s v="AD01-9364"/>
    <x v="0"/>
    <s v="Dec"/>
    <x v="1"/>
    <x v="1"/>
    <s v="Cancelld"/>
    <x v="1"/>
    <s v="Paid"/>
    <s v="Branch "/>
    <n v="164"/>
    <n v="234.51999999999998"/>
  </r>
  <r>
    <s v="AD01-9362"/>
    <x v="0"/>
    <s v="Dec"/>
    <x v="1"/>
    <x v="1"/>
    <s v="Cancelld"/>
    <x v="1"/>
    <s v="Paid"/>
    <s v="Branch "/>
    <n v="338"/>
    <n v="483.34000000000003"/>
  </r>
  <r>
    <s v="AD01-9363"/>
    <x v="0"/>
    <s v="Dec"/>
    <x v="1"/>
    <x v="1"/>
    <s v="Cancelld"/>
    <x v="1"/>
    <s v="Paid"/>
    <s v="Branch "/>
    <n v="364"/>
    <n v="520.52"/>
  </r>
  <r>
    <s v="AD01-9361"/>
    <x v="0"/>
    <s v="Dec"/>
    <x v="1"/>
    <x v="1"/>
    <s v="Cancelld"/>
    <x v="1"/>
    <s v="Paid"/>
    <s v="Branch "/>
    <n v="166"/>
    <n v="237.38"/>
  </r>
  <r>
    <s v="AD01-9361"/>
    <x v="0"/>
    <s v="Dec"/>
    <x v="1"/>
    <x v="1"/>
    <s v="Cancelld"/>
    <x v="1"/>
    <s v="Paid"/>
    <s v="Branch "/>
    <n v="819"/>
    <n v="1171.17"/>
  </r>
  <r>
    <s v="AD01-9361"/>
    <x v="0"/>
    <s v="Dec"/>
    <x v="1"/>
    <x v="1"/>
    <s v="Cancelld"/>
    <x v="1"/>
    <s v="Paid"/>
    <s v="Branch "/>
    <n v="853"/>
    <n v="1219.79"/>
  </r>
  <r>
    <s v="AD01-9363"/>
    <x v="0"/>
    <s v="Dec"/>
    <x v="1"/>
    <x v="1"/>
    <s v="Cancelld"/>
    <x v="1"/>
    <s v="Paid"/>
    <s v="Branch "/>
    <n v="906"/>
    <n v="1295.58"/>
  </r>
  <r>
    <s v="AD01-9363"/>
    <x v="0"/>
    <s v="Dec"/>
    <x v="1"/>
    <x v="1"/>
    <s v="Cancelld"/>
    <x v="1"/>
    <s v="Paid"/>
    <s v="Branch "/>
    <n v="859"/>
    <n v="526.24"/>
  </r>
  <r>
    <s v="AD01-9361"/>
    <x v="0"/>
    <s v="Dec"/>
    <x v="1"/>
    <x v="1"/>
    <s v="Cancelld"/>
    <x v="1"/>
    <s v="Paid"/>
    <s v="Branch "/>
    <n v="165"/>
    <n v="526.24"/>
  </r>
  <r>
    <s v="AD01-9361"/>
    <x v="0"/>
    <s v="Dec"/>
    <x v="1"/>
    <x v="1"/>
    <s v="Cancelld"/>
    <x v="1"/>
    <s v="Paid"/>
    <s v="Branch "/>
    <n v="339"/>
    <n v="484.77"/>
  </r>
  <r>
    <s v="AD01-9364"/>
    <x v="0"/>
    <s v="Dec"/>
    <x v="1"/>
    <x v="1"/>
    <s v="Cancelld"/>
    <x v="1"/>
    <s v="Paid"/>
    <s v="Branch "/>
    <n v="163"/>
    <n v="233.09"/>
  </r>
  <r>
    <s v="AD01-9363"/>
    <x v="0"/>
    <s v="Dec"/>
    <x v="1"/>
    <x v="1"/>
    <s v="Cancelld"/>
    <x v="1"/>
    <s v="Paid"/>
    <s v="Branch "/>
    <n v="337"/>
    <n v="481.90999999999997"/>
  </r>
  <r>
    <s v="AD01-9362"/>
    <x v="0"/>
    <s v="Dec"/>
    <x v="1"/>
    <x v="1"/>
    <s v="Cancelld"/>
    <x v="1"/>
    <s v="Paid"/>
    <s v="Branch "/>
    <n v="828"/>
    <n v="1184.04"/>
  </r>
  <r>
    <s v="AD01-9362"/>
    <x v="0"/>
    <s v="Dec"/>
    <x v="1"/>
    <x v="1"/>
    <s v="Cancelld"/>
    <x v="1"/>
    <s v="Paid"/>
    <s v="Branch "/>
    <n v="861"/>
    <n v="1231.23"/>
  </r>
  <r>
    <s v="AD01-9365"/>
    <x v="0"/>
    <s v="Dec"/>
    <x v="1"/>
    <x v="1"/>
    <s v="Cancelld"/>
    <x v="1"/>
    <s v="Paid"/>
    <s v="Branch "/>
    <n v="335"/>
    <n v="479.05"/>
  </r>
  <r>
    <s v="AD01-9361"/>
    <x v="0"/>
    <s v="Feb"/>
    <x v="1"/>
    <x v="1"/>
    <s v="Cancelld"/>
    <x v="1"/>
    <s v="Paid"/>
    <s v="Branch "/>
    <n v="170"/>
    <n v="243.1"/>
  </r>
  <r>
    <s v="AD01-9364"/>
    <x v="0"/>
    <s v="Feb"/>
    <x v="1"/>
    <x v="1"/>
    <s v="Cancelld"/>
    <x v="1"/>
    <s v="Paid"/>
    <s v="Branch "/>
    <n v="218"/>
    <n v="311.74"/>
  </r>
  <r>
    <s v="AD01-9362"/>
    <x v="0"/>
    <s v="Feb"/>
    <x v="1"/>
    <x v="1"/>
    <s v="Cancelld"/>
    <x v="1"/>
    <s v="Paid"/>
    <s v="Branch "/>
    <n v="146"/>
    <n v="208.78"/>
  </r>
  <r>
    <s v="AD01-9364"/>
    <x v="0"/>
    <s v="Feb"/>
    <x v="1"/>
    <x v="1"/>
    <s v="Cancelld"/>
    <x v="1"/>
    <s v="Paid"/>
    <s v="Branch "/>
    <n v="172"/>
    <n v="245.95999999999998"/>
  </r>
  <r>
    <s v="AD01-9363"/>
    <x v="0"/>
    <s v="Feb"/>
    <x v="1"/>
    <x v="1"/>
    <s v="Cancelld"/>
    <x v="1"/>
    <s v="Paid"/>
    <s v="Branch "/>
    <n v="220"/>
    <n v="314.60000000000002"/>
  </r>
  <r>
    <s v="AD01-9361"/>
    <x v="0"/>
    <s v="Feb"/>
    <x v="1"/>
    <x v="1"/>
    <s v="Cancelld"/>
    <x v="1"/>
    <s v="Paid"/>
    <s v="Branch "/>
    <n v="142"/>
    <n v="203.06"/>
  </r>
  <r>
    <s v="AD01-9361"/>
    <x v="0"/>
    <s v="Feb"/>
    <x v="1"/>
    <x v="1"/>
    <s v="Cancelld"/>
    <x v="1"/>
    <s v="Paid"/>
    <s v="Branch "/>
    <n v="844"/>
    <n v="1206.92"/>
  </r>
  <r>
    <s v="AD01-9361"/>
    <x v="0"/>
    <s v="Feb"/>
    <x v="1"/>
    <x v="1"/>
    <s v="Cancelld"/>
    <x v="1"/>
    <s v="Paid"/>
    <s v="Branch "/>
    <n v="897"/>
    <n v="1282.71"/>
  </r>
  <r>
    <s v="AD01-9361"/>
    <x v="0"/>
    <s v="Feb"/>
    <x v="1"/>
    <x v="1"/>
    <s v="Cancelld"/>
    <x v="1"/>
    <s v="Paid"/>
    <s v="Branch "/>
    <n v="850"/>
    <n v="526.24"/>
  </r>
  <r>
    <s v="AD01-9362"/>
    <x v="0"/>
    <s v="Feb"/>
    <x v="1"/>
    <x v="1"/>
    <s v="Cancelld"/>
    <x v="1"/>
    <s v="Paid"/>
    <s v="Branch "/>
    <n v="883"/>
    <n v="526.24"/>
  </r>
  <r>
    <s v="AD01-9361"/>
    <x v="0"/>
    <s v="Feb"/>
    <x v="1"/>
    <x v="1"/>
    <s v="Cancelld"/>
    <x v="1"/>
    <s v="Paid"/>
    <s v="Branch "/>
    <n v="169"/>
    <n v="241.67000000000002"/>
  </r>
  <r>
    <s v="AD01-9362"/>
    <x v="0"/>
    <s v="Feb"/>
    <x v="1"/>
    <x v="1"/>
    <s v="Cancelld"/>
    <x v="1"/>
    <s v="Paid"/>
    <s v="Branch "/>
    <n v="217"/>
    <n v="310.31"/>
  </r>
  <r>
    <s v="AD01-9364"/>
    <x v="0"/>
    <s v="Feb"/>
    <x v="1"/>
    <x v="1"/>
    <s v="Cancelld"/>
    <x v="1"/>
    <s v="Paid"/>
    <s v="Branch "/>
    <n v="145"/>
    <n v="207.35"/>
  </r>
  <r>
    <s v="AD01-9362"/>
    <x v="0"/>
    <s v="Feb"/>
    <x v="1"/>
    <x v="1"/>
    <s v="Cancelld"/>
    <x v="1"/>
    <s v="Paid"/>
    <s v="Branch "/>
    <n v="819"/>
    <n v="1171.17"/>
  </r>
  <r>
    <s v="AD01-9361"/>
    <x v="0"/>
    <s v="Feb"/>
    <x v="1"/>
    <x v="1"/>
    <s v="Cancelld"/>
    <x v="1"/>
    <s v="Paid"/>
    <s v="Branch "/>
    <n v="143"/>
    <n v="204.49"/>
  </r>
  <r>
    <s v="AD01-9365"/>
    <x v="0"/>
    <s v="Jan"/>
    <x v="1"/>
    <x v="1"/>
    <s v="Cancelld"/>
    <x v="1"/>
    <s v="Paid"/>
    <s v="Branch "/>
    <n v="176"/>
    <n v="251.68"/>
  </r>
  <r>
    <s v="AD01-9364"/>
    <x v="0"/>
    <s v="Jan"/>
    <x v="1"/>
    <x v="1"/>
    <s v="Cancelld"/>
    <x v="1"/>
    <s v="Paid"/>
    <s v="Branch "/>
    <n v="224"/>
    <n v="320.32"/>
  </r>
  <r>
    <s v="AD01-9362"/>
    <x v="0"/>
    <s v="Jan"/>
    <x v="1"/>
    <x v="1"/>
    <s v="Cancelld"/>
    <x v="1"/>
    <s v="Paid"/>
    <s v="Branch "/>
    <n v="178"/>
    <n v="254.54"/>
  </r>
  <r>
    <s v="AD01-9361"/>
    <x v="0"/>
    <s v="Jan"/>
    <x v="1"/>
    <x v="1"/>
    <s v="Cancelld"/>
    <x v="1"/>
    <s v="Paid"/>
    <s v="Branch "/>
    <n v="148"/>
    <n v="211.64"/>
  </r>
  <r>
    <s v="AD01-9362"/>
    <x v="0"/>
    <s v="Jan"/>
    <x v="1"/>
    <x v="1"/>
    <s v="Cancelld"/>
    <x v="1"/>
    <s v="Paid"/>
    <s v="Branch "/>
    <n v="810"/>
    <n v="1158.3"/>
  </r>
  <r>
    <s v="AD01-9364"/>
    <x v="0"/>
    <s v="Jan"/>
    <x v="1"/>
    <x v="1"/>
    <s v="Cancelld"/>
    <x v="1"/>
    <s v="Paid"/>
    <s v="Branch "/>
    <n v="843"/>
    <n v="1205.49"/>
  </r>
  <r>
    <s v="AD01-9364"/>
    <x v="0"/>
    <s v="Jan"/>
    <x v="1"/>
    <x v="1"/>
    <s v="Cancelld"/>
    <x v="1"/>
    <s v="Paid"/>
    <s v="Branch "/>
    <n v="896"/>
    <n v="1281.28"/>
  </r>
  <r>
    <s v="AD01-9361"/>
    <x v="0"/>
    <s v="Jan"/>
    <x v="1"/>
    <x v="1"/>
    <s v="Order assembled"/>
    <x v="1"/>
    <s v="Paid"/>
    <s v="Shipment"/>
    <n v="818"/>
    <n v="526.24"/>
  </r>
  <r>
    <s v="AD01-9364"/>
    <x v="0"/>
    <s v="Jan"/>
    <x v="1"/>
    <x v="1"/>
    <s v="Cancelld"/>
    <x v="1"/>
    <s v="Paid"/>
    <s v="Branch "/>
    <n v="849"/>
    <n v="526.24"/>
  </r>
  <r>
    <s v="AD01-9361"/>
    <x v="0"/>
    <s v="Jan"/>
    <x v="1"/>
    <x v="1"/>
    <s v="Cancelld"/>
    <x v="1"/>
    <s v="Paid"/>
    <s v="Branch "/>
    <n v="882"/>
    <n v="526.24"/>
  </r>
  <r>
    <s v="AD01-9362"/>
    <x v="0"/>
    <s v="Jan"/>
    <x v="1"/>
    <x v="1"/>
    <s v="Cancelld"/>
    <x v="1"/>
    <s v="Paid"/>
    <s v="Branch "/>
    <n v="147"/>
    <n v="210.21"/>
  </r>
  <r>
    <s v="AD01-9361"/>
    <x v="0"/>
    <s v="Jan"/>
    <x v="1"/>
    <x v="1"/>
    <s v="Cancelld"/>
    <x v="1"/>
    <s v="Paid"/>
    <s v="Branch "/>
    <n v="175"/>
    <n v="250.25"/>
  </r>
  <r>
    <s v="AD01-9363"/>
    <x v="0"/>
    <s v="Jan"/>
    <x v="1"/>
    <x v="1"/>
    <s v="Cancelld"/>
    <x v="1"/>
    <s v="Paid"/>
    <s v="Branch "/>
    <n v="223"/>
    <n v="318.89"/>
  </r>
  <r>
    <s v="AD01-9362"/>
    <x v="0"/>
    <s v="Jan"/>
    <x v="1"/>
    <x v="1"/>
    <s v="Cancelld"/>
    <x v="1"/>
    <s v="Paid"/>
    <s v="Branch "/>
    <n v="151"/>
    <n v="215.93"/>
  </r>
  <r>
    <s v="AD01-9363"/>
    <x v="0"/>
    <s v="Jan"/>
    <x v="1"/>
    <x v="1"/>
    <s v="Cancelld"/>
    <x v="1"/>
    <s v="Paid"/>
    <s v="Branch "/>
    <n v="852"/>
    <n v="1218.3600000000001"/>
  </r>
  <r>
    <s v="AD01-9365"/>
    <x v="0"/>
    <s v="Jan"/>
    <x v="1"/>
    <x v="1"/>
    <s v="Cancelld"/>
    <x v="1"/>
    <s v="Paid"/>
    <s v="Branch "/>
    <n v="149"/>
    <n v="213.07"/>
  </r>
  <r>
    <s v="AD01-9362"/>
    <x v="0"/>
    <s v="Jul"/>
    <x v="1"/>
    <x v="1"/>
    <s v="Cancelld"/>
    <x v="1"/>
    <s v="Paid"/>
    <s v="Branch "/>
    <n v="146"/>
    <n v="208.78"/>
  </r>
  <r>
    <s v="AD01-9361"/>
    <x v="0"/>
    <s v="Jul"/>
    <x v="1"/>
    <x v="1"/>
    <s v="Cancelld"/>
    <x v="1"/>
    <s v="Paid"/>
    <s v="Branch "/>
    <n v="362"/>
    <n v="517.66"/>
  </r>
  <r>
    <s v="AD01-9362"/>
    <x v="0"/>
    <s v="Jul"/>
    <x v="1"/>
    <x v="1"/>
    <s v="Cancelld"/>
    <x v="1"/>
    <s v="Paid"/>
    <s v="Branch "/>
    <n v="142"/>
    <n v="203.06"/>
  </r>
  <r>
    <s v="AD01-9362"/>
    <x v="0"/>
    <s v="Jul"/>
    <x v="1"/>
    <x v="1"/>
    <s v="Cancelld"/>
    <x v="1"/>
    <s v="Paid"/>
    <s v="Branch "/>
    <n v="190"/>
    <n v="271.7"/>
  </r>
  <r>
    <s v="AD01-9361"/>
    <x v="0"/>
    <s v="Jul"/>
    <x v="1"/>
    <x v="1"/>
    <s v="Cancelld"/>
    <x v="1"/>
    <s v="Paid"/>
    <s v="Branch "/>
    <n v="364"/>
    <n v="520.52"/>
  </r>
  <r>
    <s v="AD01-9361"/>
    <x v="0"/>
    <s v="Jul"/>
    <x v="1"/>
    <x v="1"/>
    <s v="Cancelld"/>
    <x v="1"/>
    <s v="Paid"/>
    <s v="Branch "/>
    <n v="815"/>
    <n v="1165.45"/>
  </r>
  <r>
    <s v="AD01-9364"/>
    <x v="0"/>
    <s v="Jul"/>
    <x v="1"/>
    <x v="1"/>
    <s v="Cancelld"/>
    <x v="1"/>
    <s v="Paid"/>
    <s v="Branch "/>
    <n v="848"/>
    <n v="1212.6399999999999"/>
  </r>
  <r>
    <s v="AD01-9361"/>
    <x v="0"/>
    <s v="Jul"/>
    <x v="1"/>
    <x v="1"/>
    <s v="Cancelld"/>
    <x v="1"/>
    <s v="Paid"/>
    <s v="Branch "/>
    <n v="901"/>
    <n v="1288.43"/>
  </r>
  <r>
    <s v="AD01-9361"/>
    <x v="0"/>
    <s v="Jul"/>
    <x v="1"/>
    <x v="1"/>
    <s v="Cancelld"/>
    <x v="1"/>
    <s v="Paid"/>
    <s v="Branch "/>
    <n v="854"/>
    <n v="526.24"/>
  </r>
  <r>
    <s v="AD01-9362"/>
    <x v="0"/>
    <s v="Jul"/>
    <x v="1"/>
    <x v="1"/>
    <s v="Cancelld"/>
    <x v="1"/>
    <s v="Paid"/>
    <s v="Branch "/>
    <n v="189"/>
    <n v="526.24"/>
  </r>
  <r>
    <s v="AD01-9361"/>
    <x v="0"/>
    <s v="Jul"/>
    <x v="1"/>
    <x v="1"/>
    <s v="Cancelld"/>
    <x v="1"/>
    <s v="Paid"/>
    <s v="Branch "/>
    <n v="363"/>
    <n v="519.09"/>
  </r>
  <r>
    <s v="AD01-9361"/>
    <x v="0"/>
    <s v="Jul"/>
    <x v="1"/>
    <x v="1"/>
    <s v="Cancelld"/>
    <x v="1"/>
    <s v="Paid"/>
    <s v="Branch "/>
    <n v="145"/>
    <n v="207.35"/>
  </r>
  <r>
    <s v="AD01-9361"/>
    <x v="0"/>
    <s v="Jul"/>
    <x v="1"/>
    <x v="1"/>
    <s v="Cancelld"/>
    <x v="1"/>
    <s v="Paid"/>
    <s v="Branch "/>
    <n v="193"/>
    <n v="275.99"/>
  </r>
  <r>
    <s v="AD01-9362"/>
    <x v="0"/>
    <s v="Jul"/>
    <x v="1"/>
    <x v="1"/>
    <s v="Cancelld"/>
    <x v="1"/>
    <s v="Paid"/>
    <s v="Branch "/>
    <n v="361"/>
    <n v="516.23"/>
  </r>
  <r>
    <s v="AD01-9361"/>
    <x v="0"/>
    <s v="Jul"/>
    <x v="1"/>
    <x v="1"/>
    <s v="Cancelld"/>
    <x v="1"/>
    <s v="Paid"/>
    <s v="Branch "/>
    <n v="824"/>
    <n v="1178.32"/>
  </r>
  <r>
    <s v="AD01-9362"/>
    <x v="0"/>
    <s v="Jul"/>
    <x v="1"/>
    <x v="1"/>
    <s v="Cancelld"/>
    <x v="1"/>
    <s v="Paid"/>
    <s v="Branch "/>
    <n v="857"/>
    <n v="1225.51"/>
  </r>
  <r>
    <s v="AD01-9362"/>
    <x v="0"/>
    <s v="Jul"/>
    <x v="1"/>
    <x v="1"/>
    <s v="Cancelld"/>
    <x v="1"/>
    <s v="Paid"/>
    <s v="Branch "/>
    <n v="365"/>
    <n v="521.95000000000005"/>
  </r>
  <r>
    <s v="AD01-9362"/>
    <x v="0"/>
    <s v="Jun"/>
    <x v="1"/>
    <x v="1"/>
    <s v="Cancelld"/>
    <x v="1"/>
    <s v="Paid"/>
    <s v="Branch "/>
    <n v="152"/>
    <n v="217.36"/>
  </r>
  <r>
    <s v="AD01-9362"/>
    <x v="0"/>
    <s v="Jun"/>
    <x v="1"/>
    <x v="1"/>
    <s v="Cancelld"/>
    <x v="1"/>
    <s v="Paid"/>
    <s v="Branch "/>
    <n v="194"/>
    <n v="277.42"/>
  </r>
  <r>
    <s v="AD01-9365"/>
    <x v="0"/>
    <s v="Jun"/>
    <x v="1"/>
    <x v="1"/>
    <s v="Cancelld"/>
    <x v="1"/>
    <s v="Paid"/>
    <s v="Branch "/>
    <n v="368"/>
    <n v="526.24"/>
  </r>
  <r>
    <s v="AD01-9364"/>
    <x v="0"/>
    <s v="Jun"/>
    <x v="1"/>
    <x v="1"/>
    <s v="Cancelld"/>
    <x v="1"/>
    <s v="Paid"/>
    <s v="Branch "/>
    <n v="148"/>
    <n v="211.64"/>
  </r>
  <r>
    <s v="AD01-9362"/>
    <x v="0"/>
    <s v="Jun"/>
    <x v="1"/>
    <x v="1"/>
    <s v="Cancelld"/>
    <x v="1"/>
    <s v="Paid"/>
    <s v="Branch "/>
    <n v="196"/>
    <n v="280.27999999999997"/>
  </r>
  <r>
    <s v="AD01-9365"/>
    <x v="0"/>
    <s v="Jun"/>
    <x v="1"/>
    <x v="1"/>
    <s v="Cancelld"/>
    <x v="1"/>
    <s v="Paid"/>
    <s v="Branch "/>
    <n v="370"/>
    <n v="529.1"/>
  </r>
  <r>
    <s v="AD01-9362"/>
    <x v="0"/>
    <s v="Jun"/>
    <x v="1"/>
    <x v="1"/>
    <s v="Cancelld"/>
    <x v="1"/>
    <s v="Paid"/>
    <s v="Branch "/>
    <n v="814"/>
    <n v="1164.02"/>
  </r>
  <r>
    <s v="AD01-9361"/>
    <x v="0"/>
    <s v="Jun"/>
    <x v="1"/>
    <x v="1"/>
    <s v="Cancelld"/>
    <x v="1"/>
    <s v="Paid"/>
    <s v="Branch "/>
    <n v="847"/>
    <n v="1211.21"/>
  </r>
  <r>
    <s v="AD01-9364"/>
    <x v="0"/>
    <s v="Jun"/>
    <x v="1"/>
    <x v="1"/>
    <s v="Cancelld"/>
    <x v="1"/>
    <s v="Paid"/>
    <s v="Branch "/>
    <n v="195"/>
    <n v="526.24"/>
  </r>
  <r>
    <s v="AD01-9362"/>
    <x v="0"/>
    <s v="Jun"/>
    <x v="1"/>
    <x v="1"/>
    <s v="Cancelld"/>
    <x v="1"/>
    <s v="Paid"/>
    <s v="Branch "/>
    <n v="369"/>
    <n v="527.66999999999996"/>
  </r>
  <r>
    <s v="AD01-9365"/>
    <x v="0"/>
    <s v="Jun"/>
    <x v="1"/>
    <x v="1"/>
    <s v="Cancelld"/>
    <x v="1"/>
    <s v="Paid"/>
    <s v="Branch "/>
    <n v="151"/>
    <n v="215.93"/>
  </r>
  <r>
    <s v="AD01-9362"/>
    <x v="0"/>
    <s v="Jun"/>
    <x v="1"/>
    <x v="1"/>
    <s v="Cancelld"/>
    <x v="1"/>
    <s v="Paid"/>
    <s v="Branch "/>
    <n v="199"/>
    <n v="284.57"/>
  </r>
  <r>
    <s v="AD01-9364"/>
    <x v="0"/>
    <s v="Jun"/>
    <x v="1"/>
    <x v="1"/>
    <s v="Cancelld"/>
    <x v="1"/>
    <s v="Paid"/>
    <s v="Branch "/>
    <n v="367"/>
    <n v="524.80999999999995"/>
  </r>
  <r>
    <s v="AD01-9365"/>
    <x v="0"/>
    <s v="Jun"/>
    <x v="1"/>
    <x v="1"/>
    <s v="Cancelld"/>
    <x v="1"/>
    <s v="Paid"/>
    <s v="Branch "/>
    <n v="823"/>
    <n v="1176.8899999999999"/>
  </r>
  <r>
    <s v="AD01-9361"/>
    <x v="0"/>
    <s v="Jun"/>
    <x v="1"/>
    <x v="1"/>
    <s v="Cancelld"/>
    <x v="1"/>
    <s v="Paid"/>
    <s v="Branch "/>
    <n v="856"/>
    <n v="1224.08"/>
  </r>
  <r>
    <s v="AD01-9362"/>
    <x v="0"/>
    <s v="Jun"/>
    <x v="1"/>
    <x v="1"/>
    <s v="Cancelld"/>
    <x v="1"/>
    <s v="Paid"/>
    <s v="Branch "/>
    <n v="371"/>
    <n v="530.53"/>
  </r>
  <r>
    <s v="AD01-9362"/>
    <x v="0"/>
    <s v="Mar"/>
    <x v="1"/>
    <x v="1"/>
    <s v="Cancelld"/>
    <x v="1"/>
    <s v="Paid"/>
    <s v="Branch "/>
    <n v="164"/>
    <n v="234.51999999999998"/>
  </r>
  <r>
    <s v="AD01-9365"/>
    <x v="0"/>
    <s v="Mar"/>
    <x v="1"/>
    <x v="1"/>
    <s v="Cancelld"/>
    <x v="1"/>
    <s v="Paid"/>
    <s v="Branch "/>
    <n v="212"/>
    <n v="303.15999999999997"/>
  </r>
  <r>
    <s v="AD01-9362"/>
    <x v="0"/>
    <s v="Mar"/>
    <x v="1"/>
    <x v="1"/>
    <s v="Cancelld"/>
    <x v="1"/>
    <s v="Paid"/>
    <s v="Branch "/>
    <n v="140"/>
    <n v="200.2"/>
  </r>
  <r>
    <s v="AD01-9362"/>
    <x v="0"/>
    <s v="Mar"/>
    <x v="1"/>
    <x v="1"/>
    <s v="Cancelld"/>
    <x v="1"/>
    <s v="Paid"/>
    <s v="Branch "/>
    <n v="166"/>
    <n v="237.38"/>
  </r>
  <r>
    <s v="AD01-9361"/>
    <x v="0"/>
    <s v="Mar"/>
    <x v="1"/>
    <x v="1"/>
    <s v="Cancelld"/>
    <x v="1"/>
    <s v="Paid"/>
    <s v="Branch "/>
    <n v="214"/>
    <n v="306.02"/>
  </r>
  <r>
    <s v="AD01-9361"/>
    <x v="0"/>
    <s v="Mar"/>
    <x v="1"/>
    <x v="1"/>
    <s v="Cancelld"/>
    <x v="1"/>
    <s v="Paid"/>
    <s v="Branch "/>
    <n v="811"/>
    <n v="1159.73"/>
  </r>
  <r>
    <s v="AD01-9361"/>
    <x v="0"/>
    <s v="Mar"/>
    <x v="1"/>
    <x v="1"/>
    <s v="Cancelld"/>
    <x v="1"/>
    <s v="Paid"/>
    <s v="Branch "/>
    <n v="845"/>
    <n v="1208.3499999999999"/>
  </r>
  <r>
    <s v="AD01-9362"/>
    <x v="0"/>
    <s v="Mar"/>
    <x v="1"/>
    <x v="1"/>
    <s v="Cancelld"/>
    <x v="1"/>
    <s v="Paid"/>
    <s v="Branch "/>
    <n v="898"/>
    <n v="1284.1399999999999"/>
  </r>
  <r>
    <s v="AD01-9362"/>
    <x v="0"/>
    <s v="Mar"/>
    <x v="1"/>
    <x v="1"/>
    <s v="Cancelld"/>
    <x v="1"/>
    <s v="Paid"/>
    <s v="Branch "/>
    <n v="851"/>
    <n v="526.24"/>
  </r>
  <r>
    <s v="AD01-9361"/>
    <x v="0"/>
    <s v="Mar"/>
    <x v="1"/>
    <x v="1"/>
    <s v="Cancelld"/>
    <x v="1"/>
    <s v="Paid"/>
    <s v="Branch "/>
    <n v="884"/>
    <n v="526.24"/>
  </r>
  <r>
    <s v="AD01-9361"/>
    <x v="0"/>
    <s v="Mar"/>
    <x v="1"/>
    <x v="1"/>
    <s v="Cancelld"/>
    <x v="1"/>
    <s v="Paid"/>
    <s v="Branch "/>
    <n v="141"/>
    <n v="201.63"/>
  </r>
  <r>
    <s v="AD01-9362"/>
    <x v="0"/>
    <s v="Mar"/>
    <x v="1"/>
    <x v="1"/>
    <s v="Cancelld"/>
    <x v="1"/>
    <s v="Paid"/>
    <s v="Branch "/>
    <n v="211"/>
    <n v="301.73"/>
  </r>
  <r>
    <s v="AD01-9362"/>
    <x v="0"/>
    <s v="Mar"/>
    <x v="1"/>
    <x v="1"/>
    <s v="Cancelld"/>
    <x v="1"/>
    <s v="Paid"/>
    <s v="Branch "/>
    <n v="139"/>
    <n v="198.76999999999998"/>
  </r>
  <r>
    <s v="AD01-9362"/>
    <x v="0"/>
    <s v="Mar"/>
    <x v="1"/>
    <x v="1"/>
    <s v="Cancelld"/>
    <x v="1"/>
    <s v="Paid"/>
    <s v="Branch "/>
    <n v="820"/>
    <n v="1172.5999999999999"/>
  </r>
  <r>
    <s v="AD01-9362"/>
    <x v="0"/>
    <s v="Mar"/>
    <x v="1"/>
    <x v="1"/>
    <s v="Cancelld"/>
    <x v="1"/>
    <s v="Paid"/>
    <s v="Branch "/>
    <n v="853"/>
    <n v="1219.79"/>
  </r>
  <r>
    <s v="AD01-9362"/>
    <x v="0"/>
    <s v="Mar"/>
    <x v="1"/>
    <x v="1"/>
    <s v="Cancelld"/>
    <x v="1"/>
    <s v="Paid"/>
    <s v="Branch "/>
    <n v="137"/>
    <n v="195.91"/>
  </r>
  <r>
    <s v="AD01-9363"/>
    <x v="0"/>
    <s v="May"/>
    <x v="1"/>
    <x v="1"/>
    <s v="Cancelld"/>
    <x v="1"/>
    <s v="Paid"/>
    <s v="Branch "/>
    <n v="200"/>
    <n v="286"/>
  </r>
  <r>
    <s v="AD01-9362"/>
    <x v="0"/>
    <s v="May"/>
    <x v="1"/>
    <x v="1"/>
    <s v="Cancelld"/>
    <x v="1"/>
    <s v="Paid"/>
    <s v="Branch "/>
    <n v="128"/>
    <n v="183.04"/>
  </r>
  <r>
    <s v="AD01-9362"/>
    <x v="0"/>
    <s v="May"/>
    <x v="1"/>
    <x v="1"/>
    <s v="Cancelld"/>
    <x v="1"/>
    <s v="Paid"/>
    <s v="Branch "/>
    <n v="154"/>
    <n v="220.22"/>
  </r>
  <r>
    <s v="AD01-9362"/>
    <x v="0"/>
    <s v="May"/>
    <x v="1"/>
    <x v="1"/>
    <s v="Cancelld"/>
    <x v="1"/>
    <s v="Paid"/>
    <s v="Branch "/>
    <n v="202"/>
    <n v="288.86"/>
  </r>
  <r>
    <s v="AD01-9362"/>
    <x v="0"/>
    <s v="May"/>
    <x v="1"/>
    <x v="1"/>
    <s v="Cancelld"/>
    <x v="1"/>
    <s v="Paid"/>
    <s v="Branch "/>
    <n v="130"/>
    <n v="185.9"/>
  </r>
  <r>
    <s v="AD01-9363"/>
    <x v="0"/>
    <s v="May"/>
    <x v="1"/>
    <x v="1"/>
    <s v="Cancelld"/>
    <x v="1"/>
    <s v="Paid"/>
    <s v="Branch "/>
    <n v="813"/>
    <n v="1162.5899999999999"/>
  </r>
  <r>
    <s v="AD01-9364"/>
    <x v="0"/>
    <s v="May"/>
    <x v="1"/>
    <x v="1"/>
    <s v="Cancelld"/>
    <x v="1"/>
    <s v="Paid"/>
    <s v="Branch "/>
    <n v="846"/>
    <n v="1209.78"/>
  </r>
  <r>
    <s v="AD01-9361"/>
    <x v="0"/>
    <s v="May"/>
    <x v="1"/>
    <x v="1"/>
    <s v="Cancelld"/>
    <x v="1"/>
    <s v="Paid"/>
    <s v="Branch "/>
    <n v="900"/>
    <n v="1287"/>
  </r>
  <r>
    <s v="AD01-9361"/>
    <x v="0"/>
    <s v="May"/>
    <x v="1"/>
    <x v="1"/>
    <s v="Cancelld"/>
    <x v="1"/>
    <s v="Refunded"/>
    <s v="Branch "/>
    <n v="853"/>
    <n v="526.24"/>
  </r>
  <r>
    <s v="AD01-9362"/>
    <x v="0"/>
    <s v="May"/>
    <x v="1"/>
    <x v="1"/>
    <s v="Cancelld"/>
    <x v="1"/>
    <s v="Refunded"/>
    <s v="Branch "/>
    <n v="886"/>
    <n v="526.24"/>
  </r>
  <r>
    <s v="AD01-9363"/>
    <x v="0"/>
    <s v="May"/>
    <x v="1"/>
    <x v="1"/>
    <s v="Cancelld"/>
    <x v="1"/>
    <s v="Refunded"/>
    <s v="Branch "/>
    <n v="129"/>
    <n v="184.47"/>
  </r>
  <r>
    <s v="AD01-9362"/>
    <x v="0"/>
    <s v="May"/>
    <x v="1"/>
    <x v="1"/>
    <s v="Cancelld"/>
    <x v="1"/>
    <s v="Refunded"/>
    <s v="Branch "/>
    <n v="157"/>
    <n v="224.51"/>
  </r>
  <r>
    <s v="AD01-9362"/>
    <x v="0"/>
    <s v="May"/>
    <x v="1"/>
    <x v="1"/>
    <s v="Cancelld"/>
    <x v="1"/>
    <s v="Refunded"/>
    <s v="Branch "/>
    <n v="127"/>
    <n v="181.61"/>
  </r>
  <r>
    <s v="AD01-9362"/>
    <x v="0"/>
    <s v="May"/>
    <x v="1"/>
    <x v="1"/>
    <s v="Cancelld"/>
    <x v="1"/>
    <s v="Refunded"/>
    <s v="Branch "/>
    <n v="822"/>
    <n v="1175.46"/>
  </r>
  <r>
    <s v="AD01-9361"/>
    <x v="0"/>
    <s v="May"/>
    <x v="1"/>
    <x v="1"/>
    <s v="Cancelld"/>
    <x v="1"/>
    <s v="Refunded"/>
    <s v="Branch "/>
    <n v="855"/>
    <n v="1222.6500000000001"/>
  </r>
  <r>
    <s v="AD01-9361"/>
    <x v="0"/>
    <s v="Nov"/>
    <x v="1"/>
    <x v="1"/>
    <s v="Cancelld"/>
    <x v="1"/>
    <s v="Refunded"/>
    <s v="Branch "/>
    <n v="368"/>
    <n v="526.24"/>
  </r>
  <r>
    <s v="AD01-9361"/>
    <x v="0"/>
    <s v="Nov"/>
    <x v="1"/>
    <x v="1"/>
    <s v="Cancelld"/>
    <x v="1"/>
    <s v="Refunded"/>
    <s v="Branch "/>
    <n v="170"/>
    <n v="243.1"/>
  </r>
  <r>
    <s v="AD01-9362"/>
    <x v="0"/>
    <s v="Nov"/>
    <x v="1"/>
    <x v="1"/>
    <s v="Cancelld"/>
    <x v="1"/>
    <s v="Refunded"/>
    <s v="Branch "/>
    <n v="344"/>
    <n v="491.91999999999996"/>
  </r>
  <r>
    <s v="AD01-9362"/>
    <x v="0"/>
    <s v="Nov"/>
    <x v="1"/>
    <x v="1"/>
    <s v="Cancelld"/>
    <x v="1"/>
    <s v="Refunded"/>
    <s v="Branch "/>
    <n v="370"/>
    <n v="529.1"/>
  </r>
  <r>
    <s v="AD01-9365"/>
    <x v="0"/>
    <s v="Nov"/>
    <x v="1"/>
    <x v="1"/>
    <s v="Cancelld"/>
    <x v="1"/>
    <s v="Refunded"/>
    <s v="Branch "/>
    <n v="172"/>
    <n v="245.95999999999998"/>
  </r>
  <r>
    <s v="AD01-9364"/>
    <x v="0"/>
    <s v="Nov"/>
    <x v="1"/>
    <x v="1"/>
    <s v="Cancelld"/>
    <x v="1"/>
    <s v="Refunded"/>
    <s v="Branch "/>
    <n v="340"/>
    <n v="486.2"/>
  </r>
  <r>
    <s v="AD01-9362"/>
    <x v="0"/>
    <s v="Nov"/>
    <x v="1"/>
    <x v="1"/>
    <s v="Cancelld"/>
    <x v="1"/>
    <s v="Refunded"/>
    <s v="Branch "/>
    <n v="852"/>
    <n v="1218.3600000000001"/>
  </r>
  <r>
    <s v="AD01-9362"/>
    <x v="0"/>
    <s v="Nov"/>
    <x v="1"/>
    <x v="1"/>
    <s v="Cancelld"/>
    <x v="1"/>
    <s v="Refunded"/>
    <s v="Branch "/>
    <n v="905"/>
    <n v="1294.1500000000001"/>
  </r>
  <r>
    <s v="AD01-9362"/>
    <x v="0"/>
    <s v="Nov"/>
    <x v="1"/>
    <x v="1"/>
    <s v="Cancelld"/>
    <x v="1"/>
    <s v="Refunded"/>
    <s v="Branch "/>
    <n v="858"/>
    <n v="526.24"/>
  </r>
  <r>
    <s v="AD01-9361"/>
    <x v="0"/>
    <s v="Nov"/>
    <x v="1"/>
    <x v="1"/>
    <s v="Cancelld"/>
    <x v="1"/>
    <s v="Refunded"/>
    <s v="Branch "/>
    <n v="171"/>
    <n v="526.24"/>
  </r>
  <r>
    <s v="AD01-9364"/>
    <x v="0"/>
    <s v="Nov"/>
    <x v="1"/>
    <x v="1"/>
    <s v="Cancelld"/>
    <x v="1"/>
    <s v="Refunded"/>
    <s v="Branch "/>
    <n v="367"/>
    <n v="524.80999999999995"/>
  </r>
  <r>
    <s v="AD01-9361"/>
    <x v="0"/>
    <s v="Nov"/>
    <x v="1"/>
    <x v="1"/>
    <s v="Cancelld"/>
    <x v="1"/>
    <s v="Refunded"/>
    <s v="Branch "/>
    <n v="169"/>
    <n v="241.67000000000002"/>
  </r>
  <r>
    <s v="AD01-9362"/>
    <x v="0"/>
    <s v="Nov"/>
    <x v="1"/>
    <x v="1"/>
    <s v="Cancelld"/>
    <x v="1"/>
    <s v="Refunded"/>
    <s v="Branch "/>
    <n v="343"/>
    <n v="490.49"/>
  </r>
  <r>
    <s v="AD01-9362"/>
    <x v="0"/>
    <s v="Nov"/>
    <x v="1"/>
    <x v="1"/>
    <s v="Cancelld"/>
    <x v="1"/>
    <s v="Refunded"/>
    <s v="Branch "/>
    <n v="827"/>
    <n v="1182.6100000000001"/>
  </r>
  <r>
    <s v="AD01-9361"/>
    <x v="0"/>
    <s v="Nov"/>
    <x v="1"/>
    <x v="1"/>
    <s v="Cancelld"/>
    <x v="1"/>
    <s v="Refunded"/>
    <s v="Branch "/>
    <n v="341"/>
    <n v="487.63"/>
  </r>
  <r>
    <s v="AD01-9362"/>
    <x v="0"/>
    <s v="Oct"/>
    <x v="1"/>
    <x v="1"/>
    <s v="Cancelld"/>
    <x v="1"/>
    <s v="Refunded"/>
    <s v="Branch "/>
    <n v="128"/>
    <n v="183.04"/>
  </r>
  <r>
    <s v="AD01-9362"/>
    <x v="0"/>
    <s v="Oct"/>
    <x v="1"/>
    <x v="1"/>
    <s v="Cancelld"/>
    <x v="1"/>
    <s v="Refunded"/>
    <s v="Branch "/>
    <n v="176"/>
    <n v="251.68"/>
  </r>
  <r>
    <s v="AD01-9362"/>
    <x v="0"/>
    <s v="Oct"/>
    <x v="1"/>
    <x v="1"/>
    <s v="Cancelld"/>
    <x v="1"/>
    <s v="Refunded"/>
    <s v="Branch "/>
    <n v="350"/>
    <n v="500.5"/>
  </r>
  <r>
    <s v="AD01-9362"/>
    <x v="0"/>
    <s v="Oct"/>
    <x v="1"/>
    <x v="1"/>
    <s v="Cancelld"/>
    <x v="1"/>
    <s v="Refunded"/>
    <s v="Branch "/>
    <n v="130"/>
    <n v="185.9"/>
  </r>
  <r>
    <s v="AD01-9363"/>
    <x v="0"/>
    <s v="Oct"/>
    <x v="1"/>
    <x v="1"/>
    <s v="Cancelld"/>
    <x v="1"/>
    <s v="Refunded"/>
    <s v="Branch "/>
    <n v="346"/>
    <n v="494.78"/>
  </r>
  <r>
    <s v="AD01-9362"/>
    <x v="0"/>
    <s v="Oct"/>
    <x v="1"/>
    <x v="1"/>
    <s v="Cancelld"/>
    <x v="1"/>
    <s v="Refunded"/>
    <s v="Branch "/>
    <n v="818"/>
    <n v="1169.74"/>
  </r>
  <r>
    <s v="AD01-9361"/>
    <x v="0"/>
    <s v="Oct"/>
    <x v="1"/>
    <x v="1"/>
    <s v="Cancelld"/>
    <x v="1"/>
    <s v="Refunded"/>
    <s v="Branch "/>
    <n v="851"/>
    <n v="1216.93"/>
  </r>
  <r>
    <s v="AD01-9364"/>
    <x v="0"/>
    <s v="Oct"/>
    <x v="1"/>
    <x v="1"/>
    <s v="Cancelld"/>
    <x v="1"/>
    <s v="Refunded"/>
    <s v="Branch "/>
    <n v="904"/>
    <n v="1292.72"/>
  </r>
  <r>
    <s v="AD01-9364"/>
    <x v="0"/>
    <s v="Oct"/>
    <x v="1"/>
    <x v="1"/>
    <s v="Cancelld"/>
    <x v="1"/>
    <s v="Refunded"/>
    <s v="Branch "/>
    <n v="857"/>
    <n v="526.24"/>
  </r>
  <r>
    <s v="AD01-9362"/>
    <x v="0"/>
    <s v="Oct"/>
    <x v="1"/>
    <x v="1"/>
    <s v="Cancelld"/>
    <x v="1"/>
    <s v="Refunded"/>
    <s v="Branch "/>
    <n v="177"/>
    <n v="526.24"/>
  </r>
  <r>
    <s v="AD01-9362"/>
    <x v="0"/>
    <s v="Oct"/>
    <x v="1"/>
    <x v="1"/>
    <s v="Cancelld"/>
    <x v="1"/>
    <s v="Refunded"/>
    <s v="Branch "/>
    <n v="345"/>
    <n v="493.35"/>
  </r>
  <r>
    <s v="AD01-9363"/>
    <x v="0"/>
    <s v="Oct"/>
    <x v="1"/>
    <x v="1"/>
    <s v="Cancelld"/>
    <x v="1"/>
    <s v="Refunded"/>
    <s v="Branch "/>
    <n v="127"/>
    <n v="181.61"/>
  </r>
  <r>
    <s v="AD01-9364"/>
    <x v="0"/>
    <s v="Oct"/>
    <x v="1"/>
    <x v="1"/>
    <s v="Cancelld"/>
    <x v="1"/>
    <s v="Refunded"/>
    <s v="Branch "/>
    <n v="175"/>
    <n v="250.25"/>
  </r>
  <r>
    <s v="AD01-9362"/>
    <x v="0"/>
    <s v="Oct"/>
    <x v="1"/>
    <x v="1"/>
    <s v="Cancelld"/>
    <x v="1"/>
    <s v="Refunded"/>
    <s v="Branch "/>
    <n v="349"/>
    <n v="499.07"/>
  </r>
  <r>
    <s v="AD01-9362"/>
    <x v="0"/>
    <s v="Oct"/>
    <x v="1"/>
    <x v="1"/>
    <s v="Cancelld"/>
    <x v="1"/>
    <s v="Refunded"/>
    <s v="Branch "/>
    <n v="826"/>
    <n v="1181.18"/>
  </r>
  <r>
    <s v="AD01-9361"/>
    <x v="0"/>
    <s v="Oct"/>
    <x v="1"/>
    <x v="1"/>
    <s v="Cancelld"/>
    <x v="1"/>
    <s v="Refunded"/>
    <s v="Branch "/>
    <n v="860"/>
    <n v="1229.8"/>
  </r>
  <r>
    <s v="AD01-9362"/>
    <x v="0"/>
    <s v="Oct"/>
    <x v="1"/>
    <x v="1"/>
    <s v="Cancelld"/>
    <x v="1"/>
    <s v="Refunded"/>
    <s v="Branch "/>
    <n v="347"/>
    <n v="496.21000000000004"/>
  </r>
  <r>
    <s v="AD01-9363"/>
    <x v="0"/>
    <s v="Sep"/>
    <x v="1"/>
    <x v="1"/>
    <s v="Cancelld"/>
    <x v="1"/>
    <s v="Refunded"/>
    <s v="Branch "/>
    <n v="134"/>
    <n v="191.62"/>
  </r>
  <r>
    <s v="AD01-9362"/>
    <x v="0"/>
    <s v="Sep"/>
    <x v="1"/>
    <x v="1"/>
    <s v="Cancelld"/>
    <x v="1"/>
    <s v="Refunded"/>
    <s v="Branch "/>
    <n v="182"/>
    <n v="260.26"/>
  </r>
  <r>
    <s v="AD01-9362"/>
    <x v="0"/>
    <s v="Sep"/>
    <x v="1"/>
    <x v="1"/>
    <s v="Cancelld"/>
    <x v="1"/>
    <s v="Refunded"/>
    <s v="Branch "/>
    <n v="136"/>
    <n v="194.48"/>
  </r>
  <r>
    <s v="AD01-9361"/>
    <x v="0"/>
    <s v="Sep"/>
    <x v="1"/>
    <x v="1"/>
    <s v="Cancelld"/>
    <x v="1"/>
    <s v="Refunded"/>
    <s v="Branch "/>
    <n v="178"/>
    <n v="254.54"/>
  </r>
  <r>
    <s v="AD01-9364"/>
    <x v="0"/>
    <s v="Sep"/>
    <x v="1"/>
    <x v="1"/>
    <s v="Cancelld"/>
    <x v="1"/>
    <s v="Refunded"/>
    <s v="Branch "/>
    <n v="352"/>
    <n v="503.36"/>
  </r>
  <r>
    <s v="AD01-9362"/>
    <x v="0"/>
    <s v="Sep"/>
    <x v="1"/>
    <x v="1"/>
    <s v="Cancelld"/>
    <x v="1"/>
    <s v="Refunded"/>
    <s v="Branch "/>
    <n v="817"/>
    <n v="1168.31"/>
  </r>
  <r>
    <s v="AD01-9364"/>
    <x v="0"/>
    <s v="Sep"/>
    <x v="1"/>
    <x v="1"/>
    <s v="Cancelld"/>
    <x v="1"/>
    <s v="Refunded"/>
    <s v="Branch "/>
    <n v="850"/>
    <n v="1215.5"/>
  </r>
  <r>
    <s v="AD01-9364"/>
    <x v="0"/>
    <s v="Sep"/>
    <x v="1"/>
    <x v="1"/>
    <s v="Cancelld"/>
    <x v="1"/>
    <s v="Refunded"/>
    <s v="Branch "/>
    <n v="903"/>
    <n v="1291.29"/>
  </r>
  <r>
    <s v="AD01-9364"/>
    <x v="0"/>
    <s v="Sep"/>
    <x v="1"/>
    <x v="1"/>
    <s v="Cancelld"/>
    <x v="1"/>
    <s v="Refunded"/>
    <s v="Branch "/>
    <n v="856"/>
    <n v="526.24"/>
  </r>
  <r>
    <s v="AD01-9362"/>
    <x v="0"/>
    <s v="Sep"/>
    <x v="1"/>
    <x v="1"/>
    <s v="Cancelld"/>
    <x v="1"/>
    <s v="Refunded"/>
    <s v="Branch "/>
    <n v="183"/>
    <n v="526.24"/>
  </r>
  <r>
    <s v="AD01-9362"/>
    <x v="0"/>
    <s v="Sep"/>
    <x v="1"/>
    <x v="1"/>
    <s v="Cancelld"/>
    <x v="1"/>
    <s v="Refunded"/>
    <s v="Branch "/>
    <n v="351"/>
    <n v="501.93"/>
  </r>
  <r>
    <s v="AD01-9364"/>
    <x v="0"/>
    <s v="Sep"/>
    <x v="1"/>
    <x v="1"/>
    <s v="Cancelld"/>
    <x v="1"/>
    <s v="Refunded"/>
    <s v="Branch "/>
    <n v="133"/>
    <n v="190.19"/>
  </r>
  <r>
    <s v="AD01-9361"/>
    <x v="0"/>
    <s v="Sep"/>
    <x v="1"/>
    <x v="1"/>
    <s v="Cancelld"/>
    <x v="1"/>
    <s v="Refunded"/>
    <s v="Branch "/>
    <n v="181"/>
    <n v="258.83"/>
  </r>
  <r>
    <s v="AD01-9362"/>
    <x v="0"/>
    <s v="Sep"/>
    <x v="1"/>
    <x v="1"/>
    <s v="Cancelld"/>
    <x v="1"/>
    <s v="Refunded"/>
    <s v="Branch "/>
    <n v="355"/>
    <n v="507.65"/>
  </r>
  <r>
    <s v="AD01-9364"/>
    <x v="0"/>
    <s v="Sep"/>
    <x v="1"/>
    <x v="1"/>
    <s v="Cancelld"/>
    <x v="1"/>
    <s v="Refunded"/>
    <s v="Branch "/>
    <n v="859"/>
    <n v="1228.3699999999999"/>
  </r>
  <r>
    <s v="AD01-9363"/>
    <x v="0"/>
    <s v="Sep"/>
    <x v="1"/>
    <x v="1"/>
    <s v="Cancelld"/>
    <x v="1"/>
    <s v="Refunded"/>
    <s v="Branch "/>
    <n v="353"/>
    <n v="504.78999999999996"/>
  </r>
  <r>
    <s v="AD01-9361"/>
    <x v="0"/>
    <s v="Mar"/>
    <x v="0"/>
    <x v="1"/>
    <s v="Order assembled"/>
    <x v="1"/>
    <s v="Refunded"/>
    <s v="Download"/>
    <n v="364"/>
    <n v="520.52"/>
  </r>
  <r>
    <s v="AD01-9362"/>
    <x v="0"/>
    <s v="Mar"/>
    <x v="0"/>
    <x v="1"/>
    <s v="Order assembled"/>
    <x v="1"/>
    <s v="Refunded"/>
    <s v="Shipment"/>
    <n v="358"/>
    <n v="511.94"/>
  </r>
  <r>
    <s v="AD01-9361"/>
    <x v="0"/>
    <s v="Mar"/>
    <x v="0"/>
    <x v="1"/>
    <s v="Order assembled"/>
    <x v="1"/>
    <s v="Refunded"/>
    <s v="Download"/>
    <n v="367"/>
    <n v="524.80999999999995"/>
  </r>
  <r>
    <s v="AD01-9365"/>
    <x v="0"/>
    <s v="Mar"/>
    <x v="0"/>
    <x v="1"/>
    <s v="Order assembled"/>
    <x v="1"/>
    <s v="Refunded"/>
    <s v="Shipment"/>
    <n v="361"/>
    <n v="516.23"/>
  </r>
  <r>
    <s v="AD01-9361"/>
    <x v="0"/>
    <s v="Mar"/>
    <x v="0"/>
    <x v="1"/>
    <s v="Cancelld"/>
    <x v="1"/>
    <s v="Refunded"/>
    <s v="Shipment"/>
    <n v="355"/>
    <n v="507.65"/>
  </r>
  <r>
    <s v="AD01-9363"/>
    <x v="0"/>
    <s v="Feb"/>
    <x v="1"/>
    <x v="1"/>
    <s v="Order assembled"/>
    <x v="0"/>
    <s v="Refunded"/>
    <s v="Download"/>
    <n v="780"/>
    <n v="1115.4000000000001"/>
  </r>
  <r>
    <s v="AD01-9364"/>
    <x v="0"/>
    <s v="Feb"/>
    <x v="1"/>
    <x v="1"/>
    <s v="Order assembled"/>
    <x v="0"/>
    <s v="Refunded"/>
    <s v="Download"/>
    <n v="781"/>
    <n v="1116.83"/>
  </r>
  <r>
    <s v="AD01-9361"/>
    <x v="0"/>
    <s v="Feb"/>
    <x v="1"/>
    <x v="1"/>
    <s v="Order assembled"/>
    <x v="0"/>
    <s v="Refunded"/>
    <s v="Download"/>
    <n v="782"/>
    <n v="1118.26"/>
  </r>
  <r>
    <s v="AD01-9362"/>
    <x v="0"/>
    <s v="Feb"/>
    <x v="1"/>
    <x v="1"/>
    <s v="Order assembled"/>
    <x v="0"/>
    <s v="Refunded"/>
    <s v="Download"/>
    <n v="820"/>
    <n v="526.24"/>
  </r>
  <r>
    <s v="AD01-9362"/>
    <x v="0"/>
    <s v="Feb"/>
    <x v="1"/>
    <x v="1"/>
    <s v="Order assembled"/>
    <x v="0"/>
    <s v="Refunded"/>
    <s v="Download"/>
    <n v="821"/>
    <n v="526.24"/>
  </r>
  <r>
    <s v="AD01-9364"/>
    <x v="0"/>
    <s v="Jan"/>
    <x v="1"/>
    <x v="1"/>
    <s v="Order assembled"/>
    <x v="0"/>
    <s v="Refunded"/>
    <s v="Shipment"/>
    <n v="362"/>
    <n v="517.66"/>
  </r>
  <r>
    <s v="AD01-9364"/>
    <x v="0"/>
    <s v="Jan"/>
    <x v="1"/>
    <x v="1"/>
    <s v="Order assembled"/>
    <x v="0"/>
    <s v="Refunded"/>
    <s v="Shipment"/>
    <n v="779"/>
    <n v="1113.97"/>
  </r>
  <r>
    <s v="AD01-9363"/>
    <x v="0"/>
    <s v="Jan"/>
    <x v="1"/>
    <x v="1"/>
    <s v="Order assembled"/>
    <x v="0"/>
    <s v="Refunded"/>
    <s v="Shipment"/>
    <n v="819"/>
    <n v="526.24"/>
  </r>
  <r>
    <s v="AD01-9363"/>
    <x v="0"/>
    <s v="Jan"/>
    <x v="1"/>
    <x v="1"/>
    <s v="Order assembled"/>
    <x v="0"/>
    <s v="Refunded"/>
    <s v="Shipment"/>
    <n v="361"/>
    <n v="516.23"/>
  </r>
  <r>
    <s v="AD01-9362"/>
    <x v="0"/>
    <s v="Mar"/>
    <x v="1"/>
    <x v="1"/>
    <s v="Order assembled"/>
    <x v="0"/>
    <s v="Refunded"/>
    <s v="Download"/>
    <n v="822"/>
    <n v="526.24"/>
  </r>
  <r>
    <s v="AD01-9362"/>
    <x v="1"/>
    <s v="Dec"/>
    <x v="0"/>
    <x v="0"/>
    <s v="Order assembled"/>
    <x v="1"/>
    <s v="Paid"/>
    <s v="Shipment"/>
    <n v="278"/>
    <n v="397.53999999999996"/>
  </r>
  <r>
    <s v="AD01-9361"/>
    <x v="1"/>
    <s v="Dec"/>
    <x v="0"/>
    <x v="0"/>
    <s v="Order assembled"/>
    <x v="1"/>
    <s v="Paid"/>
    <s v="Shipment"/>
    <n v="272"/>
    <n v="388.96"/>
  </r>
  <r>
    <s v="AD01-9361"/>
    <x v="1"/>
    <s v="Dec"/>
    <x v="0"/>
    <x v="0"/>
    <s v="Order assembled"/>
    <x v="1"/>
    <s v="Paid"/>
    <s v="Shipment"/>
    <n v="266"/>
    <n v="380.38"/>
  </r>
  <r>
    <s v="AD01-9364"/>
    <x v="1"/>
    <s v="Dec"/>
    <x v="0"/>
    <x v="0"/>
    <s v="Order assembled"/>
    <x v="1"/>
    <s v="Paid"/>
    <s v="Shipment"/>
    <n v="276"/>
    <n v="526.24"/>
  </r>
  <r>
    <s v="AD01-9362"/>
    <x v="1"/>
    <s v="Dec"/>
    <x v="0"/>
    <x v="0"/>
    <s v="Order assembled"/>
    <x v="1"/>
    <s v="Paid"/>
    <s v="Shipment"/>
    <n v="270"/>
    <n v="526.24"/>
  </r>
  <r>
    <s v="AD01-9362"/>
    <x v="1"/>
    <s v="Dec"/>
    <x v="0"/>
    <x v="0"/>
    <s v="Order assembled"/>
    <x v="1"/>
    <s v="Paid"/>
    <s v="Shipment"/>
    <n v="279"/>
    <n v="398.97"/>
  </r>
  <r>
    <s v="AD01-9362"/>
    <x v="1"/>
    <s v="Dec"/>
    <x v="0"/>
    <x v="0"/>
    <s v="Order assembled"/>
    <x v="1"/>
    <s v="Paid"/>
    <s v="Shipment"/>
    <n v="273"/>
    <n v="390.39"/>
  </r>
  <r>
    <s v="AD01-9361"/>
    <x v="1"/>
    <s v="Dec"/>
    <x v="0"/>
    <x v="0"/>
    <s v="Order assembled"/>
    <x v="1"/>
    <s v="Paid"/>
    <s v="Shipment"/>
    <n v="267"/>
    <n v="381.81"/>
  </r>
  <r>
    <s v="AD01-9362"/>
    <x v="1"/>
    <s v="Dec"/>
    <x v="0"/>
    <x v="0"/>
    <s v="Order assembled"/>
    <x v="1"/>
    <s v="Paid"/>
    <s v="Shipment"/>
    <n v="275"/>
    <n v="393.25"/>
  </r>
  <r>
    <s v="AD01-9362"/>
    <x v="1"/>
    <s v="Dec"/>
    <x v="0"/>
    <x v="0"/>
    <s v="Order assembled"/>
    <x v="1"/>
    <s v="Paid"/>
    <s v="Shipment"/>
    <n v="269"/>
    <n v="384.67"/>
  </r>
  <r>
    <s v="AD01-9364"/>
    <x v="1"/>
    <s v="Nov"/>
    <x v="0"/>
    <x v="0"/>
    <s v="Order assembled"/>
    <x v="1"/>
    <s v="Paid"/>
    <s v="Shipment"/>
    <n v="296"/>
    <n v="423.28"/>
  </r>
  <r>
    <s v="AD01-9362"/>
    <x v="1"/>
    <s v="Nov"/>
    <x v="0"/>
    <x v="0"/>
    <s v="Order assembled"/>
    <x v="1"/>
    <s v="Paid"/>
    <s v="Shipment"/>
    <n v="290"/>
    <n v="414.7"/>
  </r>
  <r>
    <s v="AD01-9363"/>
    <x v="1"/>
    <s v="Nov"/>
    <x v="0"/>
    <x v="0"/>
    <s v="Order assembled"/>
    <x v="1"/>
    <s v="Paid"/>
    <s v="Shipment"/>
    <n v="284"/>
    <n v="406.12"/>
  </r>
  <r>
    <s v="AD01-9365"/>
    <x v="1"/>
    <s v="Nov"/>
    <x v="0"/>
    <x v="0"/>
    <s v="Order assembled"/>
    <x v="1"/>
    <s v="Paid"/>
    <s v="Shipment"/>
    <n v="294"/>
    <n v="526.24"/>
  </r>
  <r>
    <s v="AD01-9361"/>
    <x v="1"/>
    <s v="Nov"/>
    <x v="0"/>
    <x v="0"/>
    <s v="Order assembled"/>
    <x v="1"/>
    <s v="Paid"/>
    <s v="Shipment"/>
    <n v="288"/>
    <n v="526.24"/>
  </r>
  <r>
    <s v="AD01-9361"/>
    <x v="1"/>
    <s v="Nov"/>
    <x v="0"/>
    <x v="0"/>
    <s v="Order assembled"/>
    <x v="1"/>
    <s v="Paid"/>
    <s v="Shipment"/>
    <n v="282"/>
    <n v="526.24"/>
  </r>
  <r>
    <s v="AD01-9361"/>
    <x v="1"/>
    <s v="Nov"/>
    <x v="0"/>
    <x v="0"/>
    <s v="Order assembled"/>
    <x v="1"/>
    <s v="Paid"/>
    <s v="Shipment"/>
    <n v="291"/>
    <n v="416.13"/>
  </r>
  <r>
    <s v="AD01-9365"/>
    <x v="1"/>
    <s v="Nov"/>
    <x v="0"/>
    <x v="0"/>
    <s v="Order assembled"/>
    <x v="1"/>
    <s v="Paid"/>
    <s v="Shipment"/>
    <n v="285"/>
    <n v="407.55"/>
  </r>
  <r>
    <s v="AD01-9363"/>
    <x v="1"/>
    <s v="Nov"/>
    <x v="0"/>
    <x v="0"/>
    <s v="Order assembled"/>
    <x v="1"/>
    <s v="Paid"/>
    <s v="Shipment"/>
    <n v="293"/>
    <n v="418.99"/>
  </r>
  <r>
    <s v="AD01-9364"/>
    <x v="1"/>
    <s v="Nov"/>
    <x v="0"/>
    <x v="0"/>
    <s v="Order assembled"/>
    <x v="1"/>
    <s v="Paid"/>
    <s v="Shipment"/>
    <n v="287"/>
    <n v="410.40999999999997"/>
  </r>
  <r>
    <s v="AD01-9361"/>
    <x v="1"/>
    <s v="Nov"/>
    <x v="0"/>
    <x v="0"/>
    <s v="Order assembled"/>
    <x v="1"/>
    <s v="Paid"/>
    <s v="Shipment"/>
    <n v="281"/>
    <n v="401.83"/>
  </r>
  <r>
    <s v="AD01-9364"/>
    <x v="1"/>
    <s v="Oct"/>
    <x v="0"/>
    <x v="0"/>
    <s v="Order assembled"/>
    <x v="1"/>
    <s v="Paid"/>
    <s v="Shipment"/>
    <n v="308"/>
    <n v="440.44"/>
  </r>
  <r>
    <s v="AD01-9362"/>
    <x v="1"/>
    <s v="Oct"/>
    <x v="0"/>
    <x v="0"/>
    <s v="Order assembled"/>
    <x v="1"/>
    <s v="Paid"/>
    <s v="Shipment"/>
    <n v="302"/>
    <n v="431.86"/>
  </r>
  <r>
    <s v="AD01-9362"/>
    <x v="1"/>
    <s v="Oct"/>
    <x v="0"/>
    <x v="0"/>
    <s v="Order assembled"/>
    <x v="1"/>
    <s v="Paid"/>
    <s v="Shipment"/>
    <n v="306"/>
    <n v="526.24"/>
  </r>
  <r>
    <s v="AD01-9363"/>
    <x v="1"/>
    <s v="Oct"/>
    <x v="0"/>
    <x v="0"/>
    <s v="Order assembled"/>
    <x v="1"/>
    <s v="Paid"/>
    <s v="Shipment"/>
    <n v="300"/>
    <n v="526.24"/>
  </r>
  <r>
    <s v="AD01-9364"/>
    <x v="1"/>
    <s v="Oct"/>
    <x v="0"/>
    <x v="0"/>
    <s v="Order assembled"/>
    <x v="1"/>
    <s v="Paid"/>
    <s v="Shipment"/>
    <n v="309"/>
    <n v="441.87"/>
  </r>
  <r>
    <s v="AD01-9364"/>
    <x v="1"/>
    <s v="Oct"/>
    <x v="0"/>
    <x v="0"/>
    <s v="Order assembled"/>
    <x v="1"/>
    <s v="Paid"/>
    <s v="Shipment"/>
    <n v="303"/>
    <n v="433.28999999999996"/>
  </r>
  <r>
    <s v="AD01-9364"/>
    <x v="1"/>
    <s v="Oct"/>
    <x v="0"/>
    <x v="0"/>
    <s v="Order assembled"/>
    <x v="1"/>
    <s v="Paid"/>
    <s v="Shipment"/>
    <n v="297"/>
    <n v="424.71"/>
  </r>
  <r>
    <s v="AD01-9361"/>
    <x v="1"/>
    <s v="Oct"/>
    <x v="0"/>
    <x v="0"/>
    <s v="Order assembled"/>
    <x v="1"/>
    <s v="Paid"/>
    <s v="Shipment"/>
    <n v="305"/>
    <n v="436.15"/>
  </r>
  <r>
    <s v="AD01-9361"/>
    <x v="1"/>
    <s v="Oct"/>
    <x v="0"/>
    <x v="0"/>
    <s v="Order assembled"/>
    <x v="1"/>
    <s v="Paid"/>
    <s v="Shipment"/>
    <n v="299"/>
    <n v="427.57"/>
  </r>
  <r>
    <s v="AD01-9361"/>
    <x v="1"/>
    <s v="Apr"/>
    <x v="0"/>
    <x v="0"/>
    <s v="Order assembled"/>
    <x v="0"/>
    <s v="Paid"/>
    <s v="Shipment"/>
    <n v="158"/>
    <n v="526.24"/>
  </r>
  <r>
    <s v="AD01-9361"/>
    <x v="1"/>
    <s v="Apr"/>
    <x v="0"/>
    <x v="0"/>
    <s v="Order assembled"/>
    <x v="0"/>
    <s v="Paid"/>
    <s v="Shipment"/>
    <n v="152"/>
    <n v="526.24"/>
  </r>
  <r>
    <s v="AD01-9362"/>
    <x v="1"/>
    <s v="Apr"/>
    <x v="0"/>
    <x v="0"/>
    <s v="Order assembled"/>
    <x v="0"/>
    <s v="Paid"/>
    <s v="Download"/>
    <n v="170"/>
    <n v="243.1"/>
  </r>
  <r>
    <s v="AD01-9362"/>
    <x v="1"/>
    <s v="Apr"/>
    <x v="0"/>
    <x v="0"/>
    <s v="Order assembled"/>
    <x v="0"/>
    <s v="Paid"/>
    <s v="Download"/>
    <n v="218"/>
    <n v="311.74"/>
  </r>
  <r>
    <s v="AD01-9361"/>
    <x v="1"/>
    <s v="Apr"/>
    <x v="0"/>
    <x v="0"/>
    <s v="Order assembled"/>
    <x v="0"/>
    <s v="Paid"/>
    <s v="Download"/>
    <n v="146"/>
    <n v="208.78"/>
  </r>
  <r>
    <s v="AD01-9364"/>
    <x v="1"/>
    <s v="Apr"/>
    <x v="0"/>
    <x v="0"/>
    <s v="Order assembled"/>
    <x v="0"/>
    <s v="Paid"/>
    <s v="Download"/>
    <n v="172"/>
    <n v="245.95999999999998"/>
  </r>
  <r>
    <s v="AD01-9361"/>
    <x v="1"/>
    <s v="Apr"/>
    <x v="0"/>
    <x v="0"/>
    <s v="Order assembled"/>
    <x v="0"/>
    <s v="Paid"/>
    <s v="Download"/>
    <n v="220"/>
    <n v="314.60000000000002"/>
  </r>
  <r>
    <s v="AD01-9361"/>
    <x v="1"/>
    <s v="Apr"/>
    <x v="0"/>
    <x v="0"/>
    <s v="Order assembled"/>
    <x v="0"/>
    <s v="Paid"/>
    <s v="Download"/>
    <n v="162"/>
    <n v="526.24"/>
  </r>
  <r>
    <s v="AD01-9362"/>
    <x v="1"/>
    <s v="Apr"/>
    <x v="0"/>
    <x v="0"/>
    <s v="Order assembled"/>
    <x v="0"/>
    <s v="Paid"/>
    <s v="Download"/>
    <n v="156"/>
    <n v="526.24"/>
  </r>
  <r>
    <s v="AD01-9362"/>
    <x v="1"/>
    <s v="Apr"/>
    <x v="0"/>
    <x v="0"/>
    <s v="Order assembled"/>
    <x v="0"/>
    <s v="Paid"/>
    <s v="Download"/>
    <n v="150"/>
    <n v="526.24"/>
  </r>
  <r>
    <s v="AD01-9362"/>
    <x v="1"/>
    <s v="Apr"/>
    <x v="0"/>
    <x v="0"/>
    <s v="Order assembled"/>
    <x v="0"/>
    <s v="Paid"/>
    <s v="Download"/>
    <n v="687"/>
    <n v="982.41"/>
  </r>
  <r>
    <s v="AD01-9361"/>
    <x v="1"/>
    <s v="Apr"/>
    <x v="0"/>
    <x v="0"/>
    <s v="Order assembled"/>
    <x v="0"/>
    <s v="Paid"/>
    <s v="Download"/>
    <n v="721"/>
    <n v="1031.03"/>
  </r>
  <r>
    <s v="AD01-9362"/>
    <x v="1"/>
    <s v="Apr"/>
    <x v="0"/>
    <x v="0"/>
    <s v="Order assembled"/>
    <x v="0"/>
    <s v="Paid"/>
    <s v="Download"/>
    <n v="774"/>
    <n v="1106.82"/>
  </r>
  <r>
    <s v="AD01-9361"/>
    <x v="1"/>
    <s v="Apr"/>
    <x v="0"/>
    <x v="0"/>
    <s v="Order assembled"/>
    <x v="0"/>
    <s v="Paid"/>
    <s v="Download"/>
    <n v="159"/>
    <n v="227.37"/>
  </r>
  <r>
    <s v="AD01-9362"/>
    <x v="1"/>
    <s v="Apr"/>
    <x v="0"/>
    <x v="0"/>
    <s v="Order assembled"/>
    <x v="0"/>
    <s v="Paid"/>
    <s v="Download"/>
    <n v="153"/>
    <n v="218.79"/>
  </r>
  <r>
    <s v="AD01-9361"/>
    <x v="1"/>
    <s v="Apr"/>
    <x v="0"/>
    <x v="0"/>
    <s v="Order assembled"/>
    <x v="0"/>
    <s v="Paid"/>
    <s v="Download"/>
    <n v="147"/>
    <n v="210.21"/>
  </r>
  <r>
    <s v="AD01-9362"/>
    <x v="1"/>
    <s v="Apr"/>
    <x v="0"/>
    <x v="0"/>
    <s v="Order assembled"/>
    <x v="0"/>
    <s v="Paid"/>
    <s v="Download"/>
    <n v="171"/>
    <n v="244.53"/>
  </r>
  <r>
    <s v="AD01-9362"/>
    <x v="1"/>
    <s v="Apr"/>
    <x v="0"/>
    <x v="0"/>
    <s v="Order assembled"/>
    <x v="0"/>
    <s v="Paid"/>
    <s v="Download"/>
    <n v="760"/>
    <n v="526.24"/>
  </r>
  <r>
    <s v="AD01-9362"/>
    <x v="1"/>
    <s v="Apr"/>
    <x v="0"/>
    <x v="0"/>
    <s v="Order assembled"/>
    <x v="0"/>
    <s v="Paid"/>
    <s v="Download"/>
    <n v="813"/>
    <n v="526.24"/>
  </r>
  <r>
    <s v="AD01-9362"/>
    <x v="1"/>
    <s v="Apr"/>
    <x v="0"/>
    <x v="0"/>
    <s v="Order assembled"/>
    <x v="0"/>
    <s v="Paid"/>
    <s v="Download"/>
    <n v="217"/>
    <n v="310.31"/>
  </r>
  <r>
    <s v="AD01-9364"/>
    <x v="1"/>
    <s v="Apr"/>
    <x v="0"/>
    <x v="0"/>
    <s v="Order assembled"/>
    <x v="0"/>
    <s v="Paid"/>
    <s v="Download"/>
    <n v="145"/>
    <n v="207.35"/>
  </r>
  <r>
    <s v="AD01-9362"/>
    <x v="1"/>
    <s v="Apr"/>
    <x v="0"/>
    <x v="0"/>
    <s v="Order assembled"/>
    <x v="0"/>
    <s v="Paid"/>
    <s v="Shipment"/>
    <n v="161"/>
    <n v="230.23000000000002"/>
  </r>
  <r>
    <s v="AD01-9363"/>
    <x v="1"/>
    <s v="Apr"/>
    <x v="0"/>
    <x v="0"/>
    <s v="Order assembled"/>
    <x v="0"/>
    <s v="Paid"/>
    <s v="Shipment"/>
    <n v="155"/>
    <n v="221.65"/>
  </r>
  <r>
    <s v="AD01-9362"/>
    <x v="1"/>
    <s v="Apr"/>
    <x v="0"/>
    <x v="0"/>
    <s v="Order assembled"/>
    <x v="0"/>
    <s v="Paid"/>
    <s v="Shipment"/>
    <n v="149"/>
    <n v="213.07"/>
  </r>
  <r>
    <s v="AD01-9361"/>
    <x v="1"/>
    <s v="Apr"/>
    <x v="0"/>
    <x v="0"/>
    <s v="Order assembled"/>
    <x v="0"/>
    <s v="Paid"/>
    <s v="Download"/>
    <n v="173"/>
    <n v="247.39"/>
  </r>
  <r>
    <s v="AD01-9361"/>
    <x v="1"/>
    <s v="Apr"/>
    <x v="0"/>
    <x v="0"/>
    <s v="Order assembled"/>
    <x v="0"/>
    <s v="Paid"/>
    <s v="Download"/>
    <n v="221"/>
    <n v="316.02999999999997"/>
  </r>
  <r>
    <s v="AD01-9362"/>
    <x v="1"/>
    <s v="Apr"/>
    <x v="0"/>
    <x v="0"/>
    <s v="Order assembled"/>
    <x v="0"/>
    <s v="Paid"/>
    <s v="Download"/>
    <n v="783"/>
    <n v="1119.69"/>
  </r>
  <r>
    <s v="AD01-9361"/>
    <x v="1"/>
    <s v="Aug"/>
    <x v="0"/>
    <x v="0"/>
    <s v="Order assembled"/>
    <x v="0"/>
    <s v="Paid"/>
    <s v="Shipment"/>
    <n v="344"/>
    <n v="491.91999999999996"/>
  </r>
  <r>
    <s v="AD01-9361"/>
    <x v="1"/>
    <s v="Aug"/>
    <x v="0"/>
    <x v="0"/>
    <s v="Order assembled"/>
    <x v="0"/>
    <s v="Paid"/>
    <s v="Shipment"/>
    <n v="338"/>
    <n v="483.34000000000003"/>
  </r>
  <r>
    <s v="AD01-9361"/>
    <x v="1"/>
    <s v="Aug"/>
    <x v="0"/>
    <x v="0"/>
    <s v="Order assembled"/>
    <x v="0"/>
    <s v="Paid"/>
    <s v="Shipment"/>
    <n v="332"/>
    <n v="474.76"/>
  </r>
  <r>
    <s v="AD01-9364"/>
    <x v="1"/>
    <s v="Aug"/>
    <x v="0"/>
    <x v="0"/>
    <s v="Order assembled"/>
    <x v="0"/>
    <s v="Paid"/>
    <s v="Download"/>
    <n v="152"/>
    <n v="206.72"/>
  </r>
  <r>
    <s v="AD01-9364"/>
    <x v="1"/>
    <s v="Aug"/>
    <x v="0"/>
    <x v="0"/>
    <s v="Order assembled"/>
    <x v="0"/>
    <s v="Paid"/>
    <s v="Download"/>
    <n v="368"/>
    <n v="526.24"/>
  </r>
  <r>
    <s v="AD01-9365"/>
    <x v="1"/>
    <s v="Aug"/>
    <x v="0"/>
    <x v="0"/>
    <s v="Order assembled"/>
    <x v="0"/>
    <s v="Paid"/>
    <s v="Download"/>
    <n v="148"/>
    <n v="211.64"/>
  </r>
  <r>
    <s v="AD01-9361"/>
    <x v="1"/>
    <s v="Aug"/>
    <x v="0"/>
    <x v="0"/>
    <s v="Order assembled"/>
    <x v="0"/>
    <s v="Paid"/>
    <s v="Download"/>
    <n v="196"/>
    <n v="280.27999999999997"/>
  </r>
  <r>
    <s v="AD01-9361"/>
    <x v="1"/>
    <s v="Aug"/>
    <x v="0"/>
    <x v="0"/>
    <s v="Order assembled"/>
    <x v="0"/>
    <s v="Paid"/>
    <s v="Download"/>
    <n v="370"/>
    <n v="529.1"/>
  </r>
  <r>
    <s v="AD01-9364"/>
    <x v="1"/>
    <s v="Aug"/>
    <x v="0"/>
    <x v="0"/>
    <s v="Order assembled"/>
    <x v="0"/>
    <s v="Paid"/>
    <s v="Shipment"/>
    <n v="342"/>
    <n v="526.24"/>
  </r>
  <r>
    <s v="AD01-9362"/>
    <x v="1"/>
    <s v="Aug"/>
    <x v="0"/>
    <x v="0"/>
    <s v="Order assembled"/>
    <x v="0"/>
    <s v="Paid"/>
    <s v="Shipment"/>
    <n v="336"/>
    <n v="526.24"/>
  </r>
  <r>
    <s v="AD01-9361"/>
    <x v="1"/>
    <s v="Aug"/>
    <x v="0"/>
    <x v="0"/>
    <s v="Order assembled"/>
    <x v="0"/>
    <s v="Paid"/>
    <s v="Shipment"/>
    <n v="330"/>
    <n v="526.24"/>
  </r>
  <r>
    <s v="AD01-9361"/>
    <x v="1"/>
    <s v="Aug"/>
    <x v="0"/>
    <x v="0"/>
    <s v="Order assembled"/>
    <x v="0"/>
    <s v="Paid"/>
    <s v="Download"/>
    <n v="691"/>
    <n v="988.13"/>
  </r>
  <r>
    <s v="AD01-9361"/>
    <x v="1"/>
    <s v="Aug"/>
    <x v="0"/>
    <x v="0"/>
    <s v="Order assembled"/>
    <x v="0"/>
    <s v="Paid"/>
    <s v="Download"/>
    <n v="724"/>
    <n v="1035.32"/>
  </r>
  <r>
    <s v="AD01-9362"/>
    <x v="1"/>
    <s v="Aug"/>
    <x v="0"/>
    <x v="0"/>
    <s v="Order assembled"/>
    <x v="0"/>
    <s v="Paid"/>
    <s v="Download"/>
    <n v="777"/>
    <n v="1111.1100000000001"/>
  </r>
  <r>
    <s v="AD01-9361"/>
    <x v="1"/>
    <s v="Aug"/>
    <x v="0"/>
    <x v="0"/>
    <s v="Order assembled"/>
    <x v="0"/>
    <s v="Paid"/>
    <s v="Shipment"/>
    <n v="339"/>
    <n v="484.77"/>
  </r>
  <r>
    <s v="AD01-9361"/>
    <x v="1"/>
    <s v="Aug"/>
    <x v="0"/>
    <x v="0"/>
    <s v="Order assembled"/>
    <x v="0"/>
    <s v="Paid"/>
    <s v="Shipment"/>
    <n v="333"/>
    <n v="476.19"/>
  </r>
  <r>
    <s v="AD01-9362"/>
    <x v="1"/>
    <s v="Aug"/>
    <x v="0"/>
    <x v="0"/>
    <s v="Order assembled"/>
    <x v="0"/>
    <s v="Paid"/>
    <s v="Download"/>
    <n v="153"/>
    <n v="218.79"/>
  </r>
  <r>
    <s v="AD01-9361"/>
    <x v="1"/>
    <s v="Aug"/>
    <x v="0"/>
    <x v="0"/>
    <s v="Order assembled"/>
    <x v="0"/>
    <s v="Paid"/>
    <s v="Download"/>
    <n v="764"/>
    <n v="526.24"/>
  </r>
  <r>
    <s v="AD01-9361"/>
    <x v="1"/>
    <s v="Aug"/>
    <x v="0"/>
    <x v="0"/>
    <s v="Order assembled"/>
    <x v="0"/>
    <s v="Paid"/>
    <s v="Download"/>
    <n v="817"/>
    <n v="526.24"/>
  </r>
  <r>
    <s v="AD01-9361"/>
    <x v="1"/>
    <s v="Aug"/>
    <x v="0"/>
    <x v="0"/>
    <s v="Order assembled"/>
    <x v="0"/>
    <s v="Paid"/>
    <s v="Download"/>
    <n v="151"/>
    <n v="215.93"/>
  </r>
  <r>
    <s v="AD01-9364"/>
    <x v="1"/>
    <s v="Aug"/>
    <x v="0"/>
    <x v="0"/>
    <s v="Order assembled"/>
    <x v="0"/>
    <s v="Paid"/>
    <s v="Download"/>
    <n v="199"/>
    <n v="284.57"/>
  </r>
  <r>
    <s v="AD01-9365"/>
    <x v="1"/>
    <s v="Aug"/>
    <x v="0"/>
    <x v="0"/>
    <s v="Order assembled"/>
    <x v="0"/>
    <s v="Paid"/>
    <s v="Download"/>
    <n v="367"/>
    <n v="524.80999999999995"/>
  </r>
  <r>
    <s v="AD01-9361"/>
    <x v="1"/>
    <s v="Aug"/>
    <x v="0"/>
    <x v="0"/>
    <s v="Order assembled"/>
    <x v="0"/>
    <s v="Paid"/>
    <s v="Shipment"/>
    <n v="341"/>
    <n v="487.63"/>
  </r>
  <r>
    <s v="AD01-9365"/>
    <x v="1"/>
    <s v="Aug"/>
    <x v="0"/>
    <x v="0"/>
    <s v="Order assembled"/>
    <x v="0"/>
    <s v="Paid"/>
    <s v="Shipment"/>
    <n v="335"/>
    <n v="479.05"/>
  </r>
  <r>
    <s v="AD01-9362"/>
    <x v="1"/>
    <s v="Aug"/>
    <x v="0"/>
    <x v="0"/>
    <s v="Order assembled"/>
    <x v="0"/>
    <s v="Paid"/>
    <s v="Shipment"/>
    <n v="329"/>
    <n v="470.47"/>
  </r>
  <r>
    <s v="AD01-9364"/>
    <x v="1"/>
    <s v="Aug"/>
    <x v="0"/>
    <x v="0"/>
    <s v="Order assembled"/>
    <x v="0"/>
    <s v="Paid"/>
    <s v="Download"/>
    <n v="149"/>
    <n v="213.07"/>
  </r>
  <r>
    <s v="AD01-9362"/>
    <x v="1"/>
    <s v="Aug"/>
    <x v="0"/>
    <x v="0"/>
    <s v="Order assembled"/>
    <x v="0"/>
    <s v="Paid"/>
    <s v="Download"/>
    <n v="197"/>
    <n v="281.70999999999998"/>
  </r>
  <r>
    <s v="AD01-9364"/>
    <x v="1"/>
    <s v="Aug"/>
    <x v="0"/>
    <x v="0"/>
    <s v="Order assembled"/>
    <x v="0"/>
    <s v="Paid"/>
    <s v="Download"/>
    <n v="786"/>
    <n v="1123.98"/>
  </r>
  <r>
    <s v="AD01-9361"/>
    <x v="1"/>
    <s v="Dec"/>
    <x v="0"/>
    <x v="0"/>
    <s v="Order assembled"/>
    <x v="0"/>
    <s v="Paid"/>
    <s v="Download"/>
    <n v="128"/>
    <n v="174.07999999999998"/>
  </r>
  <r>
    <s v="AD01-9362"/>
    <x v="1"/>
    <s v="Dec"/>
    <x v="0"/>
    <x v="0"/>
    <s v="Order assembled"/>
    <x v="0"/>
    <s v="Paid"/>
    <s v="Download"/>
    <n v="176"/>
    <n v="251.68"/>
  </r>
  <r>
    <s v="AD01-9361"/>
    <x v="1"/>
    <s v="Dec"/>
    <x v="0"/>
    <x v="0"/>
    <s v="Order assembled"/>
    <x v="0"/>
    <s v="Paid"/>
    <s v="Download"/>
    <n v="130"/>
    <n v="185.9"/>
  </r>
  <r>
    <s v="AD01-9362"/>
    <x v="1"/>
    <s v="Dec"/>
    <x v="0"/>
    <x v="0"/>
    <s v="Order assembled"/>
    <x v="0"/>
    <s v="Paid"/>
    <s v="Download"/>
    <n v="178"/>
    <n v="254.54"/>
  </r>
  <r>
    <s v="AD01-9361"/>
    <x v="1"/>
    <s v="Dec"/>
    <x v="0"/>
    <x v="0"/>
    <s v="Order assembled"/>
    <x v="0"/>
    <s v="Paid"/>
    <s v="Download"/>
    <n v="728"/>
    <n v="1041.04"/>
  </r>
  <r>
    <s v="AD01-9363"/>
    <x v="1"/>
    <s v="Dec"/>
    <x v="0"/>
    <x v="0"/>
    <s v="Order assembled"/>
    <x v="0"/>
    <s v="Paid"/>
    <s v="Download"/>
    <n v="129"/>
    <n v="184.47"/>
  </r>
  <r>
    <s v="AD01-9364"/>
    <x v="1"/>
    <s v="Dec"/>
    <x v="0"/>
    <x v="0"/>
    <s v="Order assembled"/>
    <x v="0"/>
    <s v="Paid"/>
    <s v="Download"/>
    <n v="767"/>
    <n v="526.24"/>
  </r>
  <r>
    <s v="AD01-9362"/>
    <x v="1"/>
    <s v="Dec"/>
    <x v="0"/>
    <x v="0"/>
    <s v="Order assembled"/>
    <x v="0"/>
    <s v="Paid"/>
    <s v="Download"/>
    <n v="127"/>
    <n v="181.61"/>
  </r>
  <r>
    <s v="AD01-9362"/>
    <x v="1"/>
    <s v="Dec"/>
    <x v="0"/>
    <x v="0"/>
    <s v="Order assembled"/>
    <x v="0"/>
    <s v="Paid"/>
    <s v="Download"/>
    <n v="175"/>
    <n v="250.25"/>
  </r>
  <r>
    <s v="AD01-9361"/>
    <x v="1"/>
    <s v="Dec"/>
    <x v="0"/>
    <x v="0"/>
    <s v="Order assembled"/>
    <x v="0"/>
    <s v="Paid"/>
    <s v="Download"/>
    <n v="131"/>
    <n v="187.32999999999998"/>
  </r>
  <r>
    <s v="AD01-9361"/>
    <x v="1"/>
    <s v="Feb"/>
    <x v="0"/>
    <x v="0"/>
    <s v="Order assembled"/>
    <x v="0"/>
    <s v="Paid"/>
    <s v="Shipment"/>
    <n v="194"/>
    <n v="526.24"/>
  </r>
  <r>
    <s v="AD01-9362"/>
    <x v="1"/>
    <s v="Feb"/>
    <x v="0"/>
    <x v="0"/>
    <s v="Order assembled"/>
    <x v="0"/>
    <s v="Paid"/>
    <s v="Shipment"/>
    <n v="188"/>
    <n v="526.24"/>
  </r>
  <r>
    <s v="AD01-9361"/>
    <x v="1"/>
    <s v="Feb"/>
    <x v="0"/>
    <x v="0"/>
    <s v="Order assembled"/>
    <x v="0"/>
    <s v="Paid"/>
    <s v="Shipment"/>
    <n v="182"/>
    <n v="526.24"/>
  </r>
  <r>
    <s v="AD01-9361"/>
    <x v="1"/>
    <s v="Feb"/>
    <x v="0"/>
    <x v="0"/>
    <s v="Order assembled"/>
    <x v="0"/>
    <s v="Paid"/>
    <s v="Download"/>
    <n v="182"/>
    <n v="260.26"/>
  </r>
  <r>
    <s v="AD01-9364"/>
    <x v="1"/>
    <s v="Feb"/>
    <x v="0"/>
    <x v="0"/>
    <s v="Order assembled"/>
    <x v="0"/>
    <s v="Paid"/>
    <s v="Download"/>
    <n v="230"/>
    <n v="328.9"/>
  </r>
  <r>
    <s v="AD01-9365"/>
    <x v="1"/>
    <s v="Feb"/>
    <x v="0"/>
    <x v="0"/>
    <s v="Order assembled"/>
    <x v="0"/>
    <s v="Paid"/>
    <s v="Download"/>
    <n v="158"/>
    <n v="225.94"/>
  </r>
  <r>
    <s v="AD01-9362"/>
    <x v="1"/>
    <s v="Feb"/>
    <x v="0"/>
    <x v="0"/>
    <s v="Order assembled"/>
    <x v="0"/>
    <s v="Paid"/>
    <s v="Download"/>
    <n v="184"/>
    <n v="263.12"/>
  </r>
  <r>
    <s v="AD01-9361"/>
    <x v="1"/>
    <s v="Feb"/>
    <x v="0"/>
    <x v="0"/>
    <s v="Order assembled"/>
    <x v="0"/>
    <s v="Paid"/>
    <s v="Download"/>
    <n v="154"/>
    <n v="220.22"/>
  </r>
  <r>
    <s v="AD01-9362"/>
    <x v="1"/>
    <s v="Feb"/>
    <x v="0"/>
    <x v="0"/>
    <s v="Order assembled"/>
    <x v="0"/>
    <s v="Paid"/>
    <s v="Shipment"/>
    <n v="192"/>
    <n v="526.24"/>
  </r>
  <r>
    <s v="AD01-9365"/>
    <x v="1"/>
    <s v="Feb"/>
    <x v="0"/>
    <x v="0"/>
    <s v="Order assembled"/>
    <x v="0"/>
    <s v="Paid"/>
    <s v="Shipment"/>
    <n v="186"/>
    <n v="526.24"/>
  </r>
  <r>
    <s v="AD01-9363"/>
    <x v="1"/>
    <s v="Feb"/>
    <x v="0"/>
    <x v="0"/>
    <s v="Order assembled"/>
    <x v="0"/>
    <s v="Paid"/>
    <s v="Shipment"/>
    <n v="180"/>
    <n v="526.24"/>
  </r>
  <r>
    <s v="AD01-9361"/>
    <x v="1"/>
    <s v="Feb"/>
    <x v="0"/>
    <x v="0"/>
    <s v="Order assembled"/>
    <x v="0"/>
    <s v="Paid"/>
    <s v="Download"/>
    <n v="686"/>
    <n v="980.98"/>
  </r>
  <r>
    <s v="AD01-9363"/>
    <x v="1"/>
    <s v="Feb"/>
    <x v="0"/>
    <x v="0"/>
    <s v="Order assembled"/>
    <x v="0"/>
    <s v="Paid"/>
    <s v="Download"/>
    <n v="719"/>
    <n v="1028.17"/>
  </r>
  <r>
    <s v="AD01-9362"/>
    <x v="1"/>
    <s v="Feb"/>
    <x v="0"/>
    <x v="0"/>
    <s v="Order assembled"/>
    <x v="0"/>
    <s v="Paid"/>
    <s v="Download"/>
    <n v="772"/>
    <n v="1103.96"/>
  </r>
  <r>
    <s v="AD01-9364"/>
    <x v="1"/>
    <s v="Feb"/>
    <x v="0"/>
    <x v="0"/>
    <s v="Order assembled"/>
    <x v="0"/>
    <s v="Paid"/>
    <s v="Shipment"/>
    <n v="189"/>
    <n v="270.27"/>
  </r>
  <r>
    <s v="AD01-9363"/>
    <x v="1"/>
    <s v="Feb"/>
    <x v="0"/>
    <x v="0"/>
    <s v="Order assembled"/>
    <x v="0"/>
    <s v="Paid"/>
    <s v="Shipment"/>
    <n v="183"/>
    <n v="261.69"/>
  </r>
  <r>
    <s v="AD01-9362"/>
    <x v="1"/>
    <s v="Feb"/>
    <x v="0"/>
    <x v="0"/>
    <s v="Order assembled"/>
    <x v="0"/>
    <s v="Paid"/>
    <s v="Download"/>
    <n v="183"/>
    <n v="261.69"/>
  </r>
  <r>
    <s v="AD01-9362"/>
    <x v="1"/>
    <s v="Feb"/>
    <x v="0"/>
    <x v="0"/>
    <s v="Order assembled"/>
    <x v="0"/>
    <s v="Paid"/>
    <s v="Download"/>
    <n v="758"/>
    <n v="526.24"/>
  </r>
  <r>
    <s v="AD01-9361"/>
    <x v="1"/>
    <s v="Feb"/>
    <x v="0"/>
    <x v="0"/>
    <s v="Order assembled"/>
    <x v="0"/>
    <s v="Paid"/>
    <s v="Download"/>
    <n v="812"/>
    <n v="526.24"/>
  </r>
  <r>
    <s v="AD01-9361"/>
    <x v="1"/>
    <s v="Feb"/>
    <x v="0"/>
    <x v="0"/>
    <s v="Order assembled"/>
    <x v="0"/>
    <s v="Paid"/>
    <s v="Download"/>
    <n v="181"/>
    <n v="258.83"/>
  </r>
  <r>
    <s v="AD01-9365"/>
    <x v="1"/>
    <s v="Feb"/>
    <x v="0"/>
    <x v="0"/>
    <s v="Order assembled"/>
    <x v="0"/>
    <s v="Paid"/>
    <s v="Download"/>
    <n v="229"/>
    <n v="327.47000000000003"/>
  </r>
  <r>
    <s v="AD01-9362"/>
    <x v="1"/>
    <s v="Feb"/>
    <x v="0"/>
    <x v="0"/>
    <s v="Order assembled"/>
    <x v="0"/>
    <s v="Paid"/>
    <s v="Download"/>
    <n v="157"/>
    <n v="224.51"/>
  </r>
  <r>
    <s v="AD01-9362"/>
    <x v="1"/>
    <s v="Feb"/>
    <x v="0"/>
    <x v="0"/>
    <s v="Order assembled"/>
    <x v="0"/>
    <s v="Paid"/>
    <s v="Shipment"/>
    <n v="191"/>
    <n v="273.13"/>
  </r>
  <r>
    <s v="AD01-9362"/>
    <x v="1"/>
    <s v="Feb"/>
    <x v="0"/>
    <x v="0"/>
    <s v="Order assembled"/>
    <x v="0"/>
    <s v="Paid"/>
    <s v="Shipment"/>
    <n v="185"/>
    <n v="264.55"/>
  </r>
  <r>
    <s v="AD01-9362"/>
    <x v="1"/>
    <s v="Feb"/>
    <x v="0"/>
    <x v="0"/>
    <s v="Order assembled"/>
    <x v="0"/>
    <s v="Paid"/>
    <s v="Shipment"/>
    <n v="179"/>
    <n v="255.97"/>
  </r>
  <r>
    <s v="AD01-9365"/>
    <x v="1"/>
    <s v="Feb"/>
    <x v="0"/>
    <x v="0"/>
    <s v="Order assembled"/>
    <x v="0"/>
    <s v="Paid"/>
    <s v="Download"/>
    <n v="185"/>
    <n v="264.55"/>
  </r>
  <r>
    <s v="AD01-9363"/>
    <x v="1"/>
    <s v="Feb"/>
    <x v="0"/>
    <x v="0"/>
    <s v="Order assembled"/>
    <x v="0"/>
    <s v="Paid"/>
    <s v="Download"/>
    <n v="227"/>
    <n v="324.61"/>
  </r>
  <r>
    <s v="AD01-9361"/>
    <x v="1"/>
    <s v="Feb"/>
    <x v="0"/>
    <x v="0"/>
    <s v="Order assembled"/>
    <x v="0"/>
    <s v="Paid"/>
    <s v="Download"/>
    <n v="781"/>
    <n v="1116.83"/>
  </r>
  <r>
    <s v="AD01-9364"/>
    <x v="1"/>
    <s v="Jan"/>
    <x v="0"/>
    <x v="0"/>
    <s v="Order assembled"/>
    <x v="0"/>
    <s v="Paid"/>
    <s v="Shipment"/>
    <n v="206"/>
    <n v="526.24"/>
  </r>
  <r>
    <s v="AD01-9362"/>
    <x v="1"/>
    <s v="Jan"/>
    <x v="0"/>
    <x v="0"/>
    <s v="Order assembled"/>
    <x v="0"/>
    <s v="Paid"/>
    <s v="Shipment"/>
    <n v="200"/>
    <n v="526.24"/>
  </r>
  <r>
    <s v="AD01-9364"/>
    <x v="1"/>
    <s v="Jan"/>
    <x v="0"/>
    <x v="0"/>
    <s v="Order assembled"/>
    <x v="0"/>
    <s v="Paid"/>
    <s v="Download"/>
    <n v="188"/>
    <n v="268.84000000000003"/>
  </r>
  <r>
    <s v="AD01-9362"/>
    <x v="1"/>
    <s v="Jan"/>
    <x v="0"/>
    <x v="0"/>
    <s v="Order assembled"/>
    <x v="0"/>
    <s v="Paid"/>
    <s v="Download"/>
    <n v="236"/>
    <n v="337.48"/>
  </r>
  <r>
    <s v="AD01-9364"/>
    <x v="1"/>
    <s v="Jan"/>
    <x v="0"/>
    <x v="0"/>
    <s v="Order assembled"/>
    <x v="0"/>
    <s v="Paid"/>
    <s v="Download"/>
    <n v="190"/>
    <n v="271.7"/>
  </r>
  <r>
    <s v="AD01-9361"/>
    <x v="1"/>
    <s v="Jan"/>
    <x v="0"/>
    <x v="0"/>
    <s v="Order assembled"/>
    <x v="0"/>
    <s v="Paid"/>
    <s v="Download"/>
    <n v="232"/>
    <n v="331.76"/>
  </r>
  <r>
    <s v="AD01-9362"/>
    <x v="1"/>
    <s v="Jan"/>
    <x v="0"/>
    <x v="0"/>
    <s v="Order assembled"/>
    <x v="0"/>
    <s v="Paid"/>
    <s v="Download"/>
    <n v="160"/>
    <n v="228.8"/>
  </r>
  <r>
    <s v="AD01-9361"/>
    <x v="1"/>
    <s v="Jan"/>
    <x v="0"/>
    <x v="0"/>
    <s v="Order assembled"/>
    <x v="0"/>
    <s v="Paid"/>
    <s v="Shipment"/>
    <n v="210"/>
    <n v="526.24"/>
  </r>
  <r>
    <s v="AD01-9362"/>
    <x v="1"/>
    <s v="Jan"/>
    <x v="0"/>
    <x v="0"/>
    <s v="Order assembled"/>
    <x v="0"/>
    <s v="Paid"/>
    <s v="Shipment"/>
    <n v="204"/>
    <n v="526.24"/>
  </r>
  <r>
    <s v="AD01-9364"/>
    <x v="1"/>
    <s v="Jan"/>
    <x v="0"/>
    <x v="0"/>
    <s v="Order assembled"/>
    <x v="0"/>
    <s v="Paid"/>
    <s v="Shipment"/>
    <n v="198"/>
    <n v="526.24"/>
  </r>
  <r>
    <s v="AD01-9361"/>
    <x v="1"/>
    <s v="Jan"/>
    <x v="0"/>
    <x v="0"/>
    <s v="Order assembled"/>
    <x v="0"/>
    <s v="Paid"/>
    <s v="Download"/>
    <n v="685"/>
    <n v="979.55"/>
  </r>
  <r>
    <s v="AD01-9361"/>
    <x v="1"/>
    <s v="Jan"/>
    <x v="0"/>
    <x v="0"/>
    <s v="Order assembled"/>
    <x v="0"/>
    <s v="Paid"/>
    <s v="Download"/>
    <n v="718"/>
    <n v="1026.74"/>
  </r>
  <r>
    <s v="AD01-9362"/>
    <x v="1"/>
    <s v="Jan"/>
    <x v="0"/>
    <x v="0"/>
    <s v="Order assembled"/>
    <x v="0"/>
    <s v="Paid"/>
    <s v="Download"/>
    <n v="771"/>
    <n v="1102.53"/>
  </r>
  <r>
    <s v="AD01-9362"/>
    <x v="1"/>
    <s v="Jan"/>
    <x v="0"/>
    <x v="0"/>
    <s v="Order assembled"/>
    <x v="0"/>
    <s v="Paid"/>
    <s v="Shipment"/>
    <n v="207"/>
    <n v="296.01"/>
  </r>
  <r>
    <s v="AD01-9361"/>
    <x v="1"/>
    <s v="Jan"/>
    <x v="0"/>
    <x v="0"/>
    <s v="Order assembled"/>
    <x v="0"/>
    <s v="Paid"/>
    <s v="Shipment"/>
    <n v="201"/>
    <n v="287.43"/>
  </r>
  <r>
    <s v="AD01-9361"/>
    <x v="1"/>
    <s v="Jan"/>
    <x v="0"/>
    <x v="0"/>
    <s v="Order assembled"/>
    <x v="0"/>
    <s v="Paid"/>
    <s v="Shipment"/>
    <n v="195"/>
    <n v="278.85000000000002"/>
  </r>
  <r>
    <s v="AD01-9362"/>
    <x v="1"/>
    <s v="Jan"/>
    <x v="0"/>
    <x v="0"/>
    <s v="Order assembled"/>
    <x v="0"/>
    <s v="Paid"/>
    <s v="Download"/>
    <n v="189"/>
    <n v="270.27"/>
  </r>
  <r>
    <s v="AD01-9361"/>
    <x v="1"/>
    <s v="Jan"/>
    <x v="0"/>
    <x v="0"/>
    <s v="Order assembled"/>
    <x v="0"/>
    <s v="Paid"/>
    <s v="Download"/>
    <n v="757"/>
    <n v="526.24"/>
  </r>
  <r>
    <s v="AD01-9361"/>
    <x v="1"/>
    <s v="Jan"/>
    <x v="0"/>
    <x v="0"/>
    <s v="Order assembled"/>
    <x v="0"/>
    <s v="Paid"/>
    <s v="Download"/>
    <n v="811"/>
    <n v="526.24"/>
  </r>
  <r>
    <s v="AD01-9362"/>
    <x v="1"/>
    <s v="Jan"/>
    <x v="0"/>
    <x v="0"/>
    <s v="Order assembled"/>
    <x v="0"/>
    <s v="Paid"/>
    <s v="Download"/>
    <n v="187"/>
    <n v="267.40999999999997"/>
  </r>
  <r>
    <s v="AD01-9362"/>
    <x v="1"/>
    <s v="Jan"/>
    <x v="0"/>
    <x v="0"/>
    <s v="Order assembled"/>
    <x v="0"/>
    <s v="Paid"/>
    <s v="Download"/>
    <n v="235"/>
    <n v="336.05"/>
  </r>
  <r>
    <s v="AD01-9364"/>
    <x v="1"/>
    <s v="Jan"/>
    <x v="0"/>
    <x v="0"/>
    <s v="Order assembled"/>
    <x v="0"/>
    <s v="Paid"/>
    <s v="Download"/>
    <n v="163"/>
    <n v="233.09"/>
  </r>
  <r>
    <s v="AD01-9363"/>
    <x v="1"/>
    <s v="Jan"/>
    <x v="0"/>
    <x v="0"/>
    <s v="Order assembled"/>
    <x v="0"/>
    <s v="Paid"/>
    <s v="Shipment"/>
    <n v="209"/>
    <n v="298.87"/>
  </r>
  <r>
    <s v="AD01-9362"/>
    <x v="1"/>
    <s v="Jan"/>
    <x v="0"/>
    <x v="0"/>
    <s v="Order assembled"/>
    <x v="0"/>
    <s v="Paid"/>
    <s v="Shipment"/>
    <n v="203"/>
    <n v="290.28999999999996"/>
  </r>
  <r>
    <s v="AD01-9361"/>
    <x v="1"/>
    <s v="Jan"/>
    <x v="0"/>
    <x v="0"/>
    <s v="Order assembled"/>
    <x v="0"/>
    <s v="Paid"/>
    <s v="Shipment"/>
    <n v="197"/>
    <n v="281.70999999999998"/>
  </r>
  <r>
    <s v="AD01-9364"/>
    <x v="1"/>
    <s v="Jan"/>
    <x v="0"/>
    <x v="0"/>
    <s v="Order assembled"/>
    <x v="0"/>
    <s v="Paid"/>
    <s v="Download"/>
    <n v="233"/>
    <n v="333.19"/>
  </r>
  <r>
    <s v="AD01-9364"/>
    <x v="1"/>
    <s v="Jan"/>
    <x v="0"/>
    <x v="0"/>
    <s v="Order assembled"/>
    <x v="0"/>
    <s v="Paid"/>
    <s v="Download"/>
    <n v="780"/>
    <n v="1115.4000000000001"/>
  </r>
  <r>
    <s v="AD01-9361"/>
    <x v="1"/>
    <s v="Jul"/>
    <x v="0"/>
    <x v="0"/>
    <s v="Order assembled"/>
    <x v="0"/>
    <s v="Paid"/>
    <s v="Shipment"/>
    <n v="356"/>
    <n v="509.08"/>
  </r>
  <r>
    <s v="AD01-9361"/>
    <x v="1"/>
    <s v="Jul"/>
    <x v="0"/>
    <x v="0"/>
    <s v="Order assembled"/>
    <x v="0"/>
    <s v="Paid"/>
    <s v="Shipment"/>
    <n v="350"/>
    <n v="500.5"/>
  </r>
  <r>
    <s v="AD01-9364"/>
    <x v="1"/>
    <s v="Jul"/>
    <x v="0"/>
    <x v="0"/>
    <s v="Order assembled"/>
    <x v="0"/>
    <s v="Paid"/>
    <s v="Download"/>
    <n v="158"/>
    <n v="214.88"/>
  </r>
  <r>
    <s v="AD01-9362"/>
    <x v="1"/>
    <s v="Jul"/>
    <x v="0"/>
    <x v="0"/>
    <s v="Order assembled"/>
    <x v="0"/>
    <s v="Paid"/>
    <s v="Download"/>
    <n v="200"/>
    <n v="286"/>
  </r>
  <r>
    <s v="AD01-9362"/>
    <x v="1"/>
    <s v="Jul"/>
    <x v="0"/>
    <x v="0"/>
    <s v="Order assembled"/>
    <x v="0"/>
    <s v="Paid"/>
    <s v="Download"/>
    <n v="128"/>
    <n v="183.04"/>
  </r>
  <r>
    <s v="AD01-9363"/>
    <x v="1"/>
    <s v="Jul"/>
    <x v="0"/>
    <x v="0"/>
    <s v="Order assembled"/>
    <x v="0"/>
    <s v="Paid"/>
    <s v="Download"/>
    <n v="154"/>
    <n v="220.22"/>
  </r>
  <r>
    <s v="AD01-9362"/>
    <x v="1"/>
    <s v="Jul"/>
    <x v="0"/>
    <x v="0"/>
    <s v="Order assembled"/>
    <x v="0"/>
    <s v="Paid"/>
    <s v="Download"/>
    <n v="202"/>
    <n v="288.86"/>
  </r>
  <r>
    <s v="AD01-9364"/>
    <x v="1"/>
    <s v="Jul"/>
    <x v="0"/>
    <x v="0"/>
    <s v="Order assembled"/>
    <x v="0"/>
    <s v="Paid"/>
    <s v="Download"/>
    <n v="130"/>
    <n v="185.9"/>
  </r>
  <r>
    <s v="AD01-9362"/>
    <x v="1"/>
    <s v="Jul"/>
    <x v="0"/>
    <x v="0"/>
    <s v="Order assembled"/>
    <x v="0"/>
    <s v="Paid"/>
    <s v="Download"/>
    <n v="360"/>
    <n v="526.24"/>
  </r>
  <r>
    <s v="AD01-9361"/>
    <x v="1"/>
    <s v="Jul"/>
    <x v="0"/>
    <x v="0"/>
    <s v="Order assembled"/>
    <x v="0"/>
    <s v="Paid"/>
    <s v="Download"/>
    <n v="354"/>
    <n v="526.24"/>
  </r>
  <r>
    <s v="AD01-9361"/>
    <x v="1"/>
    <s v="Jul"/>
    <x v="0"/>
    <x v="0"/>
    <s v="Order assembled"/>
    <x v="0"/>
    <s v="Paid"/>
    <s v="Download"/>
    <n v="348"/>
    <n v="526.24"/>
  </r>
  <r>
    <s v="AD01-9361"/>
    <x v="1"/>
    <s v="Jul"/>
    <x v="0"/>
    <x v="0"/>
    <s v="Order assembled"/>
    <x v="0"/>
    <s v="Paid"/>
    <s v="Download"/>
    <n v="690"/>
    <n v="986.7"/>
  </r>
  <r>
    <s v="AD01-9362"/>
    <x v="1"/>
    <s v="Jul"/>
    <x v="0"/>
    <x v="0"/>
    <s v="Order assembled"/>
    <x v="0"/>
    <s v="Paid"/>
    <s v="Download"/>
    <n v="723"/>
    <n v="1033.8899999999999"/>
  </r>
  <r>
    <s v="AD01-9362"/>
    <x v="1"/>
    <s v="Jul"/>
    <x v="0"/>
    <x v="0"/>
    <s v="Order assembled"/>
    <x v="0"/>
    <s v="Paid"/>
    <s v="Download"/>
    <n v="357"/>
    <n v="510.51"/>
  </r>
  <r>
    <s v="AD01-9362"/>
    <x v="1"/>
    <s v="Jul"/>
    <x v="0"/>
    <x v="0"/>
    <s v="Order assembled"/>
    <x v="0"/>
    <s v="Paid"/>
    <s v="Download"/>
    <n v="351"/>
    <n v="501.93"/>
  </r>
  <r>
    <s v="AD01-9362"/>
    <x v="1"/>
    <s v="Jul"/>
    <x v="0"/>
    <x v="0"/>
    <s v="Order assembled"/>
    <x v="0"/>
    <s v="Paid"/>
    <s v="Download"/>
    <n v="345"/>
    <n v="493.35"/>
  </r>
  <r>
    <s v="AD01-9361"/>
    <x v="1"/>
    <s v="Jul"/>
    <x v="0"/>
    <x v="0"/>
    <s v="Order assembled"/>
    <x v="0"/>
    <s v="Paid"/>
    <s v="Download"/>
    <n v="763"/>
    <n v="526.24"/>
  </r>
  <r>
    <s v="AD01-9361"/>
    <x v="1"/>
    <s v="Jul"/>
    <x v="0"/>
    <x v="0"/>
    <s v="Order assembled"/>
    <x v="0"/>
    <s v="Paid"/>
    <s v="Download"/>
    <n v="816"/>
    <n v="526.24"/>
  </r>
  <r>
    <s v="AD01-9364"/>
    <x v="1"/>
    <s v="Jul"/>
    <x v="0"/>
    <x v="0"/>
    <s v="Order assembled"/>
    <x v="0"/>
    <s v="Paid"/>
    <s v="Download"/>
    <n v="157"/>
    <n v="224.51"/>
  </r>
  <r>
    <s v="AD01-9362"/>
    <x v="1"/>
    <s v="Jul"/>
    <x v="0"/>
    <x v="0"/>
    <s v="Order assembled"/>
    <x v="0"/>
    <s v="Paid"/>
    <s v="Download"/>
    <n v="205"/>
    <n v="293.14999999999998"/>
  </r>
  <r>
    <s v="AD01-9363"/>
    <x v="1"/>
    <s v="Jul"/>
    <x v="0"/>
    <x v="0"/>
    <s v="Order assembled"/>
    <x v="0"/>
    <s v="Paid"/>
    <s v="Download"/>
    <n v="127"/>
    <n v="181.61"/>
  </r>
  <r>
    <s v="AD01-9361"/>
    <x v="1"/>
    <s v="Jul"/>
    <x v="0"/>
    <x v="0"/>
    <s v="Order assembled"/>
    <x v="0"/>
    <s v="Paid"/>
    <s v="Shipment"/>
    <n v="359"/>
    <n v="513.37"/>
  </r>
  <r>
    <s v="AD01-9361"/>
    <x v="1"/>
    <s v="Jul"/>
    <x v="0"/>
    <x v="0"/>
    <s v="Order assembled"/>
    <x v="0"/>
    <s v="Paid"/>
    <s v="Shipment"/>
    <n v="353"/>
    <n v="504.78999999999996"/>
  </r>
  <r>
    <s v="AD01-9365"/>
    <x v="1"/>
    <s v="Jul"/>
    <x v="0"/>
    <x v="0"/>
    <s v="Order assembled"/>
    <x v="0"/>
    <s v="Paid"/>
    <s v="Shipment"/>
    <n v="347"/>
    <n v="496.21000000000004"/>
  </r>
  <r>
    <s v="AD01-9362"/>
    <x v="1"/>
    <s v="Jul"/>
    <x v="0"/>
    <x v="0"/>
    <s v="Order assembled"/>
    <x v="0"/>
    <s v="Paid"/>
    <s v="Download"/>
    <n v="155"/>
    <n v="221.65"/>
  </r>
  <r>
    <s v="AD01-9361"/>
    <x v="1"/>
    <s v="Jul"/>
    <x v="0"/>
    <x v="0"/>
    <s v="Order assembled"/>
    <x v="0"/>
    <s v="Paid"/>
    <s v="Download"/>
    <n v="203"/>
    <n v="290.28999999999996"/>
  </r>
  <r>
    <s v="AD01-9364"/>
    <x v="1"/>
    <s v="Jul"/>
    <x v="0"/>
    <x v="0"/>
    <s v="Order assembled"/>
    <x v="0"/>
    <s v="Paid"/>
    <s v="Download"/>
    <n v="785"/>
    <n v="1122.55"/>
  </r>
  <r>
    <s v="AD01-9362"/>
    <x v="1"/>
    <s v="Jun"/>
    <x v="0"/>
    <x v="0"/>
    <s v="Order assembled"/>
    <x v="0"/>
    <s v="Paid"/>
    <s v="Shipment"/>
    <n v="128"/>
    <n v="526.24"/>
  </r>
  <r>
    <s v="AD01-9364"/>
    <x v="1"/>
    <s v="Jun"/>
    <x v="0"/>
    <x v="0"/>
    <s v="Order assembled"/>
    <x v="0"/>
    <s v="Paid"/>
    <s v="Shipment"/>
    <n v="368"/>
    <n v="526.24"/>
  </r>
  <r>
    <s v="AD01-9362"/>
    <x v="1"/>
    <s v="Jun"/>
    <x v="0"/>
    <x v="0"/>
    <s v="Order assembled"/>
    <x v="0"/>
    <s v="Paid"/>
    <s v="Shipment"/>
    <n v="362"/>
    <n v="517.66"/>
  </r>
  <r>
    <s v="AD01-9361"/>
    <x v="1"/>
    <s v="Jun"/>
    <x v="0"/>
    <x v="0"/>
    <s v="Order assembled"/>
    <x v="0"/>
    <s v="Paid"/>
    <s v="Download"/>
    <n v="206"/>
    <n v="294.58"/>
  </r>
  <r>
    <s v="AD01-9361"/>
    <x v="1"/>
    <s v="Jun"/>
    <x v="0"/>
    <x v="0"/>
    <s v="Order assembled"/>
    <x v="0"/>
    <s v="Paid"/>
    <s v="Download"/>
    <n v="134"/>
    <n v="191.62"/>
  </r>
  <r>
    <s v="AD01-9361"/>
    <x v="1"/>
    <s v="Jun"/>
    <x v="0"/>
    <x v="0"/>
    <s v="Order assembled"/>
    <x v="0"/>
    <s v="Paid"/>
    <s v="Download"/>
    <n v="160"/>
    <n v="228.8"/>
  </r>
  <r>
    <s v="AD01-9362"/>
    <x v="1"/>
    <s v="Jun"/>
    <x v="0"/>
    <x v="0"/>
    <s v="Order assembled"/>
    <x v="0"/>
    <s v="Paid"/>
    <s v="Download"/>
    <n v="208"/>
    <n v="297.44"/>
  </r>
  <r>
    <s v="AD01-9361"/>
    <x v="1"/>
    <s v="Jun"/>
    <x v="0"/>
    <x v="0"/>
    <s v="Order assembled"/>
    <x v="0"/>
    <s v="Paid"/>
    <s v="Download"/>
    <n v="136"/>
    <n v="194.48"/>
  </r>
  <r>
    <s v="AD01-9362"/>
    <x v="1"/>
    <s v="Jun"/>
    <x v="0"/>
    <x v="0"/>
    <s v="Order assembled"/>
    <x v="0"/>
    <s v="Paid"/>
    <s v="Download"/>
    <n v="372"/>
    <n v="526.24"/>
  </r>
  <r>
    <s v="AD01-9362"/>
    <x v="1"/>
    <s v="Jun"/>
    <x v="0"/>
    <x v="0"/>
    <s v="Order assembled"/>
    <x v="0"/>
    <s v="Paid"/>
    <s v="Download"/>
    <n v="366"/>
    <n v="526.24"/>
  </r>
  <r>
    <s v="AD01-9361"/>
    <x v="1"/>
    <s v="Jun"/>
    <x v="0"/>
    <x v="0"/>
    <s v="Order assembled"/>
    <x v="0"/>
    <s v="Paid"/>
    <s v="Download"/>
    <n v="689"/>
    <n v="985.27"/>
  </r>
  <r>
    <s v="AD01-9364"/>
    <x v="1"/>
    <s v="Jun"/>
    <x v="0"/>
    <x v="0"/>
    <s v="Order assembled"/>
    <x v="0"/>
    <s v="Paid"/>
    <s v="Download"/>
    <n v="722"/>
    <n v="1032.46"/>
  </r>
  <r>
    <s v="AD01-9362"/>
    <x v="1"/>
    <s v="Jun"/>
    <x v="0"/>
    <x v="0"/>
    <s v="Order assembled"/>
    <x v="0"/>
    <s v="Paid"/>
    <s v="Download"/>
    <n v="776"/>
    <n v="1109.68"/>
  </r>
  <r>
    <s v="AD01-9364"/>
    <x v="1"/>
    <s v="Jun"/>
    <x v="0"/>
    <x v="0"/>
    <s v="Order assembled"/>
    <x v="0"/>
    <s v="Paid"/>
    <s v="Download"/>
    <n v="129"/>
    <n v="184.47"/>
  </r>
  <r>
    <s v="AD01-9362"/>
    <x v="1"/>
    <s v="Jun"/>
    <x v="0"/>
    <x v="0"/>
    <s v="Order assembled"/>
    <x v="0"/>
    <s v="Paid"/>
    <s v="Download"/>
    <n v="369"/>
    <n v="527.66999999999996"/>
  </r>
  <r>
    <s v="AD01-9361"/>
    <x v="1"/>
    <s v="Jun"/>
    <x v="0"/>
    <x v="0"/>
    <s v="Order assembled"/>
    <x v="0"/>
    <s v="Paid"/>
    <s v="Download"/>
    <n v="363"/>
    <n v="519.09"/>
  </r>
  <r>
    <s v="AD01-9362"/>
    <x v="1"/>
    <s v="Jun"/>
    <x v="0"/>
    <x v="0"/>
    <s v="Order assembled"/>
    <x v="0"/>
    <s v="Paid"/>
    <s v="Download"/>
    <n v="159"/>
    <n v="227.37"/>
  </r>
  <r>
    <s v="AD01-9362"/>
    <x v="1"/>
    <s v="Jun"/>
    <x v="0"/>
    <x v="0"/>
    <s v="Order assembled"/>
    <x v="0"/>
    <s v="Paid"/>
    <s v="Download"/>
    <n v="762"/>
    <n v="526.24"/>
  </r>
  <r>
    <s v="AD01-9361"/>
    <x v="1"/>
    <s v="Jun"/>
    <x v="0"/>
    <x v="0"/>
    <s v="Order assembled"/>
    <x v="0"/>
    <s v="Paid"/>
    <s v="Download"/>
    <n v="815"/>
    <n v="526.24"/>
  </r>
  <r>
    <s v="AD01-9361"/>
    <x v="1"/>
    <s v="Jun"/>
    <x v="0"/>
    <x v="0"/>
    <s v="Order assembled"/>
    <x v="0"/>
    <s v="Paid"/>
    <s v="Download"/>
    <n v="163"/>
    <n v="233.09"/>
  </r>
  <r>
    <s v="AD01-9361"/>
    <x v="1"/>
    <s v="Jun"/>
    <x v="0"/>
    <x v="0"/>
    <s v="Order assembled"/>
    <x v="0"/>
    <s v="Paid"/>
    <s v="Download"/>
    <n v="133"/>
    <n v="190.19"/>
  </r>
  <r>
    <s v="AD01-9361"/>
    <x v="1"/>
    <s v="Jun"/>
    <x v="0"/>
    <x v="0"/>
    <s v="Order assembled"/>
    <x v="0"/>
    <s v="Paid"/>
    <s v="Shipment"/>
    <n v="371"/>
    <n v="530.53"/>
  </r>
  <r>
    <s v="AD01-9364"/>
    <x v="1"/>
    <s v="Jun"/>
    <x v="0"/>
    <x v="0"/>
    <s v="Order assembled"/>
    <x v="0"/>
    <s v="Paid"/>
    <s v="Shipment"/>
    <n v="365"/>
    <n v="521.95000000000005"/>
  </r>
  <r>
    <s v="AD01-9361"/>
    <x v="1"/>
    <s v="Jun"/>
    <x v="0"/>
    <x v="0"/>
    <s v="Order assembled"/>
    <x v="0"/>
    <s v="Paid"/>
    <s v="Download"/>
    <n v="161"/>
    <n v="230.23000000000002"/>
  </r>
  <r>
    <s v="AD01-9362"/>
    <x v="1"/>
    <s v="Jun"/>
    <x v="0"/>
    <x v="0"/>
    <s v="Order assembled"/>
    <x v="0"/>
    <s v="Paid"/>
    <s v="Download"/>
    <n v="209"/>
    <n v="298.87"/>
  </r>
  <r>
    <s v="AD01-9364"/>
    <x v="1"/>
    <s v="Mar"/>
    <x v="0"/>
    <x v="0"/>
    <s v="Order assembled"/>
    <x v="0"/>
    <s v="Paid"/>
    <s v="Shipment"/>
    <n v="176"/>
    <n v="526.24"/>
  </r>
  <r>
    <s v="AD01-9361"/>
    <x v="1"/>
    <s v="Mar"/>
    <x v="0"/>
    <x v="0"/>
    <s v="Order assembled"/>
    <x v="0"/>
    <s v="Paid"/>
    <s v="Shipment"/>
    <n v="170"/>
    <n v="526.24"/>
  </r>
  <r>
    <s v="AD01-9364"/>
    <x v="1"/>
    <s v="Mar"/>
    <x v="0"/>
    <x v="0"/>
    <s v="Order assembled"/>
    <x v="0"/>
    <s v="Paid"/>
    <s v="Shipment"/>
    <n v="164"/>
    <n v="526.24"/>
  </r>
  <r>
    <s v="AD01-9361"/>
    <x v="1"/>
    <s v="Mar"/>
    <x v="0"/>
    <x v="0"/>
    <s v="Order assembled"/>
    <x v="0"/>
    <s v="Paid"/>
    <s v="Download"/>
    <n v="176"/>
    <n v="251.68"/>
  </r>
  <r>
    <s v="AD01-9361"/>
    <x v="1"/>
    <s v="Mar"/>
    <x v="0"/>
    <x v="0"/>
    <s v="Order assembled"/>
    <x v="0"/>
    <s v="Paid"/>
    <s v="Download"/>
    <n v="224"/>
    <n v="320.32"/>
  </r>
  <r>
    <s v="AD01-9361"/>
    <x v="1"/>
    <s v="Mar"/>
    <x v="0"/>
    <x v="0"/>
    <s v="Order assembled"/>
    <x v="0"/>
    <s v="Paid"/>
    <s v="Download"/>
    <n v="152"/>
    <n v="217.36"/>
  </r>
  <r>
    <s v="AD01-9362"/>
    <x v="1"/>
    <s v="Mar"/>
    <x v="0"/>
    <x v="0"/>
    <s v="Order assembled"/>
    <x v="0"/>
    <s v="Paid"/>
    <s v="Download"/>
    <n v="178"/>
    <n v="254.54"/>
  </r>
  <r>
    <s v="AD01-9361"/>
    <x v="1"/>
    <s v="Mar"/>
    <x v="0"/>
    <x v="0"/>
    <s v="Order assembled"/>
    <x v="0"/>
    <s v="Paid"/>
    <s v="Download"/>
    <n v="226"/>
    <n v="323.18"/>
  </r>
  <r>
    <s v="AD01-9364"/>
    <x v="1"/>
    <s v="Mar"/>
    <x v="0"/>
    <x v="0"/>
    <s v="Order assembled"/>
    <x v="0"/>
    <s v="Paid"/>
    <s v="Download"/>
    <n v="148"/>
    <n v="211.64"/>
  </r>
  <r>
    <s v="AD01-9362"/>
    <x v="1"/>
    <s v="Mar"/>
    <x v="0"/>
    <x v="0"/>
    <s v="Order assembled"/>
    <x v="0"/>
    <s v="Paid"/>
    <s v="Shipment"/>
    <n v="174"/>
    <n v="526.24"/>
  </r>
  <r>
    <s v="AD01-9362"/>
    <x v="1"/>
    <s v="Mar"/>
    <x v="0"/>
    <x v="0"/>
    <s v="Order assembled"/>
    <x v="0"/>
    <s v="Paid"/>
    <s v="Shipment"/>
    <n v="168"/>
    <n v="526.24"/>
  </r>
  <r>
    <s v="AD01-9362"/>
    <x v="1"/>
    <s v="Mar"/>
    <x v="0"/>
    <x v="0"/>
    <s v="Order assembled"/>
    <x v="0"/>
    <s v="Paid"/>
    <s v="Download"/>
    <n v="720"/>
    <n v="1029.5999999999999"/>
  </r>
  <r>
    <s v="AD01-9362"/>
    <x v="1"/>
    <s v="Mar"/>
    <x v="0"/>
    <x v="0"/>
    <s v="Order assembled"/>
    <x v="0"/>
    <s v="Paid"/>
    <s v="Download"/>
    <n v="773"/>
    <n v="1105.3899999999999"/>
  </r>
  <r>
    <s v="AD01-9361"/>
    <x v="1"/>
    <s v="Mar"/>
    <x v="0"/>
    <x v="0"/>
    <s v="Order assembled"/>
    <x v="0"/>
    <s v="Paid"/>
    <s v="Shipment"/>
    <n v="177"/>
    <n v="253.11"/>
  </r>
  <r>
    <s v="AD01-9361"/>
    <x v="1"/>
    <s v="Mar"/>
    <x v="0"/>
    <x v="0"/>
    <s v="Order assembled"/>
    <x v="0"/>
    <s v="Paid"/>
    <s v="Shipment"/>
    <n v="171"/>
    <n v="244.53"/>
  </r>
  <r>
    <s v="AD01-9362"/>
    <x v="1"/>
    <s v="Mar"/>
    <x v="0"/>
    <x v="0"/>
    <s v="Order assembled"/>
    <x v="0"/>
    <s v="Paid"/>
    <s v="Shipment"/>
    <n v="165"/>
    <n v="235.95"/>
  </r>
  <r>
    <s v="AD01-9362"/>
    <x v="1"/>
    <s v="Mar"/>
    <x v="0"/>
    <x v="0"/>
    <s v="Order assembled"/>
    <x v="0"/>
    <s v="Paid"/>
    <s v="Download"/>
    <n v="177"/>
    <n v="253.11"/>
  </r>
  <r>
    <s v="AD01-9362"/>
    <x v="1"/>
    <s v="Mar"/>
    <x v="0"/>
    <x v="0"/>
    <s v="Order assembled"/>
    <x v="0"/>
    <s v="Paid"/>
    <s v="Download"/>
    <n v="759"/>
    <n v="526.24"/>
  </r>
  <r>
    <s v="AD01-9364"/>
    <x v="1"/>
    <s v="Mar"/>
    <x v="0"/>
    <x v="0"/>
    <s v="Order assembled"/>
    <x v="0"/>
    <s v="Paid"/>
    <s v="Download"/>
    <n v="175"/>
    <n v="250.25"/>
  </r>
  <r>
    <s v="AD01-9362"/>
    <x v="1"/>
    <s v="Mar"/>
    <x v="0"/>
    <x v="0"/>
    <s v="Order assembled"/>
    <x v="0"/>
    <s v="Paid"/>
    <s v="Download"/>
    <n v="223"/>
    <n v="318.89"/>
  </r>
  <r>
    <s v="AD01-9362"/>
    <x v="1"/>
    <s v="Mar"/>
    <x v="0"/>
    <x v="0"/>
    <s v="Order assembled"/>
    <x v="0"/>
    <s v="Paid"/>
    <s v="Download"/>
    <n v="151"/>
    <n v="215.93"/>
  </r>
  <r>
    <s v="AD01-9364"/>
    <x v="1"/>
    <s v="Mar"/>
    <x v="0"/>
    <x v="0"/>
    <s v="Order assembled"/>
    <x v="0"/>
    <s v="Paid"/>
    <s v="Shipment"/>
    <n v="173"/>
    <n v="247.39"/>
  </r>
  <r>
    <s v="AD01-9362"/>
    <x v="1"/>
    <s v="Mar"/>
    <x v="0"/>
    <x v="0"/>
    <s v="Order assembled"/>
    <x v="0"/>
    <s v="Paid"/>
    <s v="Shipment"/>
    <n v="167"/>
    <n v="238.81"/>
  </r>
  <r>
    <s v="AD01-9361"/>
    <x v="1"/>
    <s v="Mar"/>
    <x v="0"/>
    <x v="0"/>
    <s v="Order assembled"/>
    <x v="0"/>
    <s v="Paid"/>
    <s v="Download"/>
    <n v="179"/>
    <n v="255.97"/>
  </r>
  <r>
    <s v="AD01-9361"/>
    <x v="1"/>
    <s v="Mar"/>
    <x v="0"/>
    <x v="0"/>
    <s v="Order assembled"/>
    <x v="0"/>
    <s v="Paid"/>
    <s v="Download"/>
    <n v="782"/>
    <n v="1118.26"/>
  </r>
  <r>
    <s v="AD01-9364"/>
    <x v="1"/>
    <s v="May"/>
    <x v="0"/>
    <x v="0"/>
    <s v="Order assembled"/>
    <x v="0"/>
    <s v="Paid"/>
    <s v="Shipment"/>
    <n v="146"/>
    <n v="526.24"/>
  </r>
  <r>
    <s v="AD01-9361"/>
    <x v="1"/>
    <s v="May"/>
    <x v="0"/>
    <x v="0"/>
    <s v="Order assembled"/>
    <x v="0"/>
    <s v="Paid"/>
    <s v="Shipment"/>
    <n v="140"/>
    <n v="526.24"/>
  </r>
  <r>
    <s v="AD01-9361"/>
    <x v="1"/>
    <s v="May"/>
    <x v="0"/>
    <x v="0"/>
    <s v="Order assembled"/>
    <x v="0"/>
    <s v="Paid"/>
    <s v="Shipment"/>
    <n v="134"/>
    <n v="526.24"/>
  </r>
  <r>
    <s v="AD01-9361"/>
    <x v="1"/>
    <s v="May"/>
    <x v="0"/>
    <x v="0"/>
    <s v="Order assembled"/>
    <x v="0"/>
    <s v="Paid"/>
    <s v="Download"/>
    <n v="164"/>
    <n v="234.51999999999998"/>
  </r>
  <r>
    <s v="AD01-9363"/>
    <x v="1"/>
    <s v="May"/>
    <x v="0"/>
    <x v="0"/>
    <s v="Order assembled"/>
    <x v="0"/>
    <s v="Paid"/>
    <s v="Download"/>
    <n v="212"/>
    <n v="303.15999999999997"/>
  </r>
  <r>
    <s v="AD01-9362"/>
    <x v="1"/>
    <s v="May"/>
    <x v="0"/>
    <x v="0"/>
    <s v="Order assembled"/>
    <x v="0"/>
    <s v="Paid"/>
    <s v="Download"/>
    <n v="140"/>
    <n v="200.2"/>
  </r>
  <r>
    <s v="AD01-9362"/>
    <x v="1"/>
    <s v="May"/>
    <x v="0"/>
    <x v="0"/>
    <s v="Order assembled"/>
    <x v="0"/>
    <s v="Paid"/>
    <s v="Download"/>
    <n v="166"/>
    <n v="237.38"/>
  </r>
  <r>
    <s v="AD01-9362"/>
    <x v="1"/>
    <s v="May"/>
    <x v="0"/>
    <x v="0"/>
    <s v="Order assembled"/>
    <x v="0"/>
    <s v="Paid"/>
    <s v="Download"/>
    <n v="214"/>
    <n v="306.02"/>
  </r>
  <r>
    <s v="AD01-9363"/>
    <x v="1"/>
    <s v="May"/>
    <x v="0"/>
    <x v="0"/>
    <s v="Order assembled"/>
    <x v="0"/>
    <s v="Paid"/>
    <s v="Download"/>
    <n v="142"/>
    <n v="203.06"/>
  </r>
  <r>
    <s v="AD01-9362"/>
    <x v="1"/>
    <s v="May"/>
    <x v="0"/>
    <x v="0"/>
    <s v="Order assembled"/>
    <x v="0"/>
    <s v="Paid"/>
    <s v="Download"/>
    <n v="144"/>
    <n v="526.24"/>
  </r>
  <r>
    <s v="AD01-9362"/>
    <x v="1"/>
    <s v="May"/>
    <x v="0"/>
    <x v="0"/>
    <s v="Order assembled"/>
    <x v="0"/>
    <s v="Paid"/>
    <s v="Download"/>
    <n v="138"/>
    <n v="526.24"/>
  </r>
  <r>
    <s v="AD01-9365"/>
    <x v="1"/>
    <s v="May"/>
    <x v="0"/>
    <x v="0"/>
    <s v="Order assembled"/>
    <x v="0"/>
    <s v="Paid"/>
    <s v="Download"/>
    <n v="132"/>
    <n v="526.24"/>
  </r>
  <r>
    <s v="AD01-9361"/>
    <x v="1"/>
    <s v="May"/>
    <x v="0"/>
    <x v="0"/>
    <s v="Order assembled"/>
    <x v="0"/>
    <s v="Paid"/>
    <s v="Download"/>
    <n v="688"/>
    <n v="983.83999999999992"/>
  </r>
  <r>
    <s v="AD01-9364"/>
    <x v="1"/>
    <s v="May"/>
    <x v="0"/>
    <x v="0"/>
    <s v="Order assembled"/>
    <x v="0"/>
    <s v="Paid"/>
    <s v="Download"/>
    <n v="775"/>
    <n v="1108.25"/>
  </r>
  <r>
    <s v="AD01-9362"/>
    <x v="1"/>
    <s v="May"/>
    <x v="0"/>
    <x v="0"/>
    <s v="Order assembled"/>
    <x v="0"/>
    <s v="Paid"/>
    <s v="Download"/>
    <n v="141"/>
    <n v="201.63"/>
  </r>
  <r>
    <s v="AD01-9363"/>
    <x v="1"/>
    <s v="May"/>
    <x v="0"/>
    <x v="0"/>
    <s v="Order assembled"/>
    <x v="0"/>
    <s v="Paid"/>
    <s v="Download"/>
    <n v="135"/>
    <n v="193.05"/>
  </r>
  <r>
    <s v="AD01-9364"/>
    <x v="1"/>
    <s v="May"/>
    <x v="0"/>
    <x v="0"/>
    <s v="Order assembled"/>
    <x v="0"/>
    <s v="Paid"/>
    <s v="Download"/>
    <n v="165"/>
    <n v="235.95"/>
  </r>
  <r>
    <s v="AD01-9362"/>
    <x v="1"/>
    <s v="May"/>
    <x v="0"/>
    <x v="0"/>
    <s v="Order assembled"/>
    <x v="0"/>
    <s v="Paid"/>
    <s v="Download"/>
    <n v="761"/>
    <n v="526.24"/>
  </r>
  <r>
    <s v="AD01-9361"/>
    <x v="1"/>
    <s v="May"/>
    <x v="0"/>
    <x v="0"/>
    <s v="Order assembled"/>
    <x v="0"/>
    <s v="Paid"/>
    <s v="Download"/>
    <n v="814"/>
    <n v="526.24"/>
  </r>
  <r>
    <s v="AD01-9363"/>
    <x v="1"/>
    <s v="May"/>
    <x v="0"/>
    <x v="0"/>
    <s v="Order assembled"/>
    <x v="0"/>
    <s v="Paid"/>
    <s v="Download"/>
    <n v="169"/>
    <n v="241.67000000000002"/>
  </r>
  <r>
    <s v="AD01-9365"/>
    <x v="1"/>
    <s v="May"/>
    <x v="0"/>
    <x v="0"/>
    <s v="Order assembled"/>
    <x v="0"/>
    <s v="Paid"/>
    <s v="Download"/>
    <n v="211"/>
    <n v="301.73"/>
  </r>
  <r>
    <s v="AD01-9362"/>
    <x v="1"/>
    <s v="May"/>
    <x v="0"/>
    <x v="0"/>
    <s v="Order assembled"/>
    <x v="0"/>
    <s v="Paid"/>
    <s v="Download"/>
    <n v="139"/>
    <n v="198.76999999999998"/>
  </r>
  <r>
    <s v="AD01-9361"/>
    <x v="1"/>
    <s v="May"/>
    <x v="0"/>
    <x v="0"/>
    <s v="Order assembled"/>
    <x v="0"/>
    <s v="Paid"/>
    <s v="Shipment"/>
    <n v="143"/>
    <n v="204.49"/>
  </r>
  <r>
    <s v="AD01-9362"/>
    <x v="1"/>
    <s v="May"/>
    <x v="0"/>
    <x v="0"/>
    <s v="Order assembled"/>
    <x v="0"/>
    <s v="Paid"/>
    <s v="Shipment"/>
    <n v="137"/>
    <n v="195.91"/>
  </r>
  <r>
    <s v="AD01-9363"/>
    <x v="1"/>
    <s v="May"/>
    <x v="0"/>
    <x v="0"/>
    <s v="Order assembled"/>
    <x v="0"/>
    <s v="Paid"/>
    <s v="Shipment"/>
    <n v="131"/>
    <n v="187.32999999999998"/>
  </r>
  <r>
    <s v="AD01-9362"/>
    <x v="1"/>
    <s v="May"/>
    <x v="0"/>
    <x v="0"/>
    <s v="Order assembled"/>
    <x v="0"/>
    <s v="Paid"/>
    <s v="Download"/>
    <n v="167"/>
    <n v="238.81"/>
  </r>
  <r>
    <s v="AD01-9362"/>
    <x v="1"/>
    <s v="May"/>
    <x v="0"/>
    <x v="0"/>
    <s v="Order assembled"/>
    <x v="0"/>
    <s v="Paid"/>
    <s v="Download"/>
    <n v="215"/>
    <n v="307.45"/>
  </r>
  <r>
    <s v="AD01-9361"/>
    <x v="1"/>
    <s v="May"/>
    <x v="0"/>
    <x v="0"/>
    <s v="Order assembled"/>
    <x v="0"/>
    <s v="Paid"/>
    <s v="Download"/>
    <n v="784"/>
    <n v="1121.1199999999999"/>
  </r>
  <r>
    <s v="AD01-9362"/>
    <x v="1"/>
    <s v="Nov"/>
    <x v="0"/>
    <x v="0"/>
    <s v="Order assembled"/>
    <x v="0"/>
    <s v="Paid"/>
    <s v="Download"/>
    <n v="134"/>
    <n v="182.24"/>
  </r>
  <r>
    <s v="AD01-9361"/>
    <x v="1"/>
    <s v="Nov"/>
    <x v="0"/>
    <x v="0"/>
    <s v="Order assembled"/>
    <x v="0"/>
    <s v="Paid"/>
    <s v="Download"/>
    <n v="182"/>
    <n v="260.26"/>
  </r>
  <r>
    <s v="AD01-9361"/>
    <x v="1"/>
    <s v="Nov"/>
    <x v="0"/>
    <x v="0"/>
    <s v="Order assembled"/>
    <x v="0"/>
    <s v="Paid"/>
    <s v="Download"/>
    <n v="136"/>
    <n v="194.48"/>
  </r>
  <r>
    <s v="AD01-9361"/>
    <x v="1"/>
    <s v="Nov"/>
    <x v="0"/>
    <x v="0"/>
    <s v="Order assembled"/>
    <x v="0"/>
    <s v="Paid"/>
    <s v="Download"/>
    <n v="694"/>
    <n v="992.42000000000007"/>
  </r>
  <r>
    <s v="AD01-9365"/>
    <x v="1"/>
    <s v="Nov"/>
    <x v="0"/>
    <x v="0"/>
    <s v="Order assembled"/>
    <x v="0"/>
    <s v="Paid"/>
    <s v="Download"/>
    <n v="727"/>
    <n v="1039.6100000000001"/>
  </r>
  <r>
    <s v="AD01-9362"/>
    <x v="1"/>
    <s v="Nov"/>
    <x v="0"/>
    <x v="0"/>
    <s v="Order assembled"/>
    <x v="0"/>
    <s v="Paid"/>
    <s v="Download"/>
    <n v="135"/>
    <n v="193.05"/>
  </r>
  <r>
    <s v="AD01-9365"/>
    <x v="1"/>
    <s v="Nov"/>
    <x v="0"/>
    <x v="0"/>
    <s v="Order assembled"/>
    <x v="0"/>
    <s v="Paid"/>
    <s v="Download"/>
    <n v="766"/>
    <n v="526.24"/>
  </r>
  <r>
    <s v="AD01-9361"/>
    <x v="1"/>
    <s v="Nov"/>
    <x v="0"/>
    <x v="0"/>
    <s v="Order assembled"/>
    <x v="0"/>
    <s v="Paid"/>
    <s v="Download"/>
    <n v="133"/>
    <n v="190.19"/>
  </r>
  <r>
    <s v="AD01-9361"/>
    <x v="1"/>
    <s v="Nov"/>
    <x v="0"/>
    <x v="0"/>
    <s v="Order assembled"/>
    <x v="0"/>
    <s v="Paid"/>
    <s v="Download"/>
    <n v="181"/>
    <n v="258.83"/>
  </r>
  <r>
    <s v="AD01-9362"/>
    <x v="1"/>
    <s v="Nov"/>
    <x v="0"/>
    <x v="0"/>
    <s v="Order assembled"/>
    <x v="0"/>
    <s v="Paid"/>
    <s v="Download"/>
    <n v="137"/>
    <n v="195.91"/>
  </r>
  <r>
    <s v="AD01-9361"/>
    <x v="1"/>
    <s v="Nov"/>
    <x v="0"/>
    <x v="0"/>
    <s v="Order assembled"/>
    <x v="0"/>
    <s v="Paid"/>
    <s v="Download"/>
    <n v="179"/>
    <n v="255.97"/>
  </r>
  <r>
    <s v="AD01-9362"/>
    <x v="1"/>
    <s v="Oct"/>
    <x v="0"/>
    <x v="0"/>
    <s v="Order assembled"/>
    <x v="0"/>
    <s v="Paid"/>
    <s v="Download"/>
    <n v="140"/>
    <n v="190.4"/>
  </r>
  <r>
    <s v="AD01-9364"/>
    <x v="1"/>
    <s v="Oct"/>
    <x v="0"/>
    <x v="0"/>
    <s v="Order assembled"/>
    <x v="0"/>
    <s v="Paid"/>
    <s v="Download"/>
    <n v="188"/>
    <n v="268.84000000000003"/>
  </r>
  <r>
    <s v="AD01-9362"/>
    <x v="1"/>
    <s v="Oct"/>
    <x v="0"/>
    <x v="0"/>
    <s v="Order assembled"/>
    <x v="0"/>
    <s v="Paid"/>
    <s v="Download"/>
    <n v="142"/>
    <n v="203.06"/>
  </r>
  <r>
    <s v="AD01-9364"/>
    <x v="1"/>
    <s v="Oct"/>
    <x v="0"/>
    <x v="0"/>
    <s v="Order assembled"/>
    <x v="0"/>
    <s v="Paid"/>
    <s v="Download"/>
    <n v="184"/>
    <n v="263.12"/>
  </r>
  <r>
    <s v="AD01-9362"/>
    <x v="1"/>
    <s v="Oct"/>
    <x v="0"/>
    <x v="0"/>
    <s v="Order assembled"/>
    <x v="0"/>
    <s v="Paid"/>
    <s v="Shipment"/>
    <n v="312"/>
    <n v="526.24"/>
  </r>
  <r>
    <s v="AD01-9365"/>
    <x v="1"/>
    <s v="Oct"/>
    <x v="0"/>
    <x v="0"/>
    <s v="Order assembled"/>
    <x v="0"/>
    <s v="Paid"/>
    <s v="Download"/>
    <n v="693"/>
    <n v="990.99"/>
  </r>
  <r>
    <s v="AD01-9364"/>
    <x v="1"/>
    <s v="Oct"/>
    <x v="0"/>
    <x v="0"/>
    <s v="Order assembled"/>
    <x v="0"/>
    <s v="Paid"/>
    <s v="Download"/>
    <n v="726"/>
    <n v="1038.18"/>
  </r>
  <r>
    <s v="AD01-9364"/>
    <x v="1"/>
    <s v="Oct"/>
    <x v="0"/>
    <x v="0"/>
    <s v="Order assembled"/>
    <x v="0"/>
    <s v="Paid"/>
    <s v="Download"/>
    <n v="141"/>
    <n v="201.63"/>
  </r>
  <r>
    <s v="AD01-9362"/>
    <x v="1"/>
    <s v="Oct"/>
    <x v="0"/>
    <x v="0"/>
    <s v="Order assembled"/>
    <x v="0"/>
    <s v="Paid"/>
    <s v="Download"/>
    <n v="765"/>
    <n v="526.24"/>
  </r>
  <r>
    <s v="AD01-9362"/>
    <x v="1"/>
    <s v="Oct"/>
    <x v="0"/>
    <x v="0"/>
    <s v="Order assembled"/>
    <x v="0"/>
    <s v="Paid"/>
    <s v="Download"/>
    <n v="139"/>
    <n v="198.76999999999998"/>
  </r>
  <r>
    <s v="AD01-9362"/>
    <x v="1"/>
    <s v="Oct"/>
    <x v="0"/>
    <x v="0"/>
    <s v="Order assembled"/>
    <x v="0"/>
    <s v="Paid"/>
    <s v="Download"/>
    <n v="187"/>
    <n v="267.40999999999997"/>
  </r>
  <r>
    <s v="AD01-9362"/>
    <x v="1"/>
    <s v="Oct"/>
    <x v="0"/>
    <x v="0"/>
    <s v="Order assembled"/>
    <x v="0"/>
    <s v="Paid"/>
    <s v="Shipment"/>
    <n v="311"/>
    <n v="444.73"/>
  </r>
  <r>
    <s v="AD01-9363"/>
    <x v="1"/>
    <s v="Oct"/>
    <x v="0"/>
    <x v="0"/>
    <s v="Order assembled"/>
    <x v="0"/>
    <s v="Paid"/>
    <s v="Download"/>
    <n v="185"/>
    <n v="264.55"/>
  </r>
  <r>
    <s v="AD01-9361"/>
    <x v="1"/>
    <s v="Sep"/>
    <x v="0"/>
    <x v="0"/>
    <s v="Order assembled"/>
    <x v="0"/>
    <s v="Paid"/>
    <s v="Shipment"/>
    <n v="326"/>
    <n v="466.18"/>
  </r>
  <r>
    <s v="AD01-9364"/>
    <x v="1"/>
    <s v="Sep"/>
    <x v="0"/>
    <x v="0"/>
    <s v="Order assembled"/>
    <x v="0"/>
    <s v="Paid"/>
    <s v="Shipment"/>
    <n v="320"/>
    <n v="457.6"/>
  </r>
  <r>
    <s v="AD01-9361"/>
    <x v="1"/>
    <s v="Sep"/>
    <x v="0"/>
    <x v="0"/>
    <s v="Order assembled"/>
    <x v="0"/>
    <s v="Paid"/>
    <s v="Shipment"/>
    <n v="314"/>
    <n v="449.02"/>
  </r>
  <r>
    <s v="AD01-9364"/>
    <x v="1"/>
    <s v="Sep"/>
    <x v="0"/>
    <x v="0"/>
    <s v="Order assembled"/>
    <x v="0"/>
    <s v="Paid"/>
    <s v="Download"/>
    <n v="146"/>
    <n v="198.56"/>
  </r>
  <r>
    <s v="AD01-9361"/>
    <x v="1"/>
    <s v="Sep"/>
    <x v="0"/>
    <x v="0"/>
    <s v="Order assembled"/>
    <x v="0"/>
    <s v="Paid"/>
    <s v="Download"/>
    <n v="194"/>
    <n v="277.42"/>
  </r>
  <r>
    <s v="AD01-9361"/>
    <x v="1"/>
    <s v="Sep"/>
    <x v="0"/>
    <x v="0"/>
    <s v="Order assembled"/>
    <x v="0"/>
    <s v="Paid"/>
    <s v="Download"/>
    <n v="190"/>
    <n v="271.7"/>
  </r>
  <r>
    <s v="AD01-9361"/>
    <x v="1"/>
    <s v="Sep"/>
    <x v="0"/>
    <x v="0"/>
    <s v="Order assembled"/>
    <x v="0"/>
    <s v="Paid"/>
    <s v="Download"/>
    <n v="364"/>
    <n v="520.52"/>
  </r>
  <r>
    <s v="AD01-9361"/>
    <x v="1"/>
    <s v="Sep"/>
    <x v="0"/>
    <x v="0"/>
    <s v="Order assembled"/>
    <x v="0"/>
    <s v="Paid"/>
    <s v="Shipment"/>
    <n v="324"/>
    <n v="526.24"/>
  </r>
  <r>
    <s v="AD01-9361"/>
    <x v="1"/>
    <s v="Sep"/>
    <x v="0"/>
    <x v="0"/>
    <s v="Order assembled"/>
    <x v="0"/>
    <s v="Paid"/>
    <s v="Shipment"/>
    <n v="318"/>
    <n v="526.24"/>
  </r>
  <r>
    <s v="AD01-9362"/>
    <x v="1"/>
    <s v="Sep"/>
    <x v="0"/>
    <x v="0"/>
    <s v="Order assembled"/>
    <x v="0"/>
    <s v="Paid"/>
    <s v="Download"/>
    <n v="692"/>
    <n v="989.56"/>
  </r>
  <r>
    <s v="AD01-9364"/>
    <x v="1"/>
    <s v="Sep"/>
    <x v="0"/>
    <x v="0"/>
    <s v="Order assembled"/>
    <x v="0"/>
    <s v="Paid"/>
    <s v="Download"/>
    <n v="725"/>
    <n v="1036.75"/>
  </r>
  <r>
    <s v="AD01-9362"/>
    <x v="1"/>
    <s v="Sep"/>
    <x v="0"/>
    <x v="0"/>
    <s v="Order assembled"/>
    <x v="0"/>
    <s v="Paid"/>
    <s v="Download"/>
    <n v="778"/>
    <n v="1112.54"/>
  </r>
  <r>
    <s v="AD01-9361"/>
    <x v="1"/>
    <s v="Sep"/>
    <x v="0"/>
    <x v="0"/>
    <s v="Order assembled"/>
    <x v="0"/>
    <s v="Paid"/>
    <s v="Shipment"/>
    <n v="327"/>
    <n v="467.61"/>
  </r>
  <r>
    <s v="AD01-9364"/>
    <x v="1"/>
    <s v="Sep"/>
    <x v="0"/>
    <x v="0"/>
    <s v="Order assembled"/>
    <x v="0"/>
    <s v="Paid"/>
    <s v="Shipment"/>
    <n v="321"/>
    <n v="459.03"/>
  </r>
  <r>
    <s v="AD01-9361"/>
    <x v="1"/>
    <s v="Sep"/>
    <x v="0"/>
    <x v="0"/>
    <s v="Order assembled"/>
    <x v="0"/>
    <s v="Paid"/>
    <s v="Shipment"/>
    <n v="315"/>
    <n v="450.45"/>
  </r>
  <r>
    <s v="AD01-9362"/>
    <x v="1"/>
    <s v="Sep"/>
    <x v="0"/>
    <x v="0"/>
    <s v="Order assembled"/>
    <x v="0"/>
    <s v="Paid"/>
    <s v="Download"/>
    <n v="147"/>
    <n v="210.21"/>
  </r>
  <r>
    <s v="AD01-9361"/>
    <x v="1"/>
    <s v="Sep"/>
    <x v="0"/>
    <x v="0"/>
    <s v="Order assembled"/>
    <x v="0"/>
    <s v="Paid"/>
    <s v="Download"/>
    <n v="145"/>
    <n v="207.35"/>
  </r>
  <r>
    <s v="AD01-9361"/>
    <x v="1"/>
    <s v="Sep"/>
    <x v="0"/>
    <x v="0"/>
    <s v="Order assembled"/>
    <x v="0"/>
    <s v="Paid"/>
    <s v="Download"/>
    <n v="193"/>
    <n v="275.99"/>
  </r>
  <r>
    <s v="AD01-9364"/>
    <x v="1"/>
    <s v="Sep"/>
    <x v="0"/>
    <x v="0"/>
    <s v="Order assembled"/>
    <x v="0"/>
    <s v="Paid"/>
    <s v="Shipment"/>
    <n v="323"/>
    <n v="461.89"/>
  </r>
  <r>
    <s v="AD01-9361"/>
    <x v="1"/>
    <s v="Sep"/>
    <x v="0"/>
    <x v="0"/>
    <s v="Order assembled"/>
    <x v="0"/>
    <s v="Paid"/>
    <s v="Shipment"/>
    <n v="317"/>
    <n v="453.31"/>
  </r>
  <r>
    <s v="AD01-9364"/>
    <x v="1"/>
    <s v="Sep"/>
    <x v="0"/>
    <x v="0"/>
    <s v="Order assembled"/>
    <x v="0"/>
    <s v="Paid"/>
    <s v="Download"/>
    <n v="143"/>
    <n v="204.49"/>
  </r>
  <r>
    <s v="AD01-9361"/>
    <x v="1"/>
    <s v="Sep"/>
    <x v="0"/>
    <x v="0"/>
    <s v="Order assembled"/>
    <x v="0"/>
    <s v="Paid"/>
    <s v="Download"/>
    <n v="191"/>
    <n v="273.13"/>
  </r>
  <r>
    <s v="AD01-9364"/>
    <x v="1"/>
    <s v="Sep"/>
    <x v="0"/>
    <x v="0"/>
    <s v="Order assembled"/>
    <x v="0"/>
    <s v="Paid"/>
    <s v="Download"/>
    <n v="787"/>
    <n v="1125.4099999999999"/>
  </r>
  <r>
    <s v="AD01-9362"/>
    <x v="1"/>
    <s v="Apr"/>
    <x v="1"/>
    <x v="0"/>
    <s v="Order assembled"/>
    <x v="0"/>
    <s v="Paid"/>
    <s v="Shipment"/>
    <n v="266"/>
    <n v="380.38"/>
  </r>
  <r>
    <s v="AD01-9362"/>
    <x v="1"/>
    <s v="Apr"/>
    <x v="1"/>
    <x v="0"/>
    <s v="Order assembled"/>
    <x v="0"/>
    <s v="Paid"/>
    <s v="Shipment"/>
    <n v="314"/>
    <n v="449.02"/>
  </r>
  <r>
    <s v="AD01-9361"/>
    <x v="1"/>
    <s v="Apr"/>
    <x v="1"/>
    <x v="0"/>
    <s v="Order assembled"/>
    <x v="0"/>
    <s v="Paid"/>
    <s v="Shipment"/>
    <n v="236"/>
    <n v="337.48"/>
  </r>
  <r>
    <s v="AD01-9362"/>
    <x v="1"/>
    <s v="Apr"/>
    <x v="1"/>
    <x v="0"/>
    <s v="Order assembled"/>
    <x v="0"/>
    <s v="Paid"/>
    <s v="Shipment"/>
    <n v="310"/>
    <n v="526.24"/>
  </r>
  <r>
    <s v="AD01-9364"/>
    <x v="1"/>
    <s v="Apr"/>
    <x v="1"/>
    <x v="0"/>
    <s v="Order assembled"/>
    <x v="0"/>
    <s v="Paid"/>
    <s v="Shipment"/>
    <n v="238"/>
    <n v="526.24"/>
  </r>
  <r>
    <s v="AD01-9361"/>
    <x v="1"/>
    <s v="Apr"/>
    <x v="1"/>
    <x v="0"/>
    <s v="Order assembled"/>
    <x v="0"/>
    <s v="Paid"/>
    <s v="Shipment"/>
    <n v="1000"/>
    <n v="1430"/>
  </r>
  <r>
    <s v="AD01-9363"/>
    <x v="1"/>
    <s v="Apr"/>
    <x v="1"/>
    <x v="0"/>
    <s v="Order assembled"/>
    <x v="0"/>
    <s v="Paid"/>
    <s v="Shipment"/>
    <n v="1033"/>
    <n v="1477.19"/>
  </r>
  <r>
    <s v="AD01-9364"/>
    <x v="1"/>
    <s v="Apr"/>
    <x v="1"/>
    <x v="0"/>
    <s v="Order assembled"/>
    <x v="0"/>
    <s v="Paid"/>
    <s v="Shipment"/>
    <n v="240"/>
    <n v="343.2"/>
  </r>
  <r>
    <s v="AD01-9364"/>
    <x v="1"/>
    <s v="Apr"/>
    <x v="1"/>
    <x v="0"/>
    <s v="Order assembled"/>
    <x v="0"/>
    <s v="Paid"/>
    <s v="Shipment"/>
    <n v="267"/>
    <n v="381.81"/>
  </r>
  <r>
    <s v="AD01-9361"/>
    <x v="1"/>
    <s v="Apr"/>
    <x v="1"/>
    <x v="0"/>
    <s v="Order assembled"/>
    <x v="0"/>
    <s v="Paid"/>
    <s v="Shipment"/>
    <n v="237"/>
    <n v="338.90999999999997"/>
  </r>
  <r>
    <s v="AD01-9364"/>
    <x v="1"/>
    <s v="Apr"/>
    <x v="1"/>
    <x v="0"/>
    <s v="Order assembled"/>
    <x v="0"/>
    <s v="Paid"/>
    <s v="Shipment"/>
    <n v="781"/>
    <n v="1116.83"/>
  </r>
  <r>
    <s v="AD01-9361"/>
    <x v="1"/>
    <s v="Apr"/>
    <x v="1"/>
    <x v="0"/>
    <s v="Order assembled"/>
    <x v="0"/>
    <s v="Paid"/>
    <s v="Shipment"/>
    <n v="814"/>
    <n v="1164.02"/>
  </r>
  <r>
    <s v="AD01-9361"/>
    <x v="1"/>
    <s v="Apr"/>
    <x v="1"/>
    <x v="0"/>
    <s v="Order assembled"/>
    <x v="0"/>
    <s v="Paid"/>
    <s v="Shipment"/>
    <n v="263"/>
    <n v="376.09000000000003"/>
  </r>
  <r>
    <s v="AD01-9361"/>
    <x v="1"/>
    <s v="Apr"/>
    <x v="1"/>
    <x v="0"/>
    <s v="Order assembled"/>
    <x v="0"/>
    <s v="Paid"/>
    <s v="Shipment"/>
    <n v="311"/>
    <n v="444.73"/>
  </r>
  <r>
    <s v="AD01-9362"/>
    <x v="1"/>
    <s v="Apr"/>
    <x v="1"/>
    <x v="0"/>
    <s v="Order assembled"/>
    <x v="0"/>
    <s v="Paid"/>
    <s v="Shipment"/>
    <n v="239"/>
    <n v="341.77"/>
  </r>
  <r>
    <s v="AD01-9361"/>
    <x v="1"/>
    <s v="Aug"/>
    <x v="1"/>
    <x v="0"/>
    <s v="Order assembled"/>
    <x v="0"/>
    <s v="Paid"/>
    <s v="Shipment"/>
    <n v="242"/>
    <n v="346.06"/>
  </r>
  <r>
    <s v="AD01-9365"/>
    <x v="1"/>
    <s v="Aug"/>
    <x v="1"/>
    <x v="0"/>
    <s v="Order assembled"/>
    <x v="0"/>
    <s v="Paid"/>
    <s v="Shipment"/>
    <n v="290"/>
    <n v="414.7"/>
  </r>
  <r>
    <s v="AD01-9362"/>
    <x v="1"/>
    <s v="Aug"/>
    <x v="0"/>
    <x v="0"/>
    <s v="Order assembled"/>
    <x v="0"/>
    <s v="Paid"/>
    <s v="Shipment"/>
    <n v="218"/>
    <n v="311.74"/>
  </r>
  <r>
    <s v="AD01-9362"/>
    <x v="1"/>
    <s v="Aug"/>
    <x v="0"/>
    <x v="0"/>
    <s v="Order assembled"/>
    <x v="0"/>
    <s v="Paid"/>
    <s v="Shipment"/>
    <n v="244"/>
    <n v="526.24"/>
  </r>
  <r>
    <s v="AD01-9361"/>
    <x v="1"/>
    <s v="Aug"/>
    <x v="0"/>
    <x v="0"/>
    <s v="Order assembled"/>
    <x v="0"/>
    <s v="Paid"/>
    <s v="Shipment"/>
    <n v="292"/>
    <n v="526.24"/>
  </r>
  <r>
    <s v="AD01-9362"/>
    <x v="1"/>
    <s v="Aug"/>
    <x v="0"/>
    <x v="0"/>
    <s v="Order assembled"/>
    <x v="0"/>
    <s v="Paid"/>
    <s v="Shipment"/>
    <n v="1003"/>
    <n v="1434.29"/>
  </r>
  <r>
    <s v="AD01-9362"/>
    <x v="1"/>
    <s v="Aug"/>
    <x v="0"/>
    <x v="0"/>
    <s v="Order assembled"/>
    <x v="0"/>
    <s v="Paid"/>
    <s v="Shipment"/>
    <n v="1037"/>
    <n v="1482.9099999999999"/>
  </r>
  <r>
    <s v="AD01-9361"/>
    <x v="1"/>
    <s v="Aug"/>
    <x v="0"/>
    <x v="0"/>
    <s v="Order assembled"/>
    <x v="0"/>
    <s v="Paid"/>
    <s v="Shipment"/>
    <n v="216"/>
    <n v="308.88"/>
  </r>
  <r>
    <s v="AD01-9361"/>
    <x v="1"/>
    <s v="Aug"/>
    <x v="0"/>
    <x v="0"/>
    <s v="Order assembled"/>
    <x v="0"/>
    <s v="Paid"/>
    <s v="Shipment"/>
    <n v="243"/>
    <n v="347.49"/>
  </r>
  <r>
    <s v="AD01-9361"/>
    <x v="1"/>
    <s v="Aug"/>
    <x v="0"/>
    <x v="0"/>
    <s v="Order assembled"/>
    <x v="0"/>
    <s v="Paid"/>
    <s v="Shipment"/>
    <n v="291"/>
    <n v="416.13"/>
  </r>
  <r>
    <s v="AD01-9362"/>
    <x v="1"/>
    <s v="Aug"/>
    <x v="0"/>
    <x v="0"/>
    <s v="Order assembled"/>
    <x v="0"/>
    <s v="Paid"/>
    <s v="Shipment"/>
    <n v="219"/>
    <n v="313.17"/>
  </r>
  <r>
    <s v="AD01-9361"/>
    <x v="1"/>
    <s v="Aug"/>
    <x v="0"/>
    <x v="0"/>
    <s v="Order assembled"/>
    <x v="0"/>
    <s v="Paid"/>
    <s v="Shipment"/>
    <n v="818"/>
    <n v="1169.74"/>
  </r>
  <r>
    <s v="AD01-9362"/>
    <x v="1"/>
    <s v="Aug"/>
    <x v="0"/>
    <x v="0"/>
    <s v="Order assembled"/>
    <x v="0"/>
    <s v="Paid"/>
    <s v="Shipment"/>
    <n v="871"/>
    <n v="1245.53"/>
  </r>
  <r>
    <s v="AD01-9362"/>
    <x v="1"/>
    <s v="Aug"/>
    <x v="0"/>
    <x v="0"/>
    <s v="Order assembled"/>
    <x v="0"/>
    <s v="Paid"/>
    <s v="Shipment"/>
    <n v="245"/>
    <n v="350.35"/>
  </r>
  <r>
    <s v="AD01-9361"/>
    <x v="1"/>
    <s v="Aug"/>
    <x v="0"/>
    <x v="0"/>
    <s v="Order assembled"/>
    <x v="0"/>
    <s v="Paid"/>
    <s v="Shipment"/>
    <n v="293"/>
    <n v="418.99"/>
  </r>
  <r>
    <s v="AD01-9361"/>
    <x v="1"/>
    <s v="Aug"/>
    <x v="0"/>
    <x v="0"/>
    <s v="Order assembled"/>
    <x v="0"/>
    <s v="Paid"/>
    <s v="Shipment"/>
    <n v="215"/>
    <n v="307.45"/>
  </r>
  <r>
    <s v="AD01-9361"/>
    <x v="1"/>
    <s v="Dec"/>
    <x v="0"/>
    <x v="0"/>
    <s v="Order assembled"/>
    <x v="0"/>
    <s v="Paid"/>
    <s v="Download"/>
    <n v="248"/>
    <n v="354.64"/>
  </r>
  <r>
    <s v="AD01-9363"/>
    <x v="1"/>
    <s v="Dec"/>
    <x v="0"/>
    <x v="0"/>
    <s v="Order assembled"/>
    <x v="0"/>
    <s v="Paid"/>
    <s v="Download"/>
    <n v="242"/>
    <n v="346.06"/>
  </r>
  <r>
    <s v="AD01-9362"/>
    <x v="1"/>
    <s v="Dec"/>
    <x v="0"/>
    <x v="0"/>
    <s v="Order assembled"/>
    <x v="0"/>
    <s v="Paid"/>
    <s v="Download"/>
    <n v="236"/>
    <n v="337.48"/>
  </r>
  <r>
    <s v="AD01-9362"/>
    <x v="1"/>
    <s v="Dec"/>
    <x v="0"/>
    <x v="0"/>
    <s v="Order assembled"/>
    <x v="0"/>
    <s v="Paid"/>
    <s v="Shipment"/>
    <n v="224"/>
    <n v="320.32"/>
  </r>
  <r>
    <s v="AD01-9361"/>
    <x v="1"/>
    <s v="Dec"/>
    <x v="0"/>
    <x v="0"/>
    <s v="Order assembled"/>
    <x v="0"/>
    <s v="Paid"/>
    <s v="Shipment"/>
    <n v="250"/>
    <n v="357.5"/>
  </r>
  <r>
    <s v="AD01-9364"/>
    <x v="1"/>
    <s v="Dec"/>
    <x v="0"/>
    <x v="0"/>
    <s v="Order assembled"/>
    <x v="0"/>
    <s v="Paid"/>
    <s v="Shipment"/>
    <n v="244"/>
    <n v="348.92"/>
  </r>
  <r>
    <s v="AD01-9364"/>
    <x v="1"/>
    <s v="Dec"/>
    <x v="0"/>
    <x v="0"/>
    <s v="Order assembled"/>
    <x v="0"/>
    <s v="Paid"/>
    <s v="Shipment"/>
    <n v="238"/>
    <n v="340.34000000000003"/>
  </r>
  <r>
    <s v="AD01-9362"/>
    <x v="1"/>
    <s v="Dec"/>
    <x v="0"/>
    <x v="0"/>
    <s v="Order assembled"/>
    <x v="0"/>
    <s v="Paid"/>
    <s v="Shipment"/>
    <n v="220"/>
    <n v="526.24"/>
  </r>
  <r>
    <s v="AD01-9362"/>
    <x v="1"/>
    <s v="Dec"/>
    <x v="0"/>
    <x v="0"/>
    <s v="Order assembled"/>
    <x v="0"/>
    <s v="Paid"/>
    <s v="Shipment"/>
    <n v="268"/>
    <n v="526.24"/>
  </r>
  <r>
    <s v="AD01-9362"/>
    <x v="1"/>
    <s v="Dec"/>
    <x v="0"/>
    <x v="0"/>
    <s v="Order assembled"/>
    <x v="0"/>
    <s v="Paid"/>
    <s v="Shipment"/>
    <n v="1007"/>
    <n v="1440.01"/>
  </r>
  <r>
    <s v="AD01-9362"/>
    <x v="1"/>
    <s v="Dec"/>
    <x v="0"/>
    <x v="0"/>
    <s v="Order assembled"/>
    <x v="0"/>
    <s v="Paid"/>
    <s v="Shipment"/>
    <n v="1040"/>
    <n v="1487.2"/>
  </r>
  <r>
    <s v="AD01-9361"/>
    <x v="1"/>
    <s v="Dec"/>
    <x v="0"/>
    <x v="0"/>
    <s v="Order assembled"/>
    <x v="0"/>
    <s v="Paid"/>
    <s v="Shipment"/>
    <n v="225"/>
    <n v="321.75"/>
  </r>
  <r>
    <s v="AD01-9361"/>
    <x v="1"/>
    <s v="Dec"/>
    <x v="0"/>
    <x v="0"/>
    <s v="Order assembled"/>
    <x v="0"/>
    <s v="Paid"/>
    <s v="Shipment"/>
    <n v="267"/>
    <n v="381.81"/>
  </r>
  <r>
    <s v="AD01-9362"/>
    <x v="1"/>
    <s v="Dec"/>
    <x v="0"/>
    <x v="0"/>
    <s v="Order assembled"/>
    <x v="0"/>
    <s v="Paid"/>
    <s v="Shipment"/>
    <n v="247"/>
    <n v="353.21"/>
  </r>
  <r>
    <s v="AD01-9362"/>
    <x v="1"/>
    <s v="Dec"/>
    <x v="0"/>
    <x v="0"/>
    <s v="Order assembled"/>
    <x v="0"/>
    <s v="Paid"/>
    <s v="Shipment"/>
    <n v="241"/>
    <n v="344.63"/>
  </r>
  <r>
    <s v="AD01-9362"/>
    <x v="1"/>
    <s v="Dec"/>
    <x v="0"/>
    <x v="0"/>
    <s v="Order assembled"/>
    <x v="0"/>
    <s v="Paid"/>
    <s v="Shipment"/>
    <n v="235"/>
    <n v="336.05"/>
  </r>
  <r>
    <s v="AD01-9364"/>
    <x v="1"/>
    <s v="Dec"/>
    <x v="0"/>
    <x v="0"/>
    <s v="Order assembled"/>
    <x v="0"/>
    <s v="Paid"/>
    <s v="Shipment"/>
    <n v="788"/>
    <n v="1126.8399999999999"/>
  </r>
  <r>
    <s v="AD01-9362"/>
    <x v="1"/>
    <s v="Dec"/>
    <x v="0"/>
    <x v="0"/>
    <s v="Order assembled"/>
    <x v="0"/>
    <s v="Paid"/>
    <s v="Shipment"/>
    <n v="821"/>
    <n v="1174.03"/>
  </r>
  <r>
    <s v="AD01-9361"/>
    <x v="1"/>
    <s v="Dec"/>
    <x v="0"/>
    <x v="0"/>
    <s v="Order assembled"/>
    <x v="0"/>
    <s v="Paid"/>
    <s v="Download"/>
    <n v="245"/>
    <n v="350.35"/>
  </r>
  <r>
    <s v="AD01-9361"/>
    <x v="1"/>
    <s v="Dec"/>
    <x v="0"/>
    <x v="0"/>
    <s v="Order assembled"/>
    <x v="0"/>
    <s v="Paid"/>
    <s v="Download"/>
    <n v="239"/>
    <n v="341.77"/>
  </r>
  <r>
    <s v="AD01-9364"/>
    <x v="1"/>
    <s v="Dec"/>
    <x v="0"/>
    <x v="0"/>
    <s v="Order assembled"/>
    <x v="0"/>
    <s v="Paid"/>
    <s v="Shipment"/>
    <n v="221"/>
    <n v="316.02999999999997"/>
  </r>
  <r>
    <s v="AD01-9361"/>
    <x v="1"/>
    <s v="Dec"/>
    <x v="0"/>
    <x v="0"/>
    <s v="Order assembled"/>
    <x v="0"/>
    <s v="Paid"/>
    <s v="Shipment"/>
    <n v="269"/>
    <n v="384.67"/>
  </r>
  <r>
    <s v="AD01-9361"/>
    <x v="1"/>
    <s v="Feb"/>
    <x v="0"/>
    <x v="0"/>
    <s v="Order assembled"/>
    <x v="0"/>
    <s v="Paid"/>
    <s v="Shipment"/>
    <n v="278"/>
    <n v="397.53999999999996"/>
  </r>
  <r>
    <s v="AD01-9362"/>
    <x v="1"/>
    <s v="Feb"/>
    <x v="0"/>
    <x v="0"/>
    <s v="Order assembled"/>
    <x v="0"/>
    <s v="Paid"/>
    <s v="Shipment"/>
    <n v="320"/>
    <n v="457.6"/>
  </r>
  <r>
    <s v="AD01-9362"/>
    <x v="1"/>
    <s v="Feb"/>
    <x v="0"/>
    <x v="0"/>
    <s v="Order assembled"/>
    <x v="0"/>
    <s v="Paid"/>
    <s v="Shipment"/>
    <n v="248"/>
    <n v="354.64"/>
  </r>
  <r>
    <s v="AD01-9361"/>
    <x v="1"/>
    <s v="Feb"/>
    <x v="0"/>
    <x v="0"/>
    <s v="Order assembled"/>
    <x v="0"/>
    <s v="Paid"/>
    <s v="Shipment"/>
    <n v="274"/>
    <n v="526.24"/>
  </r>
  <r>
    <s v="AD01-9362"/>
    <x v="1"/>
    <s v="Feb"/>
    <x v="0"/>
    <x v="0"/>
    <s v="Order assembled"/>
    <x v="0"/>
    <s v="Paid"/>
    <s v="Shipment"/>
    <n v="322"/>
    <n v="526.24"/>
  </r>
  <r>
    <s v="AD01-9362"/>
    <x v="1"/>
    <s v="Feb"/>
    <x v="0"/>
    <x v="0"/>
    <s v="Order assembled"/>
    <x v="0"/>
    <s v="Paid"/>
    <s v="Shipment"/>
    <n v="250"/>
    <n v="526.24"/>
  </r>
  <r>
    <s v="AD01-9365"/>
    <x v="1"/>
    <s v="Feb"/>
    <x v="0"/>
    <x v="0"/>
    <s v="Order assembled"/>
    <x v="0"/>
    <s v="Paid"/>
    <s v="Shipment"/>
    <n v="998"/>
    <n v="1427.1399999999999"/>
  </r>
  <r>
    <s v="AD01-9362"/>
    <x v="1"/>
    <s v="Feb"/>
    <x v="0"/>
    <x v="0"/>
    <s v="Order assembled"/>
    <x v="0"/>
    <s v="Paid"/>
    <s v="Shipment"/>
    <n v="1031"/>
    <n v="1474.33"/>
  </r>
  <r>
    <s v="AD01-9361"/>
    <x v="1"/>
    <s v="Feb"/>
    <x v="0"/>
    <x v="0"/>
    <s v="Order assembled"/>
    <x v="0"/>
    <s v="Paid"/>
    <s v="Shipment"/>
    <n v="321"/>
    <n v="459.03"/>
  </r>
  <r>
    <s v="AD01-9365"/>
    <x v="1"/>
    <s v="Feb"/>
    <x v="0"/>
    <x v="0"/>
    <s v="Order assembled"/>
    <x v="0"/>
    <s v="Paid"/>
    <s v="Shipment"/>
    <n v="249"/>
    <n v="356.07"/>
  </r>
  <r>
    <s v="AD01-9362"/>
    <x v="1"/>
    <s v="Feb"/>
    <x v="0"/>
    <x v="0"/>
    <s v="Order assembled"/>
    <x v="0"/>
    <s v="Paid"/>
    <s v="Shipment"/>
    <n v="779"/>
    <n v="1113.97"/>
  </r>
  <r>
    <s v="AD01-9361"/>
    <x v="1"/>
    <s v="Feb"/>
    <x v="0"/>
    <x v="0"/>
    <s v="Order assembled"/>
    <x v="0"/>
    <s v="Paid"/>
    <s v="Shipment"/>
    <n v="812"/>
    <n v="1161.1599999999999"/>
  </r>
  <r>
    <s v="AD01-9361"/>
    <x v="1"/>
    <s v="Feb"/>
    <x v="0"/>
    <x v="0"/>
    <s v="Order assembled"/>
    <x v="0"/>
    <s v="Paid"/>
    <s v="Shipment"/>
    <n v="866"/>
    <n v="1238.3800000000001"/>
  </r>
  <r>
    <s v="AD01-9362"/>
    <x v="1"/>
    <s v="Feb"/>
    <x v="0"/>
    <x v="0"/>
    <s v="Order assembled"/>
    <x v="0"/>
    <s v="Paid"/>
    <s v="Shipment"/>
    <n v="275"/>
    <n v="393.25"/>
  </r>
  <r>
    <s v="AD01-9362"/>
    <x v="1"/>
    <s v="Feb"/>
    <x v="0"/>
    <x v="0"/>
    <s v="Order assembled"/>
    <x v="0"/>
    <s v="Paid"/>
    <s v="Shipment"/>
    <n v="323"/>
    <n v="461.89"/>
  </r>
  <r>
    <s v="AD01-9361"/>
    <x v="1"/>
    <s v="Feb"/>
    <x v="0"/>
    <x v="0"/>
    <s v="Order assembled"/>
    <x v="0"/>
    <s v="Paid"/>
    <s v="Shipment"/>
    <n v="251"/>
    <n v="358.93"/>
  </r>
  <r>
    <s v="AD01-9361"/>
    <x v="1"/>
    <s v="Jan"/>
    <x v="0"/>
    <x v="0"/>
    <s v="Order assembled"/>
    <x v="0"/>
    <s v="Paid"/>
    <s v="Shipment"/>
    <n v="326"/>
    <n v="466.18"/>
  </r>
  <r>
    <s v="AD01-9361"/>
    <x v="1"/>
    <s v="Jan"/>
    <x v="0"/>
    <x v="0"/>
    <s v="Order assembled"/>
    <x v="0"/>
    <s v="Paid"/>
    <s v="Shipment"/>
    <n v="254"/>
    <n v="363.22"/>
  </r>
  <r>
    <s v="AD01-9364"/>
    <x v="1"/>
    <s v="Jan"/>
    <x v="0"/>
    <x v="0"/>
    <s v="Order assembled"/>
    <x v="0"/>
    <s v="Paid"/>
    <s v="Shipment"/>
    <n v="280"/>
    <n v="526.24"/>
  </r>
  <r>
    <s v="AD01-9362"/>
    <x v="1"/>
    <s v="Jan"/>
    <x v="0"/>
    <x v="0"/>
    <s v="Order assembled"/>
    <x v="0"/>
    <s v="Paid"/>
    <s v="Shipment"/>
    <n v="328"/>
    <n v="526.24"/>
  </r>
  <r>
    <s v="AD01-9364"/>
    <x v="1"/>
    <s v="Jan"/>
    <x v="0"/>
    <x v="0"/>
    <s v="Order assembled"/>
    <x v="0"/>
    <s v="Paid"/>
    <s v="Shipment"/>
    <n v="256"/>
    <n v="526.24"/>
  </r>
  <r>
    <s v="AD01-9364"/>
    <x v="1"/>
    <s v="Jan"/>
    <x v="0"/>
    <x v="0"/>
    <s v="Order assembled"/>
    <x v="0"/>
    <s v="Paid"/>
    <s v="Shipment"/>
    <n v="997"/>
    <n v="1425.71"/>
  </r>
  <r>
    <s v="AD01-9363"/>
    <x v="1"/>
    <s v="Jan"/>
    <x v="0"/>
    <x v="0"/>
    <s v="Order assembled"/>
    <x v="0"/>
    <s v="Paid"/>
    <s v="Shipment"/>
    <n v="1030"/>
    <n v="1472.9"/>
  </r>
  <r>
    <s v="AD01-9363"/>
    <x v="1"/>
    <s v="Jan"/>
    <x v="0"/>
    <x v="0"/>
    <s v="Order assembled"/>
    <x v="0"/>
    <s v="Paid"/>
    <s v="Shipment"/>
    <n v="252"/>
    <n v="360.36"/>
  </r>
  <r>
    <s v="AD01-9363"/>
    <x v="1"/>
    <s v="Jan"/>
    <x v="0"/>
    <x v="0"/>
    <s v="Order assembled"/>
    <x v="0"/>
    <s v="Paid"/>
    <s v="Shipment"/>
    <n v="279"/>
    <n v="398.97"/>
  </r>
  <r>
    <s v="AD01-9362"/>
    <x v="1"/>
    <s v="Jan"/>
    <x v="0"/>
    <x v="0"/>
    <s v="Order assembled"/>
    <x v="0"/>
    <s v="Paid"/>
    <s v="Shipment"/>
    <n v="327"/>
    <n v="467.61"/>
  </r>
  <r>
    <s v="AD01-9364"/>
    <x v="1"/>
    <s v="Jan"/>
    <x v="0"/>
    <x v="0"/>
    <s v="Order assembled"/>
    <x v="0"/>
    <s v="Paid"/>
    <s v="Shipment"/>
    <n v="255"/>
    <n v="364.65"/>
  </r>
  <r>
    <s v="AD01-9364"/>
    <x v="1"/>
    <s v="Jan"/>
    <x v="0"/>
    <x v="0"/>
    <s v="Order assembled"/>
    <x v="0"/>
    <s v="Paid"/>
    <s v="Shipment"/>
    <n v="778"/>
    <n v="1112.54"/>
  </r>
  <r>
    <s v="AD01-9364"/>
    <x v="1"/>
    <s v="Jan"/>
    <x v="0"/>
    <x v="0"/>
    <s v="Order assembled"/>
    <x v="0"/>
    <s v="Paid"/>
    <s v="Shipment"/>
    <n v="865"/>
    <n v="1236.95"/>
  </r>
  <r>
    <s v="AD01-9361"/>
    <x v="1"/>
    <s v="Jan"/>
    <x v="0"/>
    <x v="0"/>
    <s v="Order assembled"/>
    <x v="0"/>
    <s v="Paid"/>
    <s v="Shipment"/>
    <n v="281"/>
    <n v="401.83"/>
  </r>
  <r>
    <s v="AD01-9364"/>
    <x v="1"/>
    <s v="Jan"/>
    <x v="0"/>
    <x v="0"/>
    <s v="Order assembled"/>
    <x v="0"/>
    <s v="Paid"/>
    <s v="Shipment"/>
    <n v="329"/>
    <n v="470.47"/>
  </r>
  <r>
    <s v="AD01-9361"/>
    <x v="1"/>
    <s v="Jul"/>
    <x v="0"/>
    <x v="0"/>
    <s v="Order assembled"/>
    <x v="0"/>
    <s v="Paid"/>
    <s v="Shipment"/>
    <n v="248"/>
    <n v="354.64"/>
  </r>
  <r>
    <s v="AD01-9361"/>
    <x v="1"/>
    <s v="Jul"/>
    <x v="0"/>
    <x v="0"/>
    <s v="Order assembled"/>
    <x v="0"/>
    <s v="Paid"/>
    <s v="Shipment"/>
    <n v="296"/>
    <n v="423.28"/>
  </r>
  <r>
    <s v="AD01-9361"/>
    <x v="1"/>
    <s v="Jul"/>
    <x v="0"/>
    <x v="0"/>
    <s v="Order assembled"/>
    <x v="0"/>
    <s v="Paid"/>
    <s v="Shipment"/>
    <n v="224"/>
    <n v="320.32"/>
  </r>
  <r>
    <s v="AD01-9361"/>
    <x v="1"/>
    <s v="Jul"/>
    <x v="0"/>
    <x v="0"/>
    <s v="Order assembled"/>
    <x v="0"/>
    <s v="Paid"/>
    <s v="Shipment"/>
    <n v="250"/>
    <n v="526.24"/>
  </r>
  <r>
    <s v="AD01-9361"/>
    <x v="1"/>
    <s v="Jul"/>
    <x v="0"/>
    <x v="0"/>
    <s v="Order assembled"/>
    <x v="0"/>
    <s v="Paid"/>
    <s v="Shipment"/>
    <n v="298"/>
    <n v="526.24"/>
  </r>
  <r>
    <s v="AD01-9362"/>
    <x v="1"/>
    <s v="Jul"/>
    <x v="0"/>
    <x v="0"/>
    <s v="Order assembled"/>
    <x v="0"/>
    <s v="Paid"/>
    <s v="Shipment"/>
    <n v="220"/>
    <n v="526.24"/>
  </r>
  <r>
    <s v="AD01-9365"/>
    <x v="1"/>
    <s v="Jul"/>
    <x v="0"/>
    <x v="0"/>
    <s v="Order assembled"/>
    <x v="0"/>
    <s v="Paid"/>
    <s v="Shipment"/>
    <n v="1036"/>
    <n v="1481.48"/>
  </r>
  <r>
    <s v="AD01-9363"/>
    <x v="1"/>
    <s v="Jul"/>
    <x v="0"/>
    <x v="0"/>
    <s v="Order assembled"/>
    <x v="0"/>
    <s v="Paid"/>
    <s v="Shipment"/>
    <n v="222"/>
    <n v="317.45999999999998"/>
  </r>
  <r>
    <s v="AD01-9363"/>
    <x v="1"/>
    <s v="Jul"/>
    <x v="0"/>
    <x v="0"/>
    <s v="Order assembled"/>
    <x v="0"/>
    <s v="Paid"/>
    <s v="Shipment"/>
    <n v="249"/>
    <n v="356.07"/>
  </r>
  <r>
    <s v="AD01-9361"/>
    <x v="1"/>
    <s v="Jul"/>
    <x v="0"/>
    <x v="0"/>
    <s v="Order assembled"/>
    <x v="0"/>
    <s v="Paid"/>
    <s v="Shipment"/>
    <n v="297"/>
    <n v="424.71"/>
  </r>
  <r>
    <s v="AD01-9362"/>
    <x v="1"/>
    <s v="Jul"/>
    <x v="0"/>
    <x v="0"/>
    <s v="Order assembled"/>
    <x v="0"/>
    <s v="Paid"/>
    <s v="Shipment"/>
    <n v="784"/>
    <n v="1121.1199999999999"/>
  </r>
  <r>
    <s v="AD01-9361"/>
    <x v="1"/>
    <s v="Jul"/>
    <x v="0"/>
    <x v="0"/>
    <s v="Order assembled"/>
    <x v="0"/>
    <s v="Paid"/>
    <s v="Shipment"/>
    <n v="817"/>
    <n v="1168.31"/>
  </r>
  <r>
    <s v="AD01-9361"/>
    <x v="1"/>
    <s v="Jul"/>
    <x v="0"/>
    <x v="0"/>
    <s v="Order assembled"/>
    <x v="0"/>
    <s v="Paid"/>
    <s v="Shipment"/>
    <n v="870"/>
    <n v="1244.0999999999999"/>
  </r>
  <r>
    <s v="AD01-9361"/>
    <x v="1"/>
    <s v="Jul"/>
    <x v="0"/>
    <x v="0"/>
    <s v="Order assembled"/>
    <x v="0"/>
    <s v="Paid"/>
    <s v="Shipment"/>
    <n v="251"/>
    <n v="358.93"/>
  </r>
  <r>
    <s v="AD01-9361"/>
    <x v="1"/>
    <s v="Jul"/>
    <x v="0"/>
    <x v="0"/>
    <s v="Order assembled"/>
    <x v="0"/>
    <s v="Paid"/>
    <s v="Shipment"/>
    <n v="221"/>
    <n v="316.02999999999997"/>
  </r>
  <r>
    <s v="AD01-9362"/>
    <x v="1"/>
    <s v="Jun"/>
    <x v="0"/>
    <x v="0"/>
    <s v="Order assembled"/>
    <x v="0"/>
    <s v="Paid"/>
    <s v="Shipment"/>
    <n v="254"/>
    <n v="363.22"/>
  </r>
  <r>
    <s v="AD01-9361"/>
    <x v="1"/>
    <s v="Jun"/>
    <x v="0"/>
    <x v="0"/>
    <s v="Order assembled"/>
    <x v="0"/>
    <s v="Paid"/>
    <s v="Shipment"/>
    <n v="302"/>
    <n v="431.86"/>
  </r>
  <r>
    <s v="AD01-9365"/>
    <x v="1"/>
    <s v="Jun"/>
    <x v="0"/>
    <x v="0"/>
    <s v="Order assembled"/>
    <x v="0"/>
    <s v="Paid"/>
    <s v="Shipment"/>
    <n v="230"/>
    <n v="328.9"/>
  </r>
  <r>
    <s v="AD01-9362"/>
    <x v="1"/>
    <s v="Jun"/>
    <x v="0"/>
    <x v="0"/>
    <s v="Order assembled"/>
    <x v="0"/>
    <s v="Paid"/>
    <s v="Shipment"/>
    <n v="256"/>
    <n v="526.24"/>
  </r>
  <r>
    <s v="AD01-9361"/>
    <x v="1"/>
    <s v="Jun"/>
    <x v="0"/>
    <x v="0"/>
    <s v="Order assembled"/>
    <x v="0"/>
    <s v="Paid"/>
    <s v="Shipment"/>
    <n v="226"/>
    <n v="526.24"/>
  </r>
  <r>
    <s v="AD01-9361"/>
    <x v="1"/>
    <s v="Jun"/>
    <x v="0"/>
    <x v="0"/>
    <s v="Order assembled"/>
    <x v="0"/>
    <s v="Paid"/>
    <s v="Shipment"/>
    <n v="1002"/>
    <n v="1432.8600000000001"/>
  </r>
  <r>
    <s v="AD01-9364"/>
    <x v="1"/>
    <s v="Jun"/>
    <x v="0"/>
    <x v="0"/>
    <s v="Order assembled"/>
    <x v="0"/>
    <s v="Paid"/>
    <s v="Shipment"/>
    <n v="1035"/>
    <n v="1480.05"/>
  </r>
  <r>
    <s v="AD01-9361"/>
    <x v="1"/>
    <s v="Jun"/>
    <x v="0"/>
    <x v="0"/>
    <s v="Order assembled"/>
    <x v="0"/>
    <s v="Paid"/>
    <s v="Shipment"/>
    <n v="228"/>
    <n v="326.03999999999996"/>
  </r>
  <r>
    <s v="AD01-9361"/>
    <x v="1"/>
    <s v="Jun"/>
    <x v="0"/>
    <x v="0"/>
    <s v="Order assembled"/>
    <x v="0"/>
    <s v="Paid"/>
    <s v="Shipment"/>
    <n v="255"/>
    <n v="364.65"/>
  </r>
  <r>
    <s v="AD01-9362"/>
    <x v="1"/>
    <s v="Jun"/>
    <x v="0"/>
    <x v="0"/>
    <s v="Order assembled"/>
    <x v="0"/>
    <s v="Paid"/>
    <s v="Shipment"/>
    <n v="303"/>
    <n v="433.28999999999996"/>
  </r>
  <r>
    <s v="AD01-9361"/>
    <x v="1"/>
    <s v="Jun"/>
    <x v="0"/>
    <x v="0"/>
    <s v="Order assembled"/>
    <x v="0"/>
    <s v="Paid"/>
    <s v="Shipment"/>
    <n v="225"/>
    <n v="321.75"/>
  </r>
  <r>
    <s v="AD01-9361"/>
    <x v="1"/>
    <s v="Jun"/>
    <x v="0"/>
    <x v="0"/>
    <s v="Order assembled"/>
    <x v="0"/>
    <s v="Paid"/>
    <s v="Shipment"/>
    <n v="783"/>
    <n v="1119.69"/>
  </r>
  <r>
    <s v="AD01-9364"/>
    <x v="1"/>
    <s v="Jun"/>
    <x v="0"/>
    <x v="0"/>
    <s v="Order assembled"/>
    <x v="0"/>
    <s v="Paid"/>
    <s v="Shipment"/>
    <n v="816"/>
    <n v="1166.8800000000001"/>
  </r>
  <r>
    <s v="AD01-9362"/>
    <x v="1"/>
    <s v="Jun"/>
    <x v="0"/>
    <x v="0"/>
    <s v="Order assembled"/>
    <x v="0"/>
    <s v="Paid"/>
    <s v="Shipment"/>
    <n v="869"/>
    <n v="1242.67"/>
  </r>
  <r>
    <s v="AD01-9365"/>
    <x v="1"/>
    <s v="Jun"/>
    <x v="0"/>
    <x v="0"/>
    <s v="Order assembled"/>
    <x v="0"/>
    <s v="Paid"/>
    <s v="Shipment"/>
    <n v="257"/>
    <n v="367.51"/>
  </r>
  <r>
    <s v="AD01-9362"/>
    <x v="1"/>
    <s v="Jun"/>
    <x v="0"/>
    <x v="0"/>
    <s v="Order assembled"/>
    <x v="0"/>
    <s v="Paid"/>
    <s v="Shipment"/>
    <n v="299"/>
    <n v="427.57"/>
  </r>
  <r>
    <s v="AD01-9362"/>
    <x v="1"/>
    <s v="Jun"/>
    <x v="0"/>
    <x v="0"/>
    <s v="Order assembled"/>
    <x v="0"/>
    <s v="Paid"/>
    <s v="Shipment"/>
    <n v="227"/>
    <n v="324.61"/>
  </r>
  <r>
    <s v="AD01-9361"/>
    <x v="1"/>
    <s v="Mar"/>
    <x v="0"/>
    <x v="0"/>
    <s v="Order assembled"/>
    <x v="0"/>
    <s v="Paid"/>
    <s v="Shipment"/>
    <n v="272"/>
    <n v="388.96"/>
  </r>
  <r>
    <s v="AD01-9362"/>
    <x v="1"/>
    <s v="Mar"/>
    <x v="0"/>
    <x v="0"/>
    <s v="Order assembled"/>
    <x v="0"/>
    <s v="Paid"/>
    <s v="Shipment"/>
    <n v="242"/>
    <n v="346.06"/>
  </r>
  <r>
    <s v="AD01-9362"/>
    <x v="1"/>
    <s v="Mar"/>
    <x v="0"/>
    <x v="0"/>
    <s v="Order assembled"/>
    <x v="0"/>
    <s v="Paid"/>
    <s v="Shipment"/>
    <n v="268"/>
    <n v="526.24"/>
  </r>
  <r>
    <s v="AD01-9362"/>
    <x v="1"/>
    <s v="Mar"/>
    <x v="0"/>
    <x v="0"/>
    <s v="Order assembled"/>
    <x v="0"/>
    <s v="Paid"/>
    <s v="Shipment"/>
    <n v="316"/>
    <n v="526.24"/>
  </r>
  <r>
    <s v="AD01-9361"/>
    <x v="1"/>
    <s v="Mar"/>
    <x v="0"/>
    <x v="0"/>
    <s v="Order assembled"/>
    <x v="0"/>
    <s v="Paid"/>
    <s v="Shipment"/>
    <n v="244"/>
    <n v="526.24"/>
  </r>
  <r>
    <s v="AD01-9362"/>
    <x v="1"/>
    <s v="Mar"/>
    <x v="0"/>
    <x v="0"/>
    <s v="Order assembled"/>
    <x v="0"/>
    <s v="Paid"/>
    <s v="Shipment"/>
    <n v="999"/>
    <n v="1428.57"/>
  </r>
  <r>
    <s v="AD01-9364"/>
    <x v="1"/>
    <s v="Mar"/>
    <x v="0"/>
    <x v="0"/>
    <s v="Order assembled"/>
    <x v="0"/>
    <s v="Paid"/>
    <s v="Shipment"/>
    <n v="1032"/>
    <n v="1475.76"/>
  </r>
  <r>
    <s v="AD01-9362"/>
    <x v="1"/>
    <s v="Mar"/>
    <x v="0"/>
    <x v="0"/>
    <s v="Order assembled"/>
    <x v="0"/>
    <s v="Paid"/>
    <s v="Shipment"/>
    <n v="246"/>
    <n v="351.78"/>
  </r>
  <r>
    <s v="AD01-9362"/>
    <x v="1"/>
    <s v="Mar"/>
    <x v="0"/>
    <x v="0"/>
    <s v="Order assembled"/>
    <x v="0"/>
    <s v="Paid"/>
    <s v="Shipment"/>
    <n v="273"/>
    <n v="390.39"/>
  </r>
  <r>
    <s v="AD01-9364"/>
    <x v="1"/>
    <s v="Mar"/>
    <x v="0"/>
    <x v="0"/>
    <s v="Order assembled"/>
    <x v="0"/>
    <s v="Paid"/>
    <s v="Shipment"/>
    <n v="315"/>
    <n v="450.45"/>
  </r>
  <r>
    <s v="AD01-9362"/>
    <x v="1"/>
    <s v="Mar"/>
    <x v="0"/>
    <x v="0"/>
    <s v="Order assembled"/>
    <x v="0"/>
    <s v="Paid"/>
    <s v="Shipment"/>
    <n v="243"/>
    <n v="347.49"/>
  </r>
  <r>
    <s v="AD01-9361"/>
    <x v="1"/>
    <s v="Mar"/>
    <x v="0"/>
    <x v="0"/>
    <s v="Order assembled"/>
    <x v="0"/>
    <s v="Paid"/>
    <s v="Shipment"/>
    <n v="780"/>
    <n v="1115.4000000000001"/>
  </r>
  <r>
    <s v="AD01-9364"/>
    <x v="1"/>
    <s v="Mar"/>
    <x v="0"/>
    <x v="0"/>
    <s v="Order assembled"/>
    <x v="0"/>
    <s v="Paid"/>
    <s v="Shipment"/>
    <n v="813"/>
    <n v="1162.5899999999999"/>
  </r>
  <r>
    <s v="AD01-9362"/>
    <x v="1"/>
    <s v="Mar"/>
    <x v="0"/>
    <x v="0"/>
    <s v="Order assembled"/>
    <x v="0"/>
    <s v="Paid"/>
    <s v="Shipment"/>
    <n v="867"/>
    <n v="1239.81"/>
  </r>
  <r>
    <s v="AD01-9362"/>
    <x v="1"/>
    <s v="Mar"/>
    <x v="0"/>
    <x v="0"/>
    <s v="Order assembled"/>
    <x v="0"/>
    <s v="Paid"/>
    <s v="Shipment"/>
    <n v="269"/>
    <n v="384.67"/>
  </r>
  <r>
    <s v="AD01-9361"/>
    <x v="1"/>
    <s v="Mar"/>
    <x v="0"/>
    <x v="0"/>
    <s v="Order assembled"/>
    <x v="0"/>
    <s v="Paid"/>
    <s v="Shipment"/>
    <n v="317"/>
    <n v="453.31"/>
  </r>
  <r>
    <s v="AD01-9361"/>
    <x v="1"/>
    <s v="Mar"/>
    <x v="0"/>
    <x v="0"/>
    <s v="Order assembled"/>
    <x v="0"/>
    <s v="Paid"/>
    <s v="Shipment"/>
    <n v="245"/>
    <n v="350.35"/>
  </r>
  <r>
    <s v="AD01-9361"/>
    <x v="1"/>
    <s v="May"/>
    <x v="0"/>
    <x v="0"/>
    <s v="Order assembled"/>
    <x v="0"/>
    <s v="Paid"/>
    <s v="Shipment"/>
    <n v="260"/>
    <n v="371.8"/>
  </r>
  <r>
    <s v="AD01-9361"/>
    <x v="1"/>
    <s v="May"/>
    <x v="0"/>
    <x v="0"/>
    <s v="Order assembled"/>
    <x v="0"/>
    <s v="Paid"/>
    <s v="Shipment"/>
    <n v="308"/>
    <n v="440.44"/>
  </r>
  <r>
    <s v="AD01-9364"/>
    <x v="1"/>
    <s v="May"/>
    <x v="0"/>
    <x v="0"/>
    <s v="Order assembled"/>
    <x v="0"/>
    <s v="Paid"/>
    <s v="Shipment"/>
    <n v="262"/>
    <n v="526.24"/>
  </r>
  <r>
    <s v="AD01-9363"/>
    <x v="1"/>
    <s v="May"/>
    <x v="0"/>
    <x v="0"/>
    <s v="Order assembled"/>
    <x v="0"/>
    <s v="Paid"/>
    <s v="Shipment"/>
    <n v="304"/>
    <n v="526.24"/>
  </r>
  <r>
    <s v="AD01-9362"/>
    <x v="1"/>
    <s v="May"/>
    <x v="0"/>
    <x v="0"/>
    <s v="Order assembled"/>
    <x v="0"/>
    <s v="Paid"/>
    <s v="Shipment"/>
    <n v="232"/>
    <n v="526.24"/>
  </r>
  <r>
    <s v="AD01-9362"/>
    <x v="1"/>
    <s v="May"/>
    <x v="0"/>
    <x v="0"/>
    <s v="Order assembled"/>
    <x v="0"/>
    <s v="Paid"/>
    <s v="Shipment"/>
    <n v="1001"/>
    <n v="1431.43"/>
  </r>
  <r>
    <s v="AD01-9362"/>
    <x v="1"/>
    <s v="May"/>
    <x v="0"/>
    <x v="0"/>
    <s v="Order assembled"/>
    <x v="0"/>
    <s v="Paid"/>
    <s v="Shipment"/>
    <n v="1034"/>
    <n v="1478.62"/>
  </r>
  <r>
    <s v="AD01-9361"/>
    <x v="1"/>
    <s v="May"/>
    <x v="0"/>
    <x v="0"/>
    <s v="Order assembled"/>
    <x v="0"/>
    <s v="Paid"/>
    <s v="Shipment"/>
    <n v="234"/>
    <n v="334.62"/>
  </r>
  <r>
    <s v="AD01-9361"/>
    <x v="1"/>
    <s v="May"/>
    <x v="0"/>
    <x v="0"/>
    <s v="Order assembled"/>
    <x v="0"/>
    <s v="Paid"/>
    <s v="Shipment"/>
    <n v="261"/>
    <n v="373.23"/>
  </r>
  <r>
    <s v="AD01-9364"/>
    <x v="1"/>
    <s v="May"/>
    <x v="0"/>
    <x v="0"/>
    <s v="Order assembled"/>
    <x v="0"/>
    <s v="Paid"/>
    <s v="Shipment"/>
    <n v="309"/>
    <n v="441.87"/>
  </r>
  <r>
    <s v="AD01-9362"/>
    <x v="1"/>
    <s v="May"/>
    <x v="0"/>
    <x v="0"/>
    <s v="Order assembled"/>
    <x v="0"/>
    <s v="Paid"/>
    <s v="Shipment"/>
    <n v="231"/>
    <n v="330.33"/>
  </r>
  <r>
    <s v="AD01-9362"/>
    <x v="1"/>
    <s v="May"/>
    <x v="0"/>
    <x v="0"/>
    <s v="Order assembled"/>
    <x v="0"/>
    <s v="Paid"/>
    <s v="Shipment"/>
    <n v="782"/>
    <n v="1118.26"/>
  </r>
  <r>
    <s v="AD01-9361"/>
    <x v="1"/>
    <s v="May"/>
    <x v="0"/>
    <x v="0"/>
    <s v="Order assembled"/>
    <x v="0"/>
    <s v="Paid"/>
    <s v="Shipment"/>
    <n v="815"/>
    <n v="1165.45"/>
  </r>
  <r>
    <s v="AD01-9364"/>
    <x v="1"/>
    <s v="May"/>
    <x v="0"/>
    <x v="0"/>
    <s v="Order assembled"/>
    <x v="0"/>
    <s v="Paid"/>
    <s v="Shipment"/>
    <n v="868"/>
    <n v="1241.24"/>
  </r>
  <r>
    <s v="AD01-9361"/>
    <x v="1"/>
    <s v="May"/>
    <x v="0"/>
    <x v="0"/>
    <s v="Order assembled"/>
    <x v="0"/>
    <s v="Paid"/>
    <s v="Shipment"/>
    <n v="305"/>
    <n v="436.15"/>
  </r>
  <r>
    <s v="AD01-9361"/>
    <x v="1"/>
    <s v="May"/>
    <x v="0"/>
    <x v="0"/>
    <s v="Order assembled"/>
    <x v="0"/>
    <s v="Paid"/>
    <s v="Shipment"/>
    <n v="233"/>
    <n v="333.19"/>
  </r>
  <r>
    <s v="AD01-9362"/>
    <x v="1"/>
    <s v="Nov"/>
    <x v="1"/>
    <x v="0"/>
    <s v="Order assembled"/>
    <x v="0"/>
    <s v="Paid"/>
    <s v="Download"/>
    <n v="266"/>
    <n v="380.38"/>
  </r>
  <r>
    <s v="AD01-9362"/>
    <x v="1"/>
    <s v="Nov"/>
    <x v="1"/>
    <x v="0"/>
    <s v="Order assembled"/>
    <x v="0"/>
    <s v="Paid"/>
    <s v="Download"/>
    <n v="260"/>
    <n v="371.8"/>
  </r>
  <r>
    <s v="AD01-9361"/>
    <x v="1"/>
    <s v="Nov"/>
    <x v="1"/>
    <x v="0"/>
    <s v="Order assembled"/>
    <x v="0"/>
    <s v="Paid"/>
    <s v="Download"/>
    <n v="254"/>
    <n v="363.22"/>
  </r>
  <r>
    <s v="AD01-9361"/>
    <x v="1"/>
    <s v="Nov"/>
    <x v="1"/>
    <x v="0"/>
    <s v="Order assembled"/>
    <x v="0"/>
    <s v="Paid"/>
    <s v="Shipment"/>
    <n v="230"/>
    <n v="328.9"/>
  </r>
  <r>
    <s v="AD01-9361"/>
    <x v="1"/>
    <s v="Nov"/>
    <x v="1"/>
    <x v="0"/>
    <s v="Order assembled"/>
    <x v="0"/>
    <s v="Paid"/>
    <s v="Shipment"/>
    <n v="272"/>
    <n v="388.96"/>
  </r>
  <r>
    <s v="AD01-9364"/>
    <x v="1"/>
    <s v="Nov"/>
    <x v="1"/>
    <x v="0"/>
    <s v="Order assembled"/>
    <x v="0"/>
    <s v="Paid"/>
    <s v="Shipment"/>
    <n v="262"/>
    <n v="374.65999999999997"/>
  </r>
  <r>
    <s v="AD01-9362"/>
    <x v="1"/>
    <s v="Nov"/>
    <x v="1"/>
    <x v="0"/>
    <s v="Order assembled"/>
    <x v="0"/>
    <s v="Paid"/>
    <s v="Shipment"/>
    <n v="256"/>
    <n v="366.08"/>
  </r>
  <r>
    <s v="AD01-9364"/>
    <x v="1"/>
    <s v="Nov"/>
    <x v="1"/>
    <x v="0"/>
    <s v="Order assembled"/>
    <x v="0"/>
    <s v="Paid"/>
    <s v="Shipment"/>
    <n v="226"/>
    <n v="526.24"/>
  </r>
  <r>
    <s v="AD01-9364"/>
    <x v="1"/>
    <s v="Nov"/>
    <x v="1"/>
    <x v="0"/>
    <s v="Order assembled"/>
    <x v="0"/>
    <s v="Paid"/>
    <s v="Shipment"/>
    <n v="274"/>
    <n v="526.24"/>
  </r>
  <r>
    <s v="AD01-9365"/>
    <x v="1"/>
    <s v="Nov"/>
    <x v="1"/>
    <x v="0"/>
    <s v="Order assembled"/>
    <x v="0"/>
    <s v="Paid"/>
    <s v="Shipment"/>
    <n v="1006"/>
    <n v="1438.58"/>
  </r>
  <r>
    <s v="AD01-9363"/>
    <x v="1"/>
    <s v="Nov"/>
    <x v="1"/>
    <x v="0"/>
    <s v="Order assembled"/>
    <x v="0"/>
    <s v="Paid"/>
    <s v="Shipment"/>
    <n v="1039"/>
    <n v="1485.77"/>
  </r>
  <r>
    <s v="AD01-9363"/>
    <x v="1"/>
    <s v="Nov"/>
    <x v="1"/>
    <x v="0"/>
    <s v="Order assembled"/>
    <x v="0"/>
    <s v="Paid"/>
    <s v="Shipment"/>
    <n v="273"/>
    <n v="390.39"/>
  </r>
  <r>
    <s v="AD01-9361"/>
    <x v="1"/>
    <s v="Nov"/>
    <x v="1"/>
    <x v="0"/>
    <s v="Order assembled"/>
    <x v="0"/>
    <s v="Paid"/>
    <s v="Shipment"/>
    <n v="265"/>
    <n v="378.95"/>
  </r>
  <r>
    <s v="AD01-9365"/>
    <x v="1"/>
    <s v="Nov"/>
    <x v="1"/>
    <x v="0"/>
    <s v="Order assembled"/>
    <x v="0"/>
    <s v="Paid"/>
    <s v="Shipment"/>
    <n v="259"/>
    <n v="370.37"/>
  </r>
  <r>
    <s v="AD01-9364"/>
    <x v="1"/>
    <s v="Nov"/>
    <x v="1"/>
    <x v="0"/>
    <s v="Order assembled"/>
    <x v="0"/>
    <s v="Paid"/>
    <s v="Shipment"/>
    <n v="253"/>
    <n v="361.78999999999996"/>
  </r>
  <r>
    <s v="AD01-9364"/>
    <x v="1"/>
    <s v="Nov"/>
    <x v="1"/>
    <x v="0"/>
    <s v="Order assembled"/>
    <x v="0"/>
    <s v="Paid"/>
    <s v="Shipment"/>
    <n v="787"/>
    <n v="1125.4099999999999"/>
  </r>
  <r>
    <s v="AD01-9364"/>
    <x v="1"/>
    <s v="Nov"/>
    <x v="1"/>
    <x v="0"/>
    <s v="Order assembled"/>
    <x v="0"/>
    <s v="Paid"/>
    <s v="Shipment"/>
    <n v="820"/>
    <n v="1172.5999999999999"/>
  </r>
  <r>
    <s v="AD01-9361"/>
    <x v="1"/>
    <s v="Nov"/>
    <x v="1"/>
    <x v="0"/>
    <s v="Order assembled"/>
    <x v="0"/>
    <s v="Paid"/>
    <s v="Download"/>
    <n v="263"/>
    <n v="376.09000000000003"/>
  </r>
  <r>
    <s v="AD01-9362"/>
    <x v="1"/>
    <s v="Nov"/>
    <x v="1"/>
    <x v="0"/>
    <s v="Order assembled"/>
    <x v="0"/>
    <s v="Paid"/>
    <s v="Download"/>
    <n v="257"/>
    <n v="367.51"/>
  </r>
  <r>
    <s v="AD01-9361"/>
    <x v="1"/>
    <s v="Nov"/>
    <x v="1"/>
    <x v="0"/>
    <s v="Order assembled"/>
    <x v="0"/>
    <s v="Paid"/>
    <s v="Download"/>
    <n v="251"/>
    <n v="358.93"/>
  </r>
  <r>
    <s v="AD01-9362"/>
    <x v="1"/>
    <s v="Nov"/>
    <x v="1"/>
    <x v="0"/>
    <s v="Order assembled"/>
    <x v="0"/>
    <s v="Paid"/>
    <s v="Shipment"/>
    <n v="227"/>
    <n v="324.61"/>
  </r>
  <r>
    <s v="AD01-9362"/>
    <x v="1"/>
    <s v="Nov"/>
    <x v="1"/>
    <x v="0"/>
    <s v="Order assembled"/>
    <x v="0"/>
    <s v="Paid"/>
    <s v="Shipment"/>
    <n v="275"/>
    <n v="393.25"/>
  </r>
  <r>
    <s v="AD01-9364"/>
    <x v="1"/>
    <s v="Oct"/>
    <x v="1"/>
    <x v="0"/>
    <s v="Order assembled"/>
    <x v="0"/>
    <s v="Paid"/>
    <s v="Download"/>
    <n v="278"/>
    <n v="397.53999999999996"/>
  </r>
  <r>
    <s v="AD01-9362"/>
    <x v="1"/>
    <s v="Oct"/>
    <x v="1"/>
    <x v="0"/>
    <s v="Order assembled"/>
    <x v="0"/>
    <s v="Paid"/>
    <s v="Download"/>
    <n v="272"/>
    <n v="388.96"/>
  </r>
  <r>
    <s v="AD01-9361"/>
    <x v="1"/>
    <s v="Oct"/>
    <x v="1"/>
    <x v="0"/>
    <s v="Order assembled"/>
    <x v="0"/>
    <s v="Paid"/>
    <s v="Shipment"/>
    <n v="278"/>
    <n v="397.53999999999996"/>
  </r>
  <r>
    <s v="AD01-9362"/>
    <x v="1"/>
    <s v="Oct"/>
    <x v="1"/>
    <x v="0"/>
    <s v="Order assembled"/>
    <x v="0"/>
    <s v="Paid"/>
    <s v="Shipment"/>
    <n v="280"/>
    <n v="400.4"/>
  </r>
  <r>
    <s v="AD01-9362"/>
    <x v="1"/>
    <s v="Oct"/>
    <x v="1"/>
    <x v="0"/>
    <s v="Order assembled"/>
    <x v="0"/>
    <s v="Paid"/>
    <s v="Shipment"/>
    <n v="274"/>
    <n v="391.82"/>
  </r>
  <r>
    <s v="AD01-9361"/>
    <x v="1"/>
    <s v="Oct"/>
    <x v="1"/>
    <x v="0"/>
    <s v="Order assembled"/>
    <x v="0"/>
    <s v="Paid"/>
    <s v="Shipment"/>
    <n v="268"/>
    <n v="383.24"/>
  </r>
  <r>
    <s v="AD01-9364"/>
    <x v="1"/>
    <s v="Oct"/>
    <x v="1"/>
    <x v="0"/>
    <s v="Order assembled"/>
    <x v="0"/>
    <s v="Paid"/>
    <s v="Shipment"/>
    <n v="232"/>
    <n v="526.24"/>
  </r>
  <r>
    <s v="AD01-9361"/>
    <x v="1"/>
    <s v="Oct"/>
    <x v="1"/>
    <x v="0"/>
    <s v="Order assembled"/>
    <x v="0"/>
    <s v="Paid"/>
    <s v="Shipment"/>
    <n v="280"/>
    <n v="526.24"/>
  </r>
  <r>
    <s v="AD01-9363"/>
    <x v="1"/>
    <s v="Oct"/>
    <x v="1"/>
    <x v="0"/>
    <s v="Order assembled"/>
    <x v="0"/>
    <s v="Paid"/>
    <s v="Shipment"/>
    <n v="1005"/>
    <n v="1437.15"/>
  </r>
  <r>
    <s v="AD01-9362"/>
    <x v="1"/>
    <s v="Oct"/>
    <x v="1"/>
    <x v="0"/>
    <s v="Order assembled"/>
    <x v="0"/>
    <s v="Paid"/>
    <s v="Shipment"/>
    <n v="1038"/>
    <n v="1484.34"/>
  </r>
  <r>
    <s v="AD01-9361"/>
    <x v="1"/>
    <s v="Oct"/>
    <x v="1"/>
    <x v="0"/>
    <s v="Order assembled"/>
    <x v="0"/>
    <s v="Paid"/>
    <s v="Shipment"/>
    <n v="231"/>
    <n v="330.33"/>
  </r>
  <r>
    <s v="AD01-9362"/>
    <x v="1"/>
    <s v="Oct"/>
    <x v="1"/>
    <x v="0"/>
    <s v="Order assembled"/>
    <x v="0"/>
    <s v="Paid"/>
    <s v="Shipment"/>
    <n v="279"/>
    <n v="398.97"/>
  </r>
  <r>
    <s v="AD01-9363"/>
    <x v="1"/>
    <s v="Oct"/>
    <x v="1"/>
    <x v="0"/>
    <s v="Order assembled"/>
    <x v="0"/>
    <s v="Paid"/>
    <s v="Shipment"/>
    <n v="277"/>
    <n v="396.11"/>
  </r>
  <r>
    <s v="AD01-9364"/>
    <x v="1"/>
    <s v="Oct"/>
    <x v="1"/>
    <x v="0"/>
    <s v="Order assembled"/>
    <x v="0"/>
    <s v="Paid"/>
    <s v="Shipment"/>
    <n v="271"/>
    <n v="387.53"/>
  </r>
  <r>
    <s v="AD01-9362"/>
    <x v="1"/>
    <s v="Oct"/>
    <x v="1"/>
    <x v="0"/>
    <s v="Order assembled"/>
    <x v="0"/>
    <s v="Paid"/>
    <s v="Shipment"/>
    <n v="786"/>
    <n v="1123.98"/>
  </r>
  <r>
    <s v="AD01-9362"/>
    <x v="1"/>
    <s v="Oct"/>
    <x v="1"/>
    <x v="0"/>
    <s v="Order assembled"/>
    <x v="0"/>
    <s v="Paid"/>
    <s v="Download"/>
    <n v="281"/>
    <n v="401.83"/>
  </r>
  <r>
    <s v="AD01-9362"/>
    <x v="1"/>
    <s v="Oct"/>
    <x v="1"/>
    <x v="0"/>
    <s v="Order assembled"/>
    <x v="0"/>
    <s v="Paid"/>
    <s v="Download"/>
    <n v="275"/>
    <n v="393.25"/>
  </r>
  <r>
    <s v="AD01-9365"/>
    <x v="1"/>
    <s v="Oct"/>
    <x v="1"/>
    <x v="0"/>
    <s v="Order assembled"/>
    <x v="0"/>
    <s v="Paid"/>
    <s v="Download"/>
    <n v="269"/>
    <n v="384.67"/>
  </r>
  <r>
    <s v="AD01-9362"/>
    <x v="1"/>
    <s v="Oct"/>
    <x v="1"/>
    <x v="0"/>
    <s v="Order assembled"/>
    <x v="0"/>
    <s v="Paid"/>
    <s v="Shipment"/>
    <n v="233"/>
    <n v="333.19"/>
  </r>
  <r>
    <s v="AD01-9364"/>
    <x v="1"/>
    <s v="Oct"/>
    <x v="1"/>
    <x v="0"/>
    <s v="Order assembled"/>
    <x v="0"/>
    <s v="Paid"/>
    <s v="Shipment"/>
    <n v="281"/>
    <n v="401.83"/>
  </r>
  <r>
    <s v="AD01-9364"/>
    <x v="1"/>
    <s v="Sep"/>
    <x v="1"/>
    <x v="0"/>
    <s v="Order assembled"/>
    <x v="0"/>
    <s v="Paid"/>
    <s v="Download"/>
    <n v="284"/>
    <n v="406.12"/>
  </r>
  <r>
    <s v="AD01-9361"/>
    <x v="1"/>
    <s v="Sep"/>
    <x v="1"/>
    <x v="0"/>
    <s v="Order assembled"/>
    <x v="0"/>
    <s v="Paid"/>
    <s v="Shipment"/>
    <n v="236"/>
    <n v="337.48"/>
  </r>
  <r>
    <s v="AD01-9361"/>
    <x v="1"/>
    <s v="Sep"/>
    <x v="1"/>
    <x v="0"/>
    <s v="Order assembled"/>
    <x v="0"/>
    <s v="Paid"/>
    <s v="Shipment"/>
    <n v="284"/>
    <n v="406.12"/>
  </r>
  <r>
    <s v="AD01-9362"/>
    <x v="1"/>
    <s v="Sep"/>
    <x v="1"/>
    <x v="0"/>
    <s v="Order assembled"/>
    <x v="0"/>
    <s v="Paid"/>
    <s v="Shipment"/>
    <n v="212"/>
    <n v="303.15999999999997"/>
  </r>
  <r>
    <s v="AD01-9364"/>
    <x v="1"/>
    <s v="Sep"/>
    <x v="1"/>
    <x v="0"/>
    <s v="Order assembled"/>
    <x v="0"/>
    <s v="Paid"/>
    <s v="Shipment"/>
    <n v="286"/>
    <n v="408.98"/>
  </r>
  <r>
    <s v="AD01-9364"/>
    <x v="1"/>
    <s v="Sep"/>
    <x v="1"/>
    <x v="0"/>
    <s v="Order assembled"/>
    <x v="0"/>
    <s v="Paid"/>
    <s v="Shipment"/>
    <n v="238"/>
    <n v="526.24"/>
  </r>
  <r>
    <s v="AD01-9364"/>
    <x v="1"/>
    <s v="Sep"/>
    <x v="1"/>
    <x v="0"/>
    <s v="Order assembled"/>
    <x v="0"/>
    <s v="Paid"/>
    <s v="Shipment"/>
    <n v="286"/>
    <n v="526.24"/>
  </r>
  <r>
    <s v="AD01-9361"/>
    <x v="1"/>
    <s v="Sep"/>
    <x v="1"/>
    <x v="0"/>
    <s v="Order assembled"/>
    <x v="0"/>
    <s v="Paid"/>
    <s v="Shipment"/>
    <n v="214"/>
    <n v="526.24"/>
  </r>
  <r>
    <s v="AD01-9361"/>
    <x v="1"/>
    <s v="Sep"/>
    <x v="1"/>
    <x v="0"/>
    <s v="Order assembled"/>
    <x v="0"/>
    <s v="Paid"/>
    <s v="Shipment"/>
    <n v="1004"/>
    <n v="1435.72"/>
  </r>
  <r>
    <s v="AD01-9364"/>
    <x v="1"/>
    <s v="Sep"/>
    <x v="1"/>
    <x v="0"/>
    <s v="Order assembled"/>
    <x v="0"/>
    <s v="Paid"/>
    <s v="Shipment"/>
    <n v="237"/>
    <n v="338.90999999999997"/>
  </r>
  <r>
    <s v="AD01-9364"/>
    <x v="1"/>
    <s v="Sep"/>
    <x v="1"/>
    <x v="0"/>
    <s v="Order assembled"/>
    <x v="0"/>
    <s v="Refunded"/>
    <s v="Shipment"/>
    <n v="285"/>
    <n v="407.55"/>
  </r>
  <r>
    <s v="AD01-9361"/>
    <x v="1"/>
    <s v="Sep"/>
    <x v="1"/>
    <x v="0"/>
    <s v="Order assembled"/>
    <x v="0"/>
    <s v="Refunded"/>
    <s v="Shipment"/>
    <n v="213"/>
    <n v="304.59000000000003"/>
  </r>
  <r>
    <s v="AD01-9361"/>
    <x v="1"/>
    <s v="Sep"/>
    <x v="1"/>
    <x v="0"/>
    <s v="Order assembled"/>
    <x v="0"/>
    <s v="Refunded"/>
    <s v="Shipment"/>
    <n v="283"/>
    <n v="404.69"/>
  </r>
  <r>
    <s v="AD01-9361"/>
    <x v="1"/>
    <s v="Sep"/>
    <x v="1"/>
    <x v="0"/>
    <s v="Order assembled"/>
    <x v="0"/>
    <s v="Refunded"/>
    <s v="Shipment"/>
    <n v="785"/>
    <n v="1122.55"/>
  </r>
  <r>
    <s v="AD01-9361"/>
    <x v="1"/>
    <s v="Sep"/>
    <x v="1"/>
    <x v="0"/>
    <s v="Order assembled"/>
    <x v="0"/>
    <s v="Refunded"/>
    <s v="Shipment"/>
    <n v="819"/>
    <n v="1171.17"/>
  </r>
  <r>
    <s v="AD01-9364"/>
    <x v="1"/>
    <s v="Sep"/>
    <x v="1"/>
    <x v="0"/>
    <s v="Order assembled"/>
    <x v="0"/>
    <s v="Refunded"/>
    <s v="Shipment"/>
    <n v="872"/>
    <n v="1246.96"/>
  </r>
  <r>
    <s v="AD01-9362"/>
    <x v="1"/>
    <s v="Sep"/>
    <x v="1"/>
    <x v="0"/>
    <s v="Order assembled"/>
    <x v="0"/>
    <s v="Refunded"/>
    <s v="Download"/>
    <n v="287"/>
    <n v="410.40999999999997"/>
  </r>
  <r>
    <s v="AD01-9362"/>
    <x v="1"/>
    <s v="Sep"/>
    <x v="1"/>
    <x v="0"/>
    <s v="Order assembled"/>
    <x v="0"/>
    <s v="Refunded"/>
    <s v="Shipment"/>
    <n v="239"/>
    <n v="341.77"/>
  </r>
  <r>
    <s v="AD01-9361"/>
    <x v="1"/>
    <s v="Sep"/>
    <x v="1"/>
    <x v="0"/>
    <s v="Order assembled"/>
    <x v="0"/>
    <s v="Refunded"/>
    <s v="Shipment"/>
    <n v="287"/>
    <n v="410.40999999999997"/>
  </r>
  <r>
    <s v="AD01-9362"/>
    <x v="1"/>
    <s v="Apr"/>
    <x v="0"/>
    <x v="1"/>
    <s v="Cancelld"/>
    <x v="1"/>
    <s v="Refunded"/>
    <s v="Branch "/>
    <n v="160"/>
    <n v="228.8"/>
  </r>
  <r>
    <s v="AD01-9361"/>
    <x v="1"/>
    <s v="Apr"/>
    <x v="0"/>
    <x v="1"/>
    <s v="Cancelld"/>
    <x v="1"/>
    <s v="Refunded"/>
    <s v="Branch "/>
    <n v="154"/>
    <n v="220.22"/>
  </r>
  <r>
    <s v="AD01-9362"/>
    <x v="1"/>
    <s v="Apr"/>
    <x v="0"/>
    <x v="1"/>
    <s v="Cancelld"/>
    <x v="1"/>
    <s v="Refunded"/>
    <s v="Branch "/>
    <n v="148"/>
    <n v="211.64"/>
  </r>
  <r>
    <s v="AD01-9362"/>
    <x v="1"/>
    <s v="Apr"/>
    <x v="0"/>
    <x v="1"/>
    <s v="Cancelld"/>
    <x v="1"/>
    <s v="Refunded"/>
    <s v="Branch "/>
    <n v="157"/>
    <n v="224.51"/>
  </r>
  <r>
    <s v="AD01-9362"/>
    <x v="1"/>
    <s v="Apr"/>
    <x v="0"/>
    <x v="1"/>
    <s v="Cancelld"/>
    <x v="1"/>
    <s v="Refunded"/>
    <s v="Branch "/>
    <n v="151"/>
    <n v="215.93"/>
  </r>
  <r>
    <s v="AD01-9362"/>
    <x v="1"/>
    <s v="Aug"/>
    <x v="0"/>
    <x v="1"/>
    <s v="Cancelld"/>
    <x v="1"/>
    <s v="Refunded"/>
    <s v="Branch "/>
    <n v="343"/>
    <n v="490.49"/>
  </r>
  <r>
    <s v="AD01-9364"/>
    <x v="1"/>
    <s v="Dec"/>
    <x v="0"/>
    <x v="1"/>
    <s v="Cancelld"/>
    <x v="1"/>
    <s v="Refunded"/>
    <s v="Shipment"/>
    <n v="280"/>
    <n v="400.4"/>
  </r>
  <r>
    <s v="AD01-9362"/>
    <x v="1"/>
    <s v="Dec"/>
    <x v="0"/>
    <x v="1"/>
    <s v="Cancelld"/>
    <x v="1"/>
    <s v="Refunded"/>
    <s v="Shipment"/>
    <n v="274"/>
    <n v="391.82"/>
  </r>
  <r>
    <s v="AD01-9362"/>
    <x v="1"/>
    <s v="Dec"/>
    <x v="0"/>
    <x v="1"/>
    <s v="Cancelld"/>
    <x v="1"/>
    <s v="Refunded"/>
    <s v="Shipment"/>
    <n v="268"/>
    <n v="383.24"/>
  </r>
  <r>
    <s v="AD01-9362"/>
    <x v="1"/>
    <s v="Dec"/>
    <x v="0"/>
    <x v="1"/>
    <s v="Cancelld"/>
    <x v="1"/>
    <s v="Refunded"/>
    <s v="Shipment"/>
    <n v="277"/>
    <n v="396.11"/>
  </r>
  <r>
    <s v="AD01-9362"/>
    <x v="1"/>
    <s v="Dec"/>
    <x v="0"/>
    <x v="1"/>
    <s v="Cancelld"/>
    <x v="1"/>
    <s v="Refunded"/>
    <s v="Shipment"/>
    <n v="271"/>
    <n v="387.53"/>
  </r>
  <r>
    <s v="AD01-9361"/>
    <x v="1"/>
    <s v="Dec"/>
    <x v="0"/>
    <x v="1"/>
    <s v="Cancelld"/>
    <x v="1"/>
    <s v="Paid"/>
    <s v="Shipment"/>
    <n v="265"/>
    <n v="378.95"/>
  </r>
  <r>
    <s v="AD01-9364"/>
    <x v="1"/>
    <s v="Feb"/>
    <x v="0"/>
    <x v="1"/>
    <s v="Cancelld"/>
    <x v="1"/>
    <s v="Paid"/>
    <s v="Shipment"/>
    <n v="190"/>
    <n v="271.7"/>
  </r>
  <r>
    <s v="AD01-9361"/>
    <x v="1"/>
    <s v="Feb"/>
    <x v="0"/>
    <x v="1"/>
    <s v="Cancelld"/>
    <x v="1"/>
    <s v="Paid"/>
    <s v="Shipment"/>
    <n v="184"/>
    <n v="263.12"/>
  </r>
  <r>
    <s v="AD01-9364"/>
    <x v="1"/>
    <s v="Feb"/>
    <x v="0"/>
    <x v="1"/>
    <s v="Cancelld"/>
    <x v="1"/>
    <s v="Paid"/>
    <s v="Shipment"/>
    <n v="193"/>
    <n v="275.99"/>
  </r>
  <r>
    <s v="AD01-9364"/>
    <x v="1"/>
    <s v="Feb"/>
    <x v="0"/>
    <x v="1"/>
    <s v="Cancelld"/>
    <x v="1"/>
    <s v="Paid"/>
    <s v="Shipment"/>
    <n v="187"/>
    <n v="267.40999999999997"/>
  </r>
  <r>
    <s v="AD01-9361"/>
    <x v="1"/>
    <s v="Feb"/>
    <x v="0"/>
    <x v="1"/>
    <s v="Cancelld"/>
    <x v="1"/>
    <s v="Paid"/>
    <s v="Shipment"/>
    <n v="181"/>
    <n v="258.83"/>
  </r>
  <r>
    <s v="AD01-9362"/>
    <x v="1"/>
    <s v="Jan"/>
    <x v="0"/>
    <x v="1"/>
    <s v="Cancelld"/>
    <x v="1"/>
    <s v="Paid"/>
    <s v="Shipment"/>
    <n v="208"/>
    <n v="297.44"/>
  </r>
  <r>
    <s v="AD01-9361"/>
    <x v="1"/>
    <s v="Jan"/>
    <x v="0"/>
    <x v="1"/>
    <s v="Cancelld"/>
    <x v="1"/>
    <s v="Paid"/>
    <s v="Shipment"/>
    <n v="202"/>
    <n v="288.86"/>
  </r>
  <r>
    <s v="AD01-9364"/>
    <x v="1"/>
    <s v="Jan"/>
    <x v="0"/>
    <x v="1"/>
    <s v="Cancelld"/>
    <x v="1"/>
    <s v="Paid"/>
    <s v="Shipment"/>
    <n v="196"/>
    <n v="280.27999999999997"/>
  </r>
  <r>
    <s v="AD01-9362"/>
    <x v="1"/>
    <s v="Jan"/>
    <x v="0"/>
    <x v="1"/>
    <s v="Cancelld"/>
    <x v="1"/>
    <s v="Paid"/>
    <s v="Shipment"/>
    <n v="205"/>
    <n v="293.14999999999998"/>
  </r>
  <r>
    <s v="AD01-9361"/>
    <x v="1"/>
    <s v="Jan"/>
    <x v="0"/>
    <x v="1"/>
    <s v="Cancelld"/>
    <x v="1"/>
    <s v="Paid"/>
    <s v="Shipment"/>
    <n v="199"/>
    <n v="284.57"/>
  </r>
  <r>
    <s v="AD01-9363"/>
    <x v="1"/>
    <s v="Jul"/>
    <x v="0"/>
    <x v="1"/>
    <s v="Cancelld"/>
    <x v="1"/>
    <s v="Paid"/>
    <s v="Branch "/>
    <n v="358"/>
    <n v="511.94"/>
  </r>
  <r>
    <s v="AD01-9361"/>
    <x v="1"/>
    <s v="Jul"/>
    <x v="0"/>
    <x v="1"/>
    <s v="Cancelld"/>
    <x v="1"/>
    <s v="Paid"/>
    <s v="Branch "/>
    <n v="352"/>
    <n v="503.36"/>
  </r>
  <r>
    <s v="AD01-9362"/>
    <x v="1"/>
    <s v="Jul"/>
    <x v="0"/>
    <x v="1"/>
    <s v="Cancelld"/>
    <x v="1"/>
    <s v="Paid"/>
    <s v="Branch "/>
    <n v="346"/>
    <n v="494.78"/>
  </r>
  <r>
    <s v="AD01-9362"/>
    <x v="1"/>
    <s v="Jul"/>
    <x v="0"/>
    <x v="1"/>
    <s v="Cancelld"/>
    <x v="1"/>
    <s v="Paid"/>
    <s v="Branch "/>
    <n v="355"/>
    <n v="507.65"/>
  </r>
  <r>
    <s v="AD01-9364"/>
    <x v="1"/>
    <s v="Jul"/>
    <x v="0"/>
    <x v="1"/>
    <s v="Cancelld"/>
    <x v="1"/>
    <s v="Paid"/>
    <s v="Branch "/>
    <n v="349"/>
    <n v="499.07"/>
  </r>
  <r>
    <s v="AD01-9362"/>
    <x v="1"/>
    <s v="Jun"/>
    <x v="0"/>
    <x v="1"/>
    <s v="Cancelld"/>
    <x v="1"/>
    <s v="Paid"/>
    <s v="Branch "/>
    <n v="130"/>
    <n v="185.9"/>
  </r>
  <r>
    <s v="AD01-9362"/>
    <x v="1"/>
    <s v="Jun"/>
    <x v="0"/>
    <x v="1"/>
    <s v="Cancelld"/>
    <x v="1"/>
    <s v="Paid"/>
    <s v="Branch "/>
    <n v="370"/>
    <n v="529.1"/>
  </r>
  <r>
    <s v="AD01-9361"/>
    <x v="1"/>
    <s v="Jun"/>
    <x v="0"/>
    <x v="1"/>
    <s v="Cancelld"/>
    <x v="1"/>
    <s v="Paid"/>
    <s v="Branch "/>
    <n v="364"/>
    <n v="520.52"/>
  </r>
  <r>
    <s v="AD01-9361"/>
    <x v="1"/>
    <s v="Jun"/>
    <x v="0"/>
    <x v="1"/>
    <s v="Cancelld"/>
    <x v="1"/>
    <s v="Paid"/>
    <s v="Branch "/>
    <n v="127"/>
    <n v="181.61"/>
  </r>
  <r>
    <s v="AD01-9362"/>
    <x v="1"/>
    <s v="Jun"/>
    <x v="0"/>
    <x v="1"/>
    <s v="Cancelld"/>
    <x v="1"/>
    <s v="Paid"/>
    <s v="Branch "/>
    <n v="367"/>
    <n v="524.80999999999995"/>
  </r>
  <r>
    <s v="AD01-9361"/>
    <x v="1"/>
    <s v="Jun"/>
    <x v="0"/>
    <x v="1"/>
    <s v="Cancelld"/>
    <x v="1"/>
    <s v="Paid"/>
    <s v="Branch "/>
    <n v="361"/>
    <n v="516.23"/>
  </r>
  <r>
    <s v="AD01-9362"/>
    <x v="1"/>
    <s v="Mar"/>
    <x v="0"/>
    <x v="1"/>
    <s v="Cancelld"/>
    <x v="1"/>
    <s v="Paid"/>
    <s v="Shipment"/>
    <n v="178"/>
    <n v="254.54"/>
  </r>
  <r>
    <s v="AD01-9362"/>
    <x v="1"/>
    <s v="Mar"/>
    <x v="0"/>
    <x v="1"/>
    <s v="Cancelld"/>
    <x v="1"/>
    <s v="Paid"/>
    <s v="Shipment"/>
    <n v="172"/>
    <n v="245.95999999999998"/>
  </r>
  <r>
    <s v="AD01-9363"/>
    <x v="1"/>
    <s v="Mar"/>
    <x v="0"/>
    <x v="1"/>
    <s v="Cancelld"/>
    <x v="1"/>
    <s v="Paid"/>
    <s v="Shipment"/>
    <n v="166"/>
    <n v="237.38"/>
  </r>
  <r>
    <s v="AD01-9362"/>
    <x v="1"/>
    <s v="Mar"/>
    <x v="0"/>
    <x v="1"/>
    <s v="Cancelld"/>
    <x v="1"/>
    <s v="Paid"/>
    <s v="Shipment"/>
    <n v="175"/>
    <n v="250.25"/>
  </r>
  <r>
    <s v="AD01-9361"/>
    <x v="1"/>
    <s v="Mar"/>
    <x v="0"/>
    <x v="1"/>
    <s v="Cancelld"/>
    <x v="1"/>
    <s v="Paid"/>
    <s v="Shipment"/>
    <n v="169"/>
    <n v="241.67000000000002"/>
  </r>
  <r>
    <s v="AD01-9362"/>
    <x v="1"/>
    <s v="Mar"/>
    <x v="0"/>
    <x v="1"/>
    <s v="Cancelld"/>
    <x v="1"/>
    <s v="Paid"/>
    <s v="Branch "/>
    <n v="163"/>
    <n v="233.09"/>
  </r>
  <r>
    <s v="AD01-9363"/>
    <x v="1"/>
    <s v="May"/>
    <x v="0"/>
    <x v="1"/>
    <s v="Cancelld"/>
    <x v="1"/>
    <s v="Paid"/>
    <s v="Branch "/>
    <n v="142"/>
    <n v="203.06"/>
  </r>
  <r>
    <s v="AD01-9362"/>
    <x v="1"/>
    <s v="May"/>
    <x v="0"/>
    <x v="1"/>
    <s v="Cancelld"/>
    <x v="1"/>
    <s v="Paid"/>
    <s v="Branch "/>
    <n v="136"/>
    <n v="194.48"/>
  </r>
  <r>
    <s v="AD01-9361"/>
    <x v="1"/>
    <s v="May"/>
    <x v="0"/>
    <x v="1"/>
    <s v="Cancelld"/>
    <x v="1"/>
    <s v="Paid"/>
    <s v="Branch "/>
    <n v="145"/>
    <n v="207.35"/>
  </r>
  <r>
    <s v="AD01-9361"/>
    <x v="1"/>
    <s v="May"/>
    <x v="0"/>
    <x v="1"/>
    <s v="Cancelld"/>
    <x v="1"/>
    <s v="Paid"/>
    <s v="Branch "/>
    <n v="139"/>
    <n v="198.76999999999998"/>
  </r>
  <r>
    <s v="AD01-9361"/>
    <x v="1"/>
    <s v="May"/>
    <x v="0"/>
    <x v="1"/>
    <s v="Cancelld"/>
    <x v="1"/>
    <s v="Paid"/>
    <s v="Branch "/>
    <n v="133"/>
    <n v="190.19"/>
  </r>
  <r>
    <s v="AD01-9362"/>
    <x v="1"/>
    <s v="Nov"/>
    <x v="0"/>
    <x v="1"/>
    <s v="Cancelld"/>
    <x v="1"/>
    <s v="Paid"/>
    <s v="Shipment"/>
    <n v="292"/>
    <n v="417.56"/>
  </r>
  <r>
    <s v="AD01-9362"/>
    <x v="1"/>
    <s v="Nov"/>
    <x v="0"/>
    <x v="1"/>
    <s v="Cancelld"/>
    <x v="1"/>
    <s v="Paid"/>
    <s v="Shipment"/>
    <n v="286"/>
    <n v="408.98"/>
  </r>
  <r>
    <s v="AD01-9362"/>
    <x v="1"/>
    <s v="Nov"/>
    <x v="0"/>
    <x v="1"/>
    <s v="Cancelld"/>
    <x v="1"/>
    <s v="Paid"/>
    <s v="Shipment"/>
    <n v="295"/>
    <n v="421.85"/>
  </r>
  <r>
    <s v="AD01-9361"/>
    <x v="1"/>
    <s v="Nov"/>
    <x v="0"/>
    <x v="1"/>
    <s v="Cancelld"/>
    <x v="1"/>
    <s v="Paid"/>
    <s v="Shipment"/>
    <n v="289"/>
    <n v="413.27"/>
  </r>
  <r>
    <s v="AD01-9362"/>
    <x v="1"/>
    <s v="Nov"/>
    <x v="0"/>
    <x v="1"/>
    <s v="Cancelld"/>
    <x v="1"/>
    <s v="Paid"/>
    <s v="Shipment"/>
    <n v="283"/>
    <n v="404.69"/>
  </r>
  <r>
    <s v="AD01-9362"/>
    <x v="1"/>
    <s v="Oct"/>
    <x v="0"/>
    <x v="1"/>
    <s v="Cancelld"/>
    <x v="1"/>
    <s v="Paid"/>
    <s v="Shipment"/>
    <n v="310"/>
    <n v="443.3"/>
  </r>
  <r>
    <s v="AD01-9364"/>
    <x v="1"/>
    <s v="Oct"/>
    <x v="0"/>
    <x v="1"/>
    <s v="Cancelld"/>
    <x v="1"/>
    <s v="Paid"/>
    <s v="Shipment"/>
    <n v="304"/>
    <n v="434.72"/>
  </r>
  <r>
    <s v="AD01-9361"/>
    <x v="1"/>
    <s v="Oct"/>
    <x v="0"/>
    <x v="1"/>
    <s v="Cancelld"/>
    <x v="1"/>
    <s v="Paid"/>
    <s v="Shipment"/>
    <n v="298"/>
    <n v="426.14"/>
  </r>
  <r>
    <s v="AD01-9361"/>
    <x v="1"/>
    <s v="Oct"/>
    <x v="0"/>
    <x v="1"/>
    <s v="Cancelld"/>
    <x v="1"/>
    <s v="Paid"/>
    <s v="Shipment"/>
    <n v="307"/>
    <n v="439.01"/>
  </r>
  <r>
    <s v="AD01-9365"/>
    <x v="1"/>
    <s v="Oct"/>
    <x v="0"/>
    <x v="1"/>
    <s v="Cancelld"/>
    <x v="1"/>
    <s v="Paid"/>
    <s v="Shipment"/>
    <n v="301"/>
    <n v="430.43"/>
  </r>
  <r>
    <s v="AD01-9361"/>
    <x v="1"/>
    <s v="Apr"/>
    <x v="1"/>
    <x v="1"/>
    <s v="Cancelld"/>
    <x v="1"/>
    <s v="Paid"/>
    <s v="Branch "/>
    <n v="344"/>
    <n v="491.91999999999996"/>
  </r>
  <r>
    <s v="AD01-9362"/>
    <x v="1"/>
    <s v="Apr"/>
    <x v="1"/>
    <x v="1"/>
    <s v="Cancelld"/>
    <x v="1"/>
    <s v="Paid"/>
    <s v="Branch "/>
    <n v="314"/>
    <n v="449.02"/>
  </r>
  <r>
    <s v="AD01-9361"/>
    <x v="1"/>
    <s v="Apr"/>
    <x v="1"/>
    <x v="1"/>
    <s v="Cancelld"/>
    <x v="1"/>
    <s v="Paid"/>
    <s v="Branch "/>
    <n v="340"/>
    <n v="486.2"/>
  </r>
  <r>
    <s v="AD01-9362"/>
    <x v="1"/>
    <s v="Apr"/>
    <x v="1"/>
    <x v="1"/>
    <s v="Cancelld"/>
    <x v="1"/>
    <s v="Paid"/>
    <s v="Branch "/>
    <n v="142"/>
    <n v="203.06"/>
  </r>
  <r>
    <s v="AD01-9362"/>
    <x v="1"/>
    <s v="Apr"/>
    <x v="1"/>
    <x v="1"/>
    <s v="Cancelld"/>
    <x v="1"/>
    <s v="Paid"/>
    <s v="Branch "/>
    <n v="316"/>
    <n v="451.88"/>
  </r>
  <r>
    <s v="AD01-9364"/>
    <x v="1"/>
    <s v="Apr"/>
    <x v="1"/>
    <x v="1"/>
    <s v="Cancelld"/>
    <x v="1"/>
    <s v="Paid"/>
    <s v="Branch "/>
    <n v="823"/>
    <n v="1176.8899999999999"/>
  </r>
  <r>
    <s v="AD01-9362"/>
    <x v="1"/>
    <s v="Apr"/>
    <x v="1"/>
    <x v="1"/>
    <s v="Cancelld"/>
    <x v="1"/>
    <s v="Paid"/>
    <s v="Branch "/>
    <n v="856"/>
    <n v="1224.08"/>
  </r>
  <r>
    <s v="AD01-9362"/>
    <x v="1"/>
    <s v="Apr"/>
    <x v="1"/>
    <x v="1"/>
    <s v="Cancelld"/>
    <x v="1"/>
    <s v="Paid"/>
    <s v="Branch "/>
    <n v="909"/>
    <n v="1299.8699999999999"/>
  </r>
  <r>
    <s v="AD01-9362"/>
    <x v="1"/>
    <s v="Apr"/>
    <x v="1"/>
    <x v="1"/>
    <s v="Cancelld"/>
    <x v="1"/>
    <s v="Paid"/>
    <s v="Branch "/>
    <n v="862"/>
    <n v="526.24"/>
  </r>
  <r>
    <s v="AD01-9362"/>
    <x v="1"/>
    <s v="Apr"/>
    <x v="1"/>
    <x v="1"/>
    <s v="Cancelld"/>
    <x v="1"/>
    <s v="Paid"/>
    <s v="Branch "/>
    <n v="141"/>
    <n v="526.24"/>
  </r>
  <r>
    <s v="AD01-9364"/>
    <x v="1"/>
    <s v="Apr"/>
    <x v="1"/>
    <x v="1"/>
    <s v="Cancelld"/>
    <x v="1"/>
    <s v="Paid"/>
    <s v="Branch "/>
    <n v="315"/>
    <n v="450.45"/>
  </r>
  <r>
    <s v="AD01-9362"/>
    <x v="1"/>
    <s v="Apr"/>
    <x v="1"/>
    <x v="1"/>
    <s v="Cancelld"/>
    <x v="1"/>
    <s v="Paid"/>
    <s v="Branch "/>
    <n v="343"/>
    <n v="490.49"/>
  </r>
  <r>
    <s v="AD01-9362"/>
    <x v="1"/>
    <s v="Apr"/>
    <x v="1"/>
    <x v="1"/>
    <s v="Cancelld"/>
    <x v="1"/>
    <s v="Paid"/>
    <s v="Branch "/>
    <n v="145"/>
    <n v="207.35"/>
  </r>
  <r>
    <s v="AD01-9361"/>
    <x v="1"/>
    <s v="Apr"/>
    <x v="1"/>
    <x v="1"/>
    <s v="Cancelld"/>
    <x v="1"/>
    <s v="Paid"/>
    <s v="Branch "/>
    <n v="313"/>
    <n v="447.59000000000003"/>
  </r>
  <r>
    <s v="AD01-9362"/>
    <x v="1"/>
    <s v="Apr"/>
    <x v="1"/>
    <x v="1"/>
    <s v="Cancelld"/>
    <x v="1"/>
    <s v="Paid"/>
    <s v="Branch "/>
    <n v="832"/>
    <n v="1189.76"/>
  </r>
  <r>
    <s v="AD01-9361"/>
    <x v="1"/>
    <s v="Apr"/>
    <x v="1"/>
    <x v="1"/>
    <s v="Cancelld"/>
    <x v="1"/>
    <s v="Paid"/>
    <s v="Branch "/>
    <n v="865"/>
    <n v="1236.95"/>
  </r>
  <r>
    <s v="AD01-9361"/>
    <x v="1"/>
    <s v="Apr"/>
    <x v="1"/>
    <x v="1"/>
    <s v="Cancelld"/>
    <x v="1"/>
    <s v="Paid"/>
    <s v="Branch "/>
    <n v="317"/>
    <n v="453.31"/>
  </r>
  <r>
    <s v="AD01-9361"/>
    <x v="1"/>
    <s v="Aug"/>
    <x v="1"/>
    <x v="1"/>
    <s v="Cancelld"/>
    <x v="1"/>
    <s v="Paid"/>
    <s v="Branch "/>
    <n v="320"/>
    <n v="457.6"/>
  </r>
  <r>
    <s v="AD01-9362"/>
    <x v="1"/>
    <s v="Aug"/>
    <x v="1"/>
    <x v="1"/>
    <s v="Cancelld"/>
    <x v="1"/>
    <s v="Paid"/>
    <s v="Branch "/>
    <n v="368"/>
    <n v="526.24"/>
  </r>
  <r>
    <s v="AD01-9362"/>
    <x v="1"/>
    <s v="Aug"/>
    <x v="1"/>
    <x v="1"/>
    <s v="Cancelld"/>
    <x v="1"/>
    <s v="Paid"/>
    <s v="Branch "/>
    <n v="296"/>
    <n v="423.28"/>
  </r>
  <r>
    <s v="AD01-9365"/>
    <x v="1"/>
    <s v="Aug"/>
    <x v="0"/>
    <x v="1"/>
    <s v="Cancelld"/>
    <x v="1"/>
    <s v="Paid"/>
    <s v="Branch "/>
    <n v="322"/>
    <n v="460.46000000000004"/>
  </r>
  <r>
    <s v="AD01-9362"/>
    <x v="1"/>
    <s v="Aug"/>
    <x v="0"/>
    <x v="1"/>
    <s v="Cancelld"/>
    <x v="1"/>
    <s v="Paid"/>
    <s v="Branch "/>
    <n v="370"/>
    <n v="529.1"/>
  </r>
  <r>
    <s v="AD01-9362"/>
    <x v="1"/>
    <s v="Aug"/>
    <x v="0"/>
    <x v="1"/>
    <s v="Cancelld"/>
    <x v="1"/>
    <s v="Paid"/>
    <s v="Branch "/>
    <n v="292"/>
    <n v="417.56"/>
  </r>
  <r>
    <s v="AD01-9364"/>
    <x v="1"/>
    <s v="Aug"/>
    <x v="0"/>
    <x v="1"/>
    <s v="Cancelld"/>
    <x v="1"/>
    <s v="Refunded"/>
    <s v="Branch "/>
    <n v="860"/>
    <n v="1229.8"/>
  </r>
  <r>
    <s v="AD01-9362"/>
    <x v="1"/>
    <s v="Aug"/>
    <x v="0"/>
    <x v="1"/>
    <s v="Cancelld"/>
    <x v="1"/>
    <s v="Refunded"/>
    <s v="Branch "/>
    <n v="913"/>
    <n v="1305.5899999999999"/>
  </r>
  <r>
    <s v="AD01-9362"/>
    <x v="1"/>
    <s v="Aug"/>
    <x v="0"/>
    <x v="1"/>
    <s v="Cancelld"/>
    <x v="1"/>
    <s v="Refunded"/>
    <s v="Branch "/>
    <n v="866"/>
    <n v="526.24"/>
  </r>
  <r>
    <s v="AD01-9364"/>
    <x v="1"/>
    <s v="Aug"/>
    <x v="0"/>
    <x v="1"/>
    <s v="Cancelld"/>
    <x v="1"/>
    <s v="Refunded"/>
    <s v="Branch "/>
    <n v="369"/>
    <n v="526.24"/>
  </r>
  <r>
    <s v="AD01-9362"/>
    <x v="1"/>
    <s v="Aug"/>
    <x v="0"/>
    <x v="1"/>
    <s v="Cancelld"/>
    <x v="1"/>
    <s v="Refunded"/>
    <s v="Branch "/>
    <n v="319"/>
    <n v="456.16999999999996"/>
  </r>
  <r>
    <s v="AD01-9362"/>
    <x v="1"/>
    <s v="Aug"/>
    <x v="0"/>
    <x v="1"/>
    <s v="Cancelld"/>
    <x v="1"/>
    <s v="Refunded"/>
    <s v="Branch "/>
    <n v="367"/>
    <n v="524.80999999999995"/>
  </r>
  <r>
    <s v="AD01-9365"/>
    <x v="1"/>
    <s v="Aug"/>
    <x v="0"/>
    <x v="1"/>
    <s v="Cancelld"/>
    <x v="1"/>
    <s v="Refunded"/>
    <s v="Branch "/>
    <n v="295"/>
    <n v="421.85"/>
  </r>
  <r>
    <s v="AD01-9362"/>
    <x v="1"/>
    <s v="Aug"/>
    <x v="0"/>
    <x v="1"/>
    <s v="Cancelld"/>
    <x v="1"/>
    <s v="Refunded"/>
    <s v="Branch "/>
    <n v="835"/>
    <n v="1194.05"/>
  </r>
  <r>
    <s v="AD01-9361"/>
    <x v="1"/>
    <s v="Aug"/>
    <x v="0"/>
    <x v="1"/>
    <s v="Cancelld"/>
    <x v="1"/>
    <s v="Refunded"/>
    <s v="Branch "/>
    <n v="293"/>
    <n v="418.99"/>
  </r>
  <r>
    <s v="AD01-9364"/>
    <x v="1"/>
    <s v="Dec"/>
    <x v="0"/>
    <x v="1"/>
    <s v="Cancelld"/>
    <x v="1"/>
    <s v="Refunded"/>
    <s v="Branch "/>
    <n v="302"/>
    <n v="431.86"/>
  </r>
  <r>
    <s v="AD01-9361"/>
    <x v="1"/>
    <s v="Dec"/>
    <x v="0"/>
    <x v="1"/>
    <s v="Cancelld"/>
    <x v="1"/>
    <s v="Refunded"/>
    <s v="Branch "/>
    <n v="344"/>
    <n v="491.91999999999996"/>
  </r>
  <r>
    <s v="AD01-9363"/>
    <x v="1"/>
    <s v="Dec"/>
    <x v="0"/>
    <x v="1"/>
    <s v="Cancelld"/>
    <x v="1"/>
    <s v="Refunded"/>
    <s v="Branch "/>
    <n v="298"/>
    <n v="426.14"/>
  </r>
  <r>
    <s v="AD01-9362"/>
    <x v="1"/>
    <s v="Dec"/>
    <x v="0"/>
    <x v="1"/>
    <s v="Cancelld"/>
    <x v="1"/>
    <s v="Refunded"/>
    <s v="Branch "/>
    <n v="346"/>
    <n v="494.78"/>
  </r>
  <r>
    <s v="AD01-9361"/>
    <x v="1"/>
    <s v="Dec"/>
    <x v="0"/>
    <x v="1"/>
    <s v="Cancelld"/>
    <x v="1"/>
    <s v="Refunded"/>
    <s v="Branch "/>
    <n v="830"/>
    <n v="1186.9000000000001"/>
  </r>
  <r>
    <s v="AD01-9362"/>
    <x v="1"/>
    <s v="Dec"/>
    <x v="0"/>
    <x v="1"/>
    <s v="Cancelld"/>
    <x v="1"/>
    <s v="Refunded"/>
    <s v="Branch "/>
    <n v="863"/>
    <n v="1234.0899999999999"/>
  </r>
  <r>
    <s v="AD01-9364"/>
    <x v="1"/>
    <s v="Dec"/>
    <x v="0"/>
    <x v="1"/>
    <s v="Cancelld"/>
    <x v="1"/>
    <s v="Refunded"/>
    <s v="Branch "/>
    <n v="921"/>
    <n v="1317.03"/>
  </r>
  <r>
    <s v="AD01-9362"/>
    <x v="1"/>
    <s v="Dec"/>
    <x v="0"/>
    <x v="1"/>
    <s v="Cancelld"/>
    <x v="1"/>
    <s v="Refunded"/>
    <s v="Branch "/>
    <n v="922"/>
    <n v="1318.46"/>
  </r>
  <r>
    <s v="AD01-9362"/>
    <x v="1"/>
    <s v="Dec"/>
    <x v="0"/>
    <x v="1"/>
    <s v="Cancelld"/>
    <x v="1"/>
    <s v="Refunded"/>
    <s v="Branch "/>
    <n v="345"/>
    <n v="493.35"/>
  </r>
  <r>
    <s v="AD01-9364"/>
    <x v="1"/>
    <s v="Dec"/>
    <x v="0"/>
    <x v="1"/>
    <s v="Cancelld"/>
    <x v="1"/>
    <s v="Refunded"/>
    <s v="Branch "/>
    <n v="249"/>
    <n v="356.07"/>
  </r>
  <r>
    <s v="AD01-9361"/>
    <x v="1"/>
    <s v="Dec"/>
    <x v="0"/>
    <x v="1"/>
    <s v="Cancelld"/>
    <x v="1"/>
    <s v="Refunded"/>
    <s v="Branch "/>
    <n v="243"/>
    <n v="347.49"/>
  </r>
  <r>
    <s v="AD01-9363"/>
    <x v="1"/>
    <s v="Dec"/>
    <x v="0"/>
    <x v="1"/>
    <s v="Cancelld"/>
    <x v="1"/>
    <s v="Refunded"/>
    <s v="Branch "/>
    <n v="237"/>
    <n v="338.90999999999997"/>
  </r>
  <r>
    <s v="AD01-9364"/>
    <x v="1"/>
    <s v="Dec"/>
    <x v="0"/>
    <x v="1"/>
    <s v="Cancelld"/>
    <x v="1"/>
    <s v="Refunded"/>
    <s v="Branch "/>
    <n v="301"/>
    <n v="430.43"/>
  </r>
  <r>
    <s v="AD01-9364"/>
    <x v="1"/>
    <s v="Dec"/>
    <x v="0"/>
    <x v="1"/>
    <s v="Cancelld"/>
    <x v="1"/>
    <s v="Refunded"/>
    <s v="Branch "/>
    <n v="349"/>
    <n v="499.07"/>
  </r>
  <r>
    <s v="AD01-9362"/>
    <x v="1"/>
    <s v="Dec"/>
    <x v="0"/>
    <x v="1"/>
    <s v="Cancelld"/>
    <x v="1"/>
    <s v="Refunded"/>
    <s v="Branch "/>
    <n v="839"/>
    <n v="1199.77"/>
  </r>
  <r>
    <s v="AD01-9362"/>
    <x v="1"/>
    <s v="Dec"/>
    <x v="0"/>
    <x v="1"/>
    <s v="Cancelld"/>
    <x v="1"/>
    <s v="Refunded"/>
    <s v="Branch "/>
    <n v="872"/>
    <n v="1246.96"/>
  </r>
  <r>
    <s v="AD01-9361"/>
    <x v="1"/>
    <s v="Feb"/>
    <x v="0"/>
    <x v="1"/>
    <s v="Cancelld"/>
    <x v="1"/>
    <s v="Refunded"/>
    <s v="Branch "/>
    <n v="152"/>
    <n v="217.36"/>
  </r>
  <r>
    <s v="AD01-9361"/>
    <x v="1"/>
    <s v="Feb"/>
    <x v="0"/>
    <x v="1"/>
    <s v="Cancelld"/>
    <x v="1"/>
    <s v="Refunded"/>
    <s v="Branch "/>
    <n v="326"/>
    <n v="466.18"/>
  </r>
  <r>
    <s v="AD01-9362"/>
    <x v="1"/>
    <s v="Feb"/>
    <x v="0"/>
    <x v="1"/>
    <s v="Cancelld"/>
    <x v="1"/>
    <s v="Refunded"/>
    <s v="Branch "/>
    <n v="352"/>
    <n v="503.36"/>
  </r>
  <r>
    <s v="AD01-9364"/>
    <x v="1"/>
    <s v="Feb"/>
    <x v="0"/>
    <x v="1"/>
    <s v="Cancelld"/>
    <x v="1"/>
    <s v="Refunded"/>
    <s v="Branch "/>
    <n v="154"/>
    <n v="220.22"/>
  </r>
  <r>
    <s v="AD01-9361"/>
    <x v="1"/>
    <s v="Feb"/>
    <x v="0"/>
    <x v="1"/>
    <s v="Cancelld"/>
    <x v="1"/>
    <s v="Refunded"/>
    <s v="Branch "/>
    <n v="328"/>
    <n v="469.03999999999996"/>
  </r>
  <r>
    <s v="AD01-9362"/>
    <x v="1"/>
    <s v="Feb"/>
    <x v="0"/>
    <x v="1"/>
    <s v="Cancelld"/>
    <x v="1"/>
    <s v="Refunded"/>
    <s v="Branch "/>
    <n v="821"/>
    <n v="1174.03"/>
  </r>
  <r>
    <s v="AD01-9364"/>
    <x v="1"/>
    <s v="Feb"/>
    <x v="0"/>
    <x v="1"/>
    <s v="Cancelld"/>
    <x v="1"/>
    <s v="Refunded"/>
    <s v="Branch "/>
    <n v="854"/>
    <n v="1221.22"/>
  </r>
  <r>
    <s v="AD01-9363"/>
    <x v="1"/>
    <s v="Feb"/>
    <x v="0"/>
    <x v="1"/>
    <s v="Cancelld"/>
    <x v="1"/>
    <s v="Refunded"/>
    <s v="Branch "/>
    <n v="908"/>
    <n v="1298.44"/>
  </r>
  <r>
    <s v="AD01-9363"/>
    <x v="1"/>
    <s v="Feb"/>
    <x v="0"/>
    <x v="1"/>
    <s v="Cancelld"/>
    <x v="1"/>
    <s v="Refunded"/>
    <s v="Branch "/>
    <n v="861"/>
    <n v="526.24"/>
  </r>
  <r>
    <s v="AD01-9361"/>
    <x v="1"/>
    <s v="Feb"/>
    <x v="0"/>
    <x v="1"/>
    <s v="Cancelld"/>
    <x v="1"/>
    <s v="Refunded"/>
    <s v="Branch "/>
    <n v="153"/>
    <n v="526.24"/>
  </r>
  <r>
    <s v="AD01-9362"/>
    <x v="1"/>
    <s v="Feb"/>
    <x v="0"/>
    <x v="1"/>
    <s v="Cancelld"/>
    <x v="1"/>
    <s v="Refunded"/>
    <s v="Branch "/>
    <n v="327"/>
    <n v="467.61"/>
  </r>
  <r>
    <s v="AD01-9361"/>
    <x v="1"/>
    <s v="Feb"/>
    <x v="0"/>
    <x v="1"/>
    <s v="Cancelld"/>
    <x v="1"/>
    <s v="Refunded"/>
    <s v="Branch "/>
    <n v="355"/>
    <n v="507.65"/>
  </r>
  <r>
    <s v="AD01-9362"/>
    <x v="1"/>
    <s v="Feb"/>
    <x v="0"/>
    <x v="1"/>
    <s v="Cancelld"/>
    <x v="1"/>
    <s v="Paid"/>
    <s v="Branch "/>
    <n v="325"/>
    <n v="464.75"/>
  </r>
  <r>
    <s v="AD01-9361"/>
    <x v="1"/>
    <s v="Feb"/>
    <x v="0"/>
    <x v="1"/>
    <s v="Cancelld"/>
    <x v="1"/>
    <s v="Paid"/>
    <s v="Branch "/>
    <n v="830"/>
    <n v="1186.9000000000001"/>
  </r>
  <r>
    <s v="AD01-9364"/>
    <x v="1"/>
    <s v="Feb"/>
    <x v="0"/>
    <x v="1"/>
    <s v="Cancelld"/>
    <x v="1"/>
    <s v="Paid"/>
    <s v="Branch "/>
    <n v="863"/>
    <n v="1234.0899999999999"/>
  </r>
  <r>
    <s v="AD01-9362"/>
    <x v="1"/>
    <s v="Jan"/>
    <x v="0"/>
    <x v="1"/>
    <s v="Cancelld"/>
    <x v="1"/>
    <s v="Paid"/>
    <s v="Branch "/>
    <n v="356"/>
    <n v="509.08"/>
  </r>
  <r>
    <s v="AD01-9361"/>
    <x v="1"/>
    <s v="Jan"/>
    <x v="0"/>
    <x v="1"/>
    <s v="Cancelld"/>
    <x v="1"/>
    <s v="Paid"/>
    <s v="Branch "/>
    <n v="158"/>
    <n v="225.94"/>
  </r>
  <r>
    <s v="AD01-9362"/>
    <x v="1"/>
    <s v="Jan"/>
    <x v="0"/>
    <x v="1"/>
    <s v="Cancelld"/>
    <x v="1"/>
    <s v="Paid"/>
    <s v="Branch "/>
    <n v="332"/>
    <n v="474.76"/>
  </r>
  <r>
    <s v="AD01-9362"/>
    <x v="1"/>
    <s v="Jan"/>
    <x v="0"/>
    <x v="1"/>
    <s v="Cancelld"/>
    <x v="1"/>
    <s v="Paid"/>
    <s v="Branch "/>
    <n v="358"/>
    <n v="511.94"/>
  </r>
  <r>
    <s v="AD01-9362"/>
    <x v="1"/>
    <s v="Jan"/>
    <x v="0"/>
    <x v="1"/>
    <s v="Cancelld"/>
    <x v="1"/>
    <s v="Paid"/>
    <s v="Branch "/>
    <n v="160"/>
    <n v="228.8"/>
  </r>
  <r>
    <s v="AD01-9363"/>
    <x v="1"/>
    <s v="Jan"/>
    <x v="0"/>
    <x v="1"/>
    <s v="Cancelld"/>
    <x v="1"/>
    <s v="Paid"/>
    <s v="Branch "/>
    <n v="334"/>
    <n v="477.62"/>
  </r>
  <r>
    <s v="AD01-9362"/>
    <x v="1"/>
    <s v="Jan"/>
    <x v="0"/>
    <x v="1"/>
    <s v="Cancelld"/>
    <x v="1"/>
    <s v="Paid"/>
    <s v="Branch "/>
    <n v="820"/>
    <n v="1172.5999999999999"/>
  </r>
  <r>
    <s v="AD01-9362"/>
    <x v="1"/>
    <s v="Jan"/>
    <x v="0"/>
    <x v="1"/>
    <s v="Cancelld"/>
    <x v="1"/>
    <s v="Paid"/>
    <s v="Branch "/>
    <n v="907"/>
    <n v="1297.01"/>
  </r>
  <r>
    <s v="AD01-9362"/>
    <x v="1"/>
    <s v="Jan"/>
    <x v="0"/>
    <x v="1"/>
    <s v="Cancelld"/>
    <x v="1"/>
    <s v="Paid"/>
    <s v="Branch "/>
    <n v="860"/>
    <n v="526.24"/>
  </r>
  <r>
    <s v="AD01-9361"/>
    <x v="1"/>
    <s v="Jan"/>
    <x v="0"/>
    <x v="1"/>
    <s v="Cancelld"/>
    <x v="1"/>
    <s v="Paid"/>
    <s v="Branch "/>
    <n v="159"/>
    <n v="526.24"/>
  </r>
  <r>
    <s v="AD01-9362"/>
    <x v="1"/>
    <s v="Jan"/>
    <x v="0"/>
    <x v="1"/>
    <s v="Cancelld"/>
    <x v="1"/>
    <s v="Paid"/>
    <s v="Branch "/>
    <n v="333"/>
    <n v="476.19"/>
  </r>
  <r>
    <s v="AD01-9363"/>
    <x v="1"/>
    <s v="Jan"/>
    <x v="0"/>
    <x v="1"/>
    <s v="Cancelld"/>
    <x v="1"/>
    <s v="Paid"/>
    <s v="Branch "/>
    <n v="361"/>
    <n v="516.23"/>
  </r>
  <r>
    <s v="AD01-9364"/>
    <x v="1"/>
    <s v="Jan"/>
    <x v="0"/>
    <x v="1"/>
    <s v="Cancelld"/>
    <x v="1"/>
    <s v="Paid"/>
    <s v="Branch "/>
    <n v="157"/>
    <n v="224.51"/>
  </r>
  <r>
    <s v="AD01-9362"/>
    <x v="1"/>
    <s v="Jan"/>
    <x v="0"/>
    <x v="1"/>
    <s v="Cancelld"/>
    <x v="1"/>
    <s v="Paid"/>
    <s v="Branch "/>
    <n v="331"/>
    <n v="473.33"/>
  </r>
  <r>
    <s v="AD01-9362"/>
    <x v="1"/>
    <s v="Jan"/>
    <x v="0"/>
    <x v="1"/>
    <s v="Cancelld"/>
    <x v="1"/>
    <s v="Paid"/>
    <s v="Branch "/>
    <n v="829"/>
    <n v="1185.47"/>
  </r>
  <r>
    <s v="AD01-9362"/>
    <x v="1"/>
    <s v="Jan"/>
    <x v="0"/>
    <x v="1"/>
    <s v="Cancelld"/>
    <x v="1"/>
    <s v="Paid"/>
    <s v="Branch "/>
    <n v="862"/>
    <n v="1232.6599999999999"/>
  </r>
  <r>
    <s v="AD01-9362"/>
    <x v="1"/>
    <s v="Jan"/>
    <x v="0"/>
    <x v="1"/>
    <s v="Cancelld"/>
    <x v="1"/>
    <s v="Paid"/>
    <s v="Branch "/>
    <n v="329"/>
    <n v="470.47"/>
  </r>
  <r>
    <s v="AD01-9362"/>
    <x v="1"/>
    <s v="Jul"/>
    <x v="0"/>
    <x v="1"/>
    <s v="Cancelld"/>
    <x v="1"/>
    <s v="Paid"/>
    <s v="Branch "/>
    <n v="326"/>
    <n v="466.18"/>
  </r>
  <r>
    <s v="AD01-9362"/>
    <x v="1"/>
    <s v="Jul"/>
    <x v="0"/>
    <x v="1"/>
    <s v="Cancelld"/>
    <x v="1"/>
    <s v="Paid"/>
    <s v="Branch "/>
    <n v="128"/>
    <n v="183.04"/>
  </r>
  <r>
    <s v="AD01-9361"/>
    <x v="1"/>
    <s v="Jul"/>
    <x v="0"/>
    <x v="1"/>
    <s v="Cancelld"/>
    <x v="1"/>
    <s v="Paid"/>
    <s v="Branch "/>
    <n v="302"/>
    <n v="431.86"/>
  </r>
  <r>
    <s v="AD01-9362"/>
    <x v="1"/>
    <s v="Jul"/>
    <x v="0"/>
    <x v="1"/>
    <s v="Cancelld"/>
    <x v="1"/>
    <s v="Paid"/>
    <s v="Branch "/>
    <n v="328"/>
    <n v="469.03999999999996"/>
  </r>
  <r>
    <s v="AD01-9364"/>
    <x v="1"/>
    <s v="Jul"/>
    <x v="0"/>
    <x v="1"/>
    <s v="Cancelld"/>
    <x v="1"/>
    <s v="Paid"/>
    <s v="Branch "/>
    <n v="298"/>
    <n v="426.14"/>
  </r>
  <r>
    <s v="AD01-9362"/>
    <x v="1"/>
    <s v="Jul"/>
    <x v="0"/>
    <x v="1"/>
    <s v="Cancelld"/>
    <x v="1"/>
    <s v="Paid"/>
    <s v="Branch "/>
    <n v="826"/>
    <n v="1181.18"/>
  </r>
  <r>
    <s v="AD01-9364"/>
    <x v="1"/>
    <s v="Jul"/>
    <x v="0"/>
    <x v="1"/>
    <s v="Cancelld"/>
    <x v="1"/>
    <s v="Paid"/>
    <s v="Branch "/>
    <n v="859"/>
    <n v="1228.3699999999999"/>
  </r>
  <r>
    <s v="AD01-9364"/>
    <x v="1"/>
    <s v="Jul"/>
    <x v="0"/>
    <x v="1"/>
    <s v="Cancelld"/>
    <x v="1"/>
    <s v="Paid"/>
    <s v="Branch "/>
    <n v="912"/>
    <n v="1304.1599999999999"/>
  </r>
  <r>
    <s v="AD01-9364"/>
    <x v="1"/>
    <s v="Jul"/>
    <x v="0"/>
    <x v="1"/>
    <s v="Cancelld"/>
    <x v="1"/>
    <s v="Paid"/>
    <s v="Branch "/>
    <n v="865"/>
    <n v="526.24"/>
  </r>
  <r>
    <s v="AD01-9363"/>
    <x v="1"/>
    <s v="Jul"/>
    <x v="0"/>
    <x v="1"/>
    <s v="Cancelld"/>
    <x v="1"/>
    <s v="Paid"/>
    <s v="Branch "/>
    <n v="129"/>
    <n v="526.24"/>
  </r>
  <r>
    <s v="AD01-9362"/>
    <x v="1"/>
    <s v="Jul"/>
    <x v="0"/>
    <x v="1"/>
    <s v="Cancelld"/>
    <x v="1"/>
    <s v="Paid"/>
    <s v="Branch "/>
    <n v="297"/>
    <n v="424.71"/>
  </r>
  <r>
    <s v="AD01-9364"/>
    <x v="1"/>
    <s v="Jul"/>
    <x v="0"/>
    <x v="1"/>
    <s v="Cancelld"/>
    <x v="1"/>
    <s v="Paid"/>
    <s v="Branch "/>
    <n v="325"/>
    <n v="464.75"/>
  </r>
  <r>
    <s v="AD01-9361"/>
    <x v="1"/>
    <s v="Jul"/>
    <x v="0"/>
    <x v="1"/>
    <s v="Cancelld"/>
    <x v="1"/>
    <s v="Paid"/>
    <s v="Branch "/>
    <n v="127"/>
    <n v="181.61"/>
  </r>
  <r>
    <s v="AD01-9362"/>
    <x v="1"/>
    <s v="Jul"/>
    <x v="0"/>
    <x v="1"/>
    <s v="Cancelld"/>
    <x v="1"/>
    <s v="Paid"/>
    <s v="Branch "/>
    <n v="301"/>
    <n v="430.43"/>
  </r>
  <r>
    <s v="AD01-9361"/>
    <x v="1"/>
    <s v="Jul"/>
    <x v="0"/>
    <x v="1"/>
    <s v="Cancelld"/>
    <x v="1"/>
    <s v="Paid"/>
    <s v="Branch "/>
    <n v="834"/>
    <n v="1192.6199999999999"/>
  </r>
  <r>
    <s v="AD01-9362"/>
    <x v="1"/>
    <s v="Jul"/>
    <x v="0"/>
    <x v="1"/>
    <s v="Cancelld"/>
    <x v="1"/>
    <s v="Paid"/>
    <s v="Branch "/>
    <n v="868"/>
    <n v="1241.24"/>
  </r>
  <r>
    <s v="AD01-9362"/>
    <x v="1"/>
    <s v="Jul"/>
    <x v="0"/>
    <x v="1"/>
    <s v="Cancelld"/>
    <x v="1"/>
    <s v="Paid"/>
    <s v="Branch "/>
    <n v="299"/>
    <n v="427.57"/>
  </r>
  <r>
    <s v="AD01-9365"/>
    <x v="1"/>
    <s v="Jun"/>
    <x v="0"/>
    <x v="1"/>
    <s v="Cancelld"/>
    <x v="1"/>
    <s v="Paid"/>
    <s v="Branch "/>
    <n v="332"/>
    <n v="474.76"/>
  </r>
  <r>
    <s v="AD01-9361"/>
    <x v="1"/>
    <s v="Jun"/>
    <x v="0"/>
    <x v="1"/>
    <s v="Cancelld"/>
    <x v="1"/>
    <s v="Paid"/>
    <s v="Branch "/>
    <n v="134"/>
    <n v="191.62"/>
  </r>
  <r>
    <s v="AD01-9363"/>
    <x v="1"/>
    <s v="Jun"/>
    <x v="0"/>
    <x v="1"/>
    <s v="Cancelld"/>
    <x v="1"/>
    <s v="Paid"/>
    <s v="Branch "/>
    <n v="334"/>
    <n v="477.62"/>
  </r>
  <r>
    <s v="AD01-9361"/>
    <x v="1"/>
    <s v="Jun"/>
    <x v="0"/>
    <x v="1"/>
    <s v="Cancelld"/>
    <x v="1"/>
    <s v="Paid"/>
    <s v="Branch "/>
    <n v="130"/>
    <n v="185.9"/>
  </r>
  <r>
    <s v="AD01-9362"/>
    <x v="1"/>
    <s v="Jun"/>
    <x v="0"/>
    <x v="1"/>
    <s v="Cancelld"/>
    <x v="1"/>
    <s v="Paid"/>
    <s v="Branch "/>
    <n v="304"/>
    <n v="434.72"/>
  </r>
  <r>
    <s v="AD01-9364"/>
    <x v="1"/>
    <s v="Jun"/>
    <x v="0"/>
    <x v="1"/>
    <s v="Cancelld"/>
    <x v="1"/>
    <s v="Paid"/>
    <s v="Branch "/>
    <n v="825"/>
    <n v="1179.75"/>
  </r>
  <r>
    <s v="AD01-9362"/>
    <x v="1"/>
    <s v="Jun"/>
    <x v="0"/>
    <x v="1"/>
    <s v="Cancelld"/>
    <x v="1"/>
    <s v="Paid"/>
    <s v="Branch "/>
    <n v="858"/>
    <n v="1226.94"/>
  </r>
  <r>
    <s v="AD01-9361"/>
    <x v="1"/>
    <s v="Jun"/>
    <x v="0"/>
    <x v="1"/>
    <s v="Cancelld"/>
    <x v="1"/>
    <s v="Paid"/>
    <s v="Branch "/>
    <n v="911"/>
    <n v="1302.73"/>
  </r>
  <r>
    <s v="AD01-9361"/>
    <x v="1"/>
    <s v="Jun"/>
    <x v="0"/>
    <x v="1"/>
    <s v="Cancelld"/>
    <x v="1"/>
    <s v="Paid"/>
    <s v="Branch "/>
    <n v="864"/>
    <n v="526.24"/>
  </r>
  <r>
    <s v="AD01-9362"/>
    <x v="1"/>
    <s v="Jun"/>
    <x v="0"/>
    <x v="1"/>
    <s v="Cancelld"/>
    <x v="1"/>
    <s v="Paid"/>
    <s v="Branch "/>
    <n v="135"/>
    <n v="526.24"/>
  </r>
  <r>
    <s v="AD01-9364"/>
    <x v="1"/>
    <s v="Jun"/>
    <x v="0"/>
    <x v="1"/>
    <s v="Cancelld"/>
    <x v="1"/>
    <s v="Paid"/>
    <s v="Branch "/>
    <n v="303"/>
    <n v="433.28999999999996"/>
  </r>
  <r>
    <s v="AD01-9362"/>
    <x v="1"/>
    <s v="Jun"/>
    <x v="0"/>
    <x v="1"/>
    <s v="Cancelld"/>
    <x v="1"/>
    <s v="Paid"/>
    <s v="Branch "/>
    <n v="331"/>
    <n v="473.33"/>
  </r>
  <r>
    <s v="AD01-9362"/>
    <x v="1"/>
    <s v="Jun"/>
    <x v="0"/>
    <x v="1"/>
    <s v="Cancelld"/>
    <x v="1"/>
    <s v="Paid"/>
    <s v="Branch "/>
    <n v="133"/>
    <n v="190.19"/>
  </r>
  <r>
    <s v="AD01-9363"/>
    <x v="1"/>
    <s v="Jun"/>
    <x v="0"/>
    <x v="1"/>
    <s v="Cancelld"/>
    <x v="1"/>
    <s v="Paid"/>
    <s v="Branch "/>
    <n v="307"/>
    <n v="439.01"/>
  </r>
  <r>
    <s v="AD01-9361"/>
    <x v="1"/>
    <s v="Jun"/>
    <x v="0"/>
    <x v="1"/>
    <s v="Cancelld"/>
    <x v="1"/>
    <s v="Paid"/>
    <s v="Branch "/>
    <n v="867"/>
    <n v="1239.81"/>
  </r>
  <r>
    <s v="AD01-9365"/>
    <x v="1"/>
    <s v="Jun"/>
    <x v="0"/>
    <x v="1"/>
    <s v="Cancelld"/>
    <x v="1"/>
    <s v="Paid"/>
    <s v="Branch "/>
    <n v="305"/>
    <n v="436.15"/>
  </r>
  <r>
    <s v="AD01-9365"/>
    <x v="1"/>
    <s v="Mar"/>
    <x v="0"/>
    <x v="1"/>
    <s v="Cancelld"/>
    <x v="1"/>
    <s v="Paid"/>
    <s v="Branch "/>
    <n v="350"/>
    <n v="500.5"/>
  </r>
  <r>
    <s v="AD01-9362"/>
    <x v="1"/>
    <s v="Mar"/>
    <x v="0"/>
    <x v="1"/>
    <s v="Cancelld"/>
    <x v="1"/>
    <s v="Paid"/>
    <s v="Branch "/>
    <n v="146"/>
    <n v="208.78"/>
  </r>
  <r>
    <s v="AD01-9364"/>
    <x v="1"/>
    <s v="Mar"/>
    <x v="0"/>
    <x v="1"/>
    <s v="Cancelld"/>
    <x v="1"/>
    <s v="Paid"/>
    <s v="Branch "/>
    <n v="320"/>
    <n v="457.6"/>
  </r>
  <r>
    <s v="AD01-9361"/>
    <x v="1"/>
    <s v="Mar"/>
    <x v="0"/>
    <x v="1"/>
    <s v="Cancelld"/>
    <x v="1"/>
    <s v="Paid"/>
    <s v="Branch "/>
    <n v="346"/>
    <n v="494.78"/>
  </r>
  <r>
    <s v="AD01-9361"/>
    <x v="1"/>
    <s v="Mar"/>
    <x v="0"/>
    <x v="1"/>
    <s v="Cancelld"/>
    <x v="1"/>
    <s v="Paid"/>
    <s v="Branch "/>
    <n v="148"/>
    <n v="211.64"/>
  </r>
  <r>
    <s v="AD01-9362"/>
    <x v="1"/>
    <s v="Mar"/>
    <x v="0"/>
    <x v="1"/>
    <s v="Cancelld"/>
    <x v="1"/>
    <s v="Paid"/>
    <s v="Branch "/>
    <n v="322"/>
    <n v="460.46000000000004"/>
  </r>
  <r>
    <s v="AD01-9362"/>
    <x v="1"/>
    <s v="Mar"/>
    <x v="0"/>
    <x v="1"/>
    <s v="Cancelld"/>
    <x v="1"/>
    <s v="Refunded"/>
    <s v="Branch "/>
    <n v="822"/>
    <n v="1175.46"/>
  </r>
  <r>
    <s v="AD01-9362"/>
    <x v="1"/>
    <s v="Mar"/>
    <x v="0"/>
    <x v="1"/>
    <s v="Cancelld"/>
    <x v="1"/>
    <s v="Refunded"/>
    <s v="Branch "/>
    <n v="855"/>
    <n v="1222.6500000000001"/>
  </r>
  <r>
    <s v="AD01-9363"/>
    <x v="1"/>
    <s v="Mar"/>
    <x v="0"/>
    <x v="1"/>
    <s v="Cancelld"/>
    <x v="1"/>
    <s v="Refunded"/>
    <s v="Branch "/>
    <n v="147"/>
    <n v="526.24"/>
  </r>
  <r>
    <s v="AD01-9362"/>
    <x v="1"/>
    <s v="Mar"/>
    <x v="0"/>
    <x v="1"/>
    <s v="Cancelld"/>
    <x v="1"/>
    <s v="Refunded"/>
    <s v="Branch "/>
    <n v="321"/>
    <n v="459.03"/>
  </r>
  <r>
    <s v="AD01-9362"/>
    <x v="1"/>
    <s v="Mar"/>
    <x v="0"/>
    <x v="1"/>
    <s v="Cancelld"/>
    <x v="1"/>
    <s v="Refunded"/>
    <s v="Branch "/>
    <n v="349"/>
    <n v="499.07"/>
  </r>
  <r>
    <s v="AD01-9362"/>
    <x v="1"/>
    <s v="Mar"/>
    <x v="0"/>
    <x v="1"/>
    <s v="Cancelld"/>
    <x v="1"/>
    <s v="Refunded"/>
    <s v="Branch "/>
    <n v="151"/>
    <n v="215.93"/>
  </r>
  <r>
    <s v="AD01-9361"/>
    <x v="1"/>
    <s v="Mar"/>
    <x v="0"/>
    <x v="1"/>
    <s v="Cancelld"/>
    <x v="1"/>
    <s v="Refunded"/>
    <s v="Branch "/>
    <n v="319"/>
    <n v="456.16999999999996"/>
  </r>
  <r>
    <s v="AD01-9364"/>
    <x v="1"/>
    <s v="Mar"/>
    <x v="0"/>
    <x v="1"/>
    <s v="Cancelld"/>
    <x v="1"/>
    <s v="Refunded"/>
    <s v="Branch "/>
    <n v="831"/>
    <n v="1188.33"/>
  </r>
  <r>
    <s v="AD01-9362"/>
    <x v="1"/>
    <s v="Mar"/>
    <x v="0"/>
    <x v="1"/>
    <s v="Cancelld"/>
    <x v="1"/>
    <s v="Refunded"/>
    <s v="Branch "/>
    <n v="864"/>
    <n v="1235.52"/>
  </r>
  <r>
    <s v="AD01-9365"/>
    <x v="1"/>
    <s v="Mar"/>
    <x v="0"/>
    <x v="1"/>
    <s v="Cancelld"/>
    <x v="1"/>
    <s v="Refunded"/>
    <s v="Branch "/>
    <n v="323"/>
    <n v="461.89"/>
  </r>
  <r>
    <s v="AD01-9362"/>
    <x v="1"/>
    <s v="May"/>
    <x v="0"/>
    <x v="1"/>
    <s v="Cancelld"/>
    <x v="1"/>
    <s v="Refunded"/>
    <s v="Branch "/>
    <n v="338"/>
    <n v="483.34000000000003"/>
  </r>
  <r>
    <s v="AD01-9361"/>
    <x v="1"/>
    <s v="May"/>
    <x v="0"/>
    <x v="1"/>
    <s v="Cancelld"/>
    <x v="1"/>
    <s v="Refunded"/>
    <s v="Branch "/>
    <n v="140"/>
    <n v="200.2"/>
  </r>
  <r>
    <s v="AD01-9361"/>
    <x v="1"/>
    <s v="May"/>
    <x v="0"/>
    <x v="1"/>
    <s v="Cancelld"/>
    <x v="1"/>
    <s v="Refunded"/>
    <s v="Branch "/>
    <n v="308"/>
    <n v="440.44"/>
  </r>
  <r>
    <s v="AD01-9361"/>
    <x v="1"/>
    <s v="May"/>
    <x v="0"/>
    <x v="1"/>
    <s v="Cancelld"/>
    <x v="1"/>
    <s v="Refunded"/>
    <s v="Branch "/>
    <n v="136"/>
    <n v="194.48"/>
  </r>
  <r>
    <s v="AD01-9364"/>
    <x v="1"/>
    <s v="May"/>
    <x v="0"/>
    <x v="1"/>
    <s v="Cancelld"/>
    <x v="1"/>
    <s v="Refunded"/>
    <s v="Branch "/>
    <n v="310"/>
    <n v="443.3"/>
  </r>
  <r>
    <s v="AD01-9364"/>
    <x v="1"/>
    <s v="May"/>
    <x v="0"/>
    <x v="1"/>
    <s v="Cancelld"/>
    <x v="1"/>
    <s v="Refunded"/>
    <s v="Branch "/>
    <n v="824"/>
    <n v="1178.32"/>
  </r>
  <r>
    <s v="AD01-9361"/>
    <x v="1"/>
    <s v="May"/>
    <x v="0"/>
    <x v="1"/>
    <s v="Cancelld"/>
    <x v="1"/>
    <s v="Refunded"/>
    <s v="Branch "/>
    <n v="857"/>
    <n v="1225.51"/>
  </r>
  <r>
    <s v="AD01-9362"/>
    <x v="1"/>
    <s v="May"/>
    <x v="0"/>
    <x v="1"/>
    <s v="Cancelld"/>
    <x v="1"/>
    <s v="Refunded"/>
    <s v="Branch "/>
    <n v="910"/>
    <n v="1301.3"/>
  </r>
  <r>
    <s v="AD01-9362"/>
    <x v="1"/>
    <s v="May"/>
    <x v="0"/>
    <x v="1"/>
    <s v="Cancelld"/>
    <x v="1"/>
    <s v="Refunded"/>
    <s v="Branch "/>
    <n v="863"/>
    <n v="526.24"/>
  </r>
  <r>
    <s v="AD01-9364"/>
    <x v="1"/>
    <s v="May"/>
    <x v="0"/>
    <x v="1"/>
    <s v="Cancelld"/>
    <x v="1"/>
    <s v="Refunded"/>
    <s v="Branch "/>
    <n v="309"/>
    <n v="441.87"/>
  </r>
  <r>
    <s v="AD01-9364"/>
    <x v="1"/>
    <s v="May"/>
    <x v="0"/>
    <x v="1"/>
    <s v="Cancelld"/>
    <x v="1"/>
    <s v="Refunded"/>
    <s v="Branch "/>
    <n v="337"/>
    <n v="481.90999999999997"/>
  </r>
  <r>
    <s v="AD01-9363"/>
    <x v="1"/>
    <s v="May"/>
    <x v="0"/>
    <x v="1"/>
    <s v="Cancelld"/>
    <x v="1"/>
    <s v="Refunded"/>
    <s v="Branch "/>
    <n v="139"/>
    <n v="198.76999999999998"/>
  </r>
  <r>
    <s v="AD01-9361"/>
    <x v="1"/>
    <s v="May"/>
    <x v="0"/>
    <x v="1"/>
    <s v="Cancelld"/>
    <x v="1"/>
    <s v="Refunded"/>
    <s v="Branch "/>
    <n v="833"/>
    <n v="1191.19"/>
  </r>
  <r>
    <s v="AD01-9362"/>
    <x v="1"/>
    <s v="May"/>
    <x v="0"/>
    <x v="1"/>
    <s v="Cancelld"/>
    <x v="1"/>
    <s v="Refunded"/>
    <s v="Branch "/>
    <n v="866"/>
    <n v="1238.3800000000001"/>
  </r>
  <r>
    <s v="AD01-9362"/>
    <x v="1"/>
    <s v="May"/>
    <x v="0"/>
    <x v="1"/>
    <s v="Cancelld"/>
    <x v="1"/>
    <s v="Refunded"/>
    <s v="Branch "/>
    <n v="311"/>
    <n v="444.73"/>
  </r>
  <r>
    <s v="AD01-9362"/>
    <x v="1"/>
    <s v="Nov"/>
    <x v="1"/>
    <x v="1"/>
    <s v="Cancelld"/>
    <x v="1"/>
    <s v="Refunded"/>
    <s v="Branch "/>
    <n v="350"/>
    <n v="500.5"/>
  </r>
  <r>
    <s v="AD01-9361"/>
    <x v="1"/>
    <s v="Nov"/>
    <x v="1"/>
    <x v="1"/>
    <s v="Cancelld"/>
    <x v="1"/>
    <s v="Refunded"/>
    <s v="Branch "/>
    <n v="304"/>
    <n v="434.72"/>
  </r>
  <r>
    <s v="AD01-9361"/>
    <x v="1"/>
    <s v="Nov"/>
    <x v="1"/>
    <x v="1"/>
    <s v="Cancelld"/>
    <x v="1"/>
    <s v="Refunded"/>
    <s v="Branch "/>
    <n v="352"/>
    <n v="503.36"/>
  </r>
  <r>
    <s v="AD01-9361"/>
    <x v="1"/>
    <s v="Nov"/>
    <x v="1"/>
    <x v="1"/>
    <s v="Cancelld"/>
    <x v="1"/>
    <s v="Refunded"/>
    <s v="Branch "/>
    <n v="829"/>
    <n v="1185.47"/>
  </r>
  <r>
    <s v="AD01-9362"/>
    <x v="1"/>
    <s v="Nov"/>
    <x v="1"/>
    <x v="1"/>
    <s v="Cancelld"/>
    <x v="1"/>
    <s v="Refunded"/>
    <s v="Branch "/>
    <n v="862"/>
    <n v="1232.6599999999999"/>
  </r>
  <r>
    <s v="AD01-9361"/>
    <x v="1"/>
    <s v="Nov"/>
    <x v="1"/>
    <x v="1"/>
    <s v="Cancelld"/>
    <x v="1"/>
    <s v="Refunded"/>
    <s v="Branch "/>
    <n v="918"/>
    <n v="1312.74"/>
  </r>
  <r>
    <s v="AD01-9361"/>
    <x v="1"/>
    <s v="Nov"/>
    <x v="1"/>
    <x v="1"/>
    <s v="Cancelld"/>
    <x v="1"/>
    <s v="Refunded"/>
    <s v="Branch "/>
    <n v="919"/>
    <n v="1314.17"/>
  </r>
  <r>
    <s v="AD01-9362"/>
    <x v="1"/>
    <s v="Nov"/>
    <x v="1"/>
    <x v="1"/>
    <s v="Cancelld"/>
    <x v="1"/>
    <s v="Refunded"/>
    <s v="Branch "/>
    <n v="920"/>
    <n v="1315.6"/>
  </r>
  <r>
    <s v="AD01-9362"/>
    <x v="1"/>
    <s v="Nov"/>
    <x v="1"/>
    <x v="1"/>
    <s v="Cancelld"/>
    <x v="1"/>
    <s v="Refunded"/>
    <s v="Branch "/>
    <n v="869"/>
    <n v="526.24"/>
  </r>
  <r>
    <s v="AD01-9362"/>
    <x v="1"/>
    <s v="Nov"/>
    <x v="1"/>
    <x v="1"/>
    <s v="Cancelld"/>
    <x v="1"/>
    <s v="Refunded"/>
    <s v="Branch "/>
    <n v="351"/>
    <n v="501.93"/>
  </r>
  <r>
    <s v="AD01-9361"/>
    <x v="1"/>
    <s v="Nov"/>
    <x v="1"/>
    <x v="1"/>
    <s v="Cancelld"/>
    <x v="1"/>
    <s v="Refunded"/>
    <s v="Branch "/>
    <n v="261"/>
    <n v="373.23"/>
  </r>
  <r>
    <s v="AD01-9361"/>
    <x v="1"/>
    <s v="Nov"/>
    <x v="1"/>
    <x v="1"/>
    <s v="Cancelld"/>
    <x v="1"/>
    <s v="Refunded"/>
    <s v="Branch "/>
    <n v="255"/>
    <n v="364.65"/>
  </r>
  <r>
    <s v="AD01-9361"/>
    <x v="1"/>
    <s v="Nov"/>
    <x v="1"/>
    <x v="1"/>
    <s v="Cancelld"/>
    <x v="1"/>
    <s v="Refunded"/>
    <s v="Branch "/>
    <n v="307"/>
    <n v="439.01"/>
  </r>
  <r>
    <s v="AD01-9361"/>
    <x v="1"/>
    <s v="Nov"/>
    <x v="1"/>
    <x v="1"/>
    <s v="Cancelld"/>
    <x v="1"/>
    <s v="Refunded"/>
    <s v="Branch "/>
    <n v="838"/>
    <n v="1198.3399999999999"/>
  </r>
  <r>
    <s v="AD01-9362"/>
    <x v="1"/>
    <s v="Nov"/>
    <x v="1"/>
    <x v="1"/>
    <s v="Cancelld"/>
    <x v="1"/>
    <s v="Refunded"/>
    <s v="Branch "/>
    <n v="871"/>
    <n v="1245.53"/>
  </r>
  <r>
    <s v="AD01-9362"/>
    <x v="1"/>
    <s v="Oct"/>
    <x v="1"/>
    <x v="1"/>
    <s v="Cancelld"/>
    <x v="1"/>
    <s v="Refunded"/>
    <s v="Branch "/>
    <n v="308"/>
    <n v="440.44"/>
  </r>
  <r>
    <s v="AD01-9365"/>
    <x v="1"/>
    <s v="Oct"/>
    <x v="1"/>
    <x v="1"/>
    <s v="Cancelld"/>
    <x v="1"/>
    <s v="Refunded"/>
    <s v="Branch "/>
    <n v="356"/>
    <n v="509.08"/>
  </r>
  <r>
    <s v="AD01-9362"/>
    <x v="1"/>
    <s v="Oct"/>
    <x v="1"/>
    <x v="1"/>
    <s v="Cancelld"/>
    <x v="1"/>
    <s v="Refunded"/>
    <s v="Branch "/>
    <n v="310"/>
    <n v="443.3"/>
  </r>
  <r>
    <s v="AD01-9361"/>
    <x v="1"/>
    <s v="Oct"/>
    <x v="1"/>
    <x v="1"/>
    <s v="Cancelld"/>
    <x v="1"/>
    <s v="Refunded"/>
    <s v="Branch "/>
    <n v="358"/>
    <n v="511.94"/>
  </r>
  <r>
    <s v="AD01-9361"/>
    <x v="1"/>
    <s v="Oct"/>
    <x v="1"/>
    <x v="1"/>
    <s v="Cancelld"/>
    <x v="1"/>
    <s v="Refunded"/>
    <s v="Branch "/>
    <n v="828"/>
    <n v="1184.04"/>
  </r>
  <r>
    <s v="AD01-9363"/>
    <x v="1"/>
    <s v="Oct"/>
    <x v="1"/>
    <x v="1"/>
    <s v="Cancelld"/>
    <x v="1"/>
    <s v="Refunded"/>
    <s v="Branch "/>
    <n v="915"/>
    <n v="1308.45"/>
  </r>
  <r>
    <s v="AD01-9362"/>
    <x v="1"/>
    <s v="Oct"/>
    <x v="1"/>
    <x v="1"/>
    <s v="Cancelld"/>
    <x v="1"/>
    <s v="Refunded"/>
    <s v="Branch "/>
    <n v="916"/>
    <n v="1309.8800000000001"/>
  </r>
  <r>
    <s v="AD01-9362"/>
    <x v="1"/>
    <s v="Oct"/>
    <x v="1"/>
    <x v="1"/>
    <s v="Cancelld"/>
    <x v="1"/>
    <s v="Refunded"/>
    <s v="Branch "/>
    <n v="917"/>
    <n v="1311.31"/>
  </r>
  <r>
    <s v="AD01-9362"/>
    <x v="1"/>
    <s v="Oct"/>
    <x v="1"/>
    <x v="1"/>
    <s v="Cancelld"/>
    <x v="1"/>
    <s v="Refunded"/>
    <s v="Branch "/>
    <n v="868"/>
    <n v="526.24"/>
  </r>
  <r>
    <s v="AD01-9364"/>
    <x v="1"/>
    <s v="Oct"/>
    <x v="1"/>
    <x v="1"/>
    <s v="Cancelld"/>
    <x v="1"/>
    <s v="Refunded"/>
    <s v="Branch "/>
    <n v="357"/>
    <n v="526.24"/>
  </r>
  <r>
    <s v="AD01-9361"/>
    <x v="1"/>
    <s v="Oct"/>
    <x v="1"/>
    <x v="1"/>
    <s v="Cancelld"/>
    <x v="1"/>
    <s v="Refunded"/>
    <s v="Branch "/>
    <n v="279"/>
    <n v="398.97"/>
  </r>
  <r>
    <s v="AD01-9362"/>
    <x v="1"/>
    <s v="Oct"/>
    <x v="1"/>
    <x v="1"/>
    <s v="Cancelld"/>
    <x v="1"/>
    <s v="Refunded"/>
    <s v="Branch "/>
    <n v="273"/>
    <n v="390.39"/>
  </r>
  <r>
    <s v="AD01-9362"/>
    <x v="1"/>
    <s v="Oct"/>
    <x v="1"/>
    <x v="1"/>
    <s v="Cancelld"/>
    <x v="1"/>
    <s v="Refunded"/>
    <s v="Branch "/>
    <n v="267"/>
    <n v="381.81"/>
  </r>
  <r>
    <s v="AD01-9363"/>
    <x v="1"/>
    <s v="Oct"/>
    <x v="1"/>
    <x v="1"/>
    <s v="Cancelld"/>
    <x v="1"/>
    <s v="Refunded"/>
    <s v="Branch "/>
    <n v="313"/>
    <n v="447.59000000000003"/>
  </r>
  <r>
    <s v="AD01-9361"/>
    <x v="1"/>
    <s v="Oct"/>
    <x v="1"/>
    <x v="1"/>
    <s v="Cancelld"/>
    <x v="1"/>
    <s v="Refunded"/>
    <s v="Branch "/>
    <n v="355"/>
    <n v="507.65"/>
  </r>
  <r>
    <s v="AD01-9362"/>
    <x v="1"/>
    <s v="Oct"/>
    <x v="1"/>
    <x v="1"/>
    <s v="Cancelld"/>
    <x v="1"/>
    <s v="Refunded"/>
    <s v="Branch "/>
    <n v="837"/>
    <n v="1196.9099999999999"/>
  </r>
  <r>
    <s v="AD01-9362"/>
    <x v="1"/>
    <s v="Oct"/>
    <x v="1"/>
    <x v="1"/>
    <s v="Cancelld"/>
    <x v="1"/>
    <s v="Refunded"/>
    <s v="Branch "/>
    <n v="870"/>
    <n v="1244.0999999999999"/>
  </r>
  <r>
    <s v="AD01-9361"/>
    <x v="1"/>
    <s v="Sep"/>
    <x v="1"/>
    <x v="1"/>
    <s v="Cancelld"/>
    <x v="1"/>
    <s v="Refunded"/>
    <s v="Branch "/>
    <n v="314"/>
    <n v="449.02"/>
  </r>
  <r>
    <s v="AD01-9364"/>
    <x v="1"/>
    <s v="Sep"/>
    <x v="1"/>
    <x v="1"/>
    <s v="Cancelld"/>
    <x v="1"/>
    <s v="Refunded"/>
    <s v="Branch "/>
    <n v="362"/>
    <n v="517.66"/>
  </r>
  <r>
    <s v="AD01-9361"/>
    <x v="1"/>
    <s v="Sep"/>
    <x v="1"/>
    <x v="1"/>
    <s v="Cancelld"/>
    <x v="1"/>
    <s v="Refunded"/>
    <s v="Branch "/>
    <n v="290"/>
    <n v="414.7"/>
  </r>
  <r>
    <s v="AD01-9361"/>
    <x v="1"/>
    <s v="Sep"/>
    <x v="1"/>
    <x v="1"/>
    <s v="Cancelld"/>
    <x v="1"/>
    <s v="Refunded"/>
    <s v="Branch "/>
    <n v="316"/>
    <n v="451.88"/>
  </r>
  <r>
    <s v="AD01-9362"/>
    <x v="1"/>
    <s v="Sep"/>
    <x v="1"/>
    <x v="1"/>
    <s v="Cancelld"/>
    <x v="1"/>
    <s v="Refunded"/>
    <s v="Branch "/>
    <n v="364"/>
    <n v="520.52"/>
  </r>
  <r>
    <s v="AD01-9362"/>
    <x v="1"/>
    <s v="Sep"/>
    <x v="1"/>
    <x v="1"/>
    <s v="Cancelld"/>
    <x v="1"/>
    <s v="Refunded"/>
    <s v="Branch "/>
    <n v="827"/>
    <n v="1182.6100000000001"/>
  </r>
  <r>
    <s v="AD01-9361"/>
    <x v="1"/>
    <s v="Sep"/>
    <x v="1"/>
    <x v="1"/>
    <s v="Cancelld"/>
    <x v="1"/>
    <s v="Refunded"/>
    <s v="Branch "/>
    <n v="861"/>
    <n v="1231.23"/>
  </r>
  <r>
    <s v="AD01-9361"/>
    <x v="1"/>
    <s v="Sep"/>
    <x v="1"/>
    <x v="1"/>
    <s v="Cancelld"/>
    <x v="1"/>
    <s v="Refunded"/>
    <s v="Branch "/>
    <n v="914"/>
    <n v="1307.02"/>
  </r>
  <r>
    <s v="AD01-9361"/>
    <x v="1"/>
    <s v="Sep"/>
    <x v="1"/>
    <x v="1"/>
    <s v="Cancelld"/>
    <x v="1"/>
    <s v="Refunded"/>
    <s v="Branch "/>
    <n v="867"/>
    <n v="526.24"/>
  </r>
  <r>
    <s v="AD01-9362"/>
    <x v="1"/>
    <s v="Sep"/>
    <x v="1"/>
    <x v="1"/>
    <s v="Cancelld"/>
    <x v="1"/>
    <s v="Refunded"/>
    <s v="Branch "/>
    <n v="363"/>
    <n v="526.24"/>
  </r>
  <r>
    <s v="AD01-9362"/>
    <x v="1"/>
    <s v="Sep"/>
    <x v="1"/>
    <x v="1"/>
    <s v="Cancelld"/>
    <x v="1"/>
    <s v="Refunded"/>
    <s v="Branch "/>
    <n v="291"/>
    <n v="416.13"/>
  </r>
  <r>
    <s v="AD01-9361"/>
    <x v="1"/>
    <s v="Sep"/>
    <x v="1"/>
    <x v="1"/>
    <s v="Cancelld"/>
    <x v="1"/>
    <s v="Refunded"/>
    <s v="Branch "/>
    <n v="285"/>
    <n v="407.55"/>
  </r>
  <r>
    <s v="AD01-9361"/>
    <x v="1"/>
    <s v="Sep"/>
    <x v="1"/>
    <x v="1"/>
    <s v="Cancelld"/>
    <x v="1"/>
    <s v="Refunded"/>
    <s v="Branch "/>
    <n v="361"/>
    <n v="516.23"/>
  </r>
  <r>
    <s v="AD01-9361"/>
    <x v="1"/>
    <s v="Sep"/>
    <x v="1"/>
    <x v="1"/>
    <s v="Cancelld"/>
    <x v="1"/>
    <s v="Refunded"/>
    <s v="Branch "/>
    <n v="289"/>
    <n v="413.27"/>
  </r>
  <r>
    <s v="AD01-9361"/>
    <x v="1"/>
    <s v="Sep"/>
    <x v="1"/>
    <x v="1"/>
    <s v="Cancelld"/>
    <x v="1"/>
    <s v="Refunded"/>
    <s v="Branch "/>
    <n v="836"/>
    <n v="1195.48"/>
  </r>
  <r>
    <s v="AD01-9361"/>
    <x v="1"/>
    <s v="Sep"/>
    <x v="1"/>
    <x v="1"/>
    <s v="Cancelld"/>
    <x v="1"/>
    <s v="Refunded"/>
    <s v="Branch "/>
    <n v="869"/>
    <n v="1242.67"/>
  </r>
  <r>
    <s v="AD01-9364"/>
    <x v="1"/>
    <s v="Aug"/>
    <x v="0"/>
    <x v="1"/>
    <s v="Cancelld"/>
    <x v="0"/>
    <s v="Refunded"/>
    <s v="Shipment"/>
    <n v="340"/>
    <n v="486.2"/>
  </r>
  <r>
    <s v="AD01-9362"/>
    <x v="1"/>
    <s v="Aug"/>
    <x v="0"/>
    <x v="1"/>
    <s v="Cancelld"/>
    <x v="0"/>
    <s v="Refunded"/>
    <s v="Shipment"/>
    <n v="334"/>
    <n v="477.62"/>
  </r>
  <r>
    <s v="AD01-9362"/>
    <x v="1"/>
    <s v="Aug"/>
    <x v="0"/>
    <x v="1"/>
    <s v="Cancelld"/>
    <x v="0"/>
    <s v="Refunded"/>
    <s v="Shipment"/>
    <n v="337"/>
    <n v="481.90999999999997"/>
  </r>
  <r>
    <s v="AD01-9364"/>
    <x v="1"/>
    <s v="Aug"/>
    <x v="0"/>
    <x v="1"/>
    <s v="Cancelld"/>
    <x v="0"/>
    <s v="Refunded"/>
    <s v="Shipment"/>
    <n v="331"/>
    <n v="473.33"/>
  </r>
  <r>
    <s v="AD01-9361"/>
    <x v="1"/>
    <s v="Sep"/>
    <x v="0"/>
    <x v="1"/>
    <s v="Cancelld"/>
    <x v="0"/>
    <s v="Refunded"/>
    <s v="Shipment"/>
    <n v="328"/>
    <n v="469.03999999999996"/>
  </r>
  <r>
    <s v="AD01-9362"/>
    <x v="1"/>
    <s v="Sep"/>
    <x v="0"/>
    <x v="1"/>
    <s v="Cancelld"/>
    <x v="0"/>
    <s v="Refunded"/>
    <s v="Shipment"/>
    <n v="322"/>
    <n v="460.46000000000004"/>
  </r>
  <r>
    <s v="AD01-9361"/>
    <x v="1"/>
    <s v="Sep"/>
    <x v="0"/>
    <x v="1"/>
    <s v="Cancelld"/>
    <x v="0"/>
    <s v="Refunded"/>
    <s v="Shipment"/>
    <n v="316"/>
    <n v="451.88"/>
  </r>
  <r>
    <s v="AD01-9362"/>
    <x v="1"/>
    <s v="Sep"/>
    <x v="0"/>
    <x v="1"/>
    <s v="Cancelld"/>
    <x v="0"/>
    <s v="Refunded"/>
    <s v="Shipment"/>
    <n v="325"/>
    <n v="464.75"/>
  </r>
  <r>
    <s v="AD01-9364"/>
    <x v="1"/>
    <s v="Sep"/>
    <x v="0"/>
    <x v="1"/>
    <s v="Cancelld"/>
    <x v="0"/>
    <s v="Refunded"/>
    <s v="Shipment"/>
    <n v="319"/>
    <n v="456.16999999999996"/>
  </r>
  <r>
    <s v="AD01-9361"/>
    <x v="1"/>
    <s v="Sep"/>
    <x v="0"/>
    <x v="1"/>
    <s v="Cancelld"/>
    <x v="0"/>
    <s v="Refunded"/>
    <s v="Shipment"/>
    <n v="313"/>
    <n v="447.59000000000003"/>
  </r>
  <r>
    <s v="AD01-9364"/>
    <x v="2"/>
    <s v="Apr"/>
    <x v="0"/>
    <x v="0"/>
    <s v="Order assembled"/>
    <x v="1"/>
    <s v="Paid"/>
    <s v="Shipment"/>
    <n v="212"/>
    <n v="303.15999999999997"/>
  </r>
  <r>
    <s v="AD01-9362"/>
    <x v="2"/>
    <s v="Apr"/>
    <x v="0"/>
    <x v="0"/>
    <s v="Order assembled"/>
    <x v="1"/>
    <s v="Paid"/>
    <s v="Shipment"/>
    <n v="206"/>
    <n v="294.58"/>
  </r>
  <r>
    <s v="AD01-9364"/>
    <x v="2"/>
    <s v="Apr"/>
    <x v="0"/>
    <x v="0"/>
    <s v="Order assembled"/>
    <x v="1"/>
    <s v="Paid"/>
    <s v="Download"/>
    <n v="216"/>
    <n v="308.88"/>
  </r>
  <r>
    <s v="AD01-9362"/>
    <x v="2"/>
    <s v="Apr"/>
    <x v="0"/>
    <x v="0"/>
    <s v="Order assembled"/>
    <x v="1"/>
    <s v="Paid"/>
    <s v="Download"/>
    <n v="210"/>
    <n v="300.3"/>
  </r>
  <r>
    <s v="AD01-9364"/>
    <x v="2"/>
    <s v="Apr"/>
    <x v="0"/>
    <x v="0"/>
    <s v="Order assembled"/>
    <x v="1"/>
    <s v="Paid"/>
    <s v="Download"/>
    <n v="204"/>
    <n v="291.72000000000003"/>
  </r>
  <r>
    <s v="AD01-9364"/>
    <x v="2"/>
    <s v="Apr"/>
    <x v="0"/>
    <x v="0"/>
    <s v="Order assembled"/>
    <x v="1"/>
    <s v="Paid"/>
    <s v="Download"/>
    <n v="213"/>
    <n v="304.59000000000003"/>
  </r>
  <r>
    <s v="AD01-9361"/>
    <x v="2"/>
    <s v="Apr"/>
    <x v="0"/>
    <x v="0"/>
    <s v="Order assembled"/>
    <x v="1"/>
    <s v="Paid"/>
    <s v="Download"/>
    <n v="207"/>
    <n v="296.01"/>
  </r>
  <r>
    <s v="AD01-9362"/>
    <x v="2"/>
    <s v="Apr"/>
    <x v="0"/>
    <x v="0"/>
    <s v="Order assembled"/>
    <x v="1"/>
    <s v="Paid"/>
    <s v="Download"/>
    <n v="201"/>
    <n v="287.43"/>
  </r>
  <r>
    <s v="AD01-9362"/>
    <x v="2"/>
    <s v="Apr"/>
    <x v="0"/>
    <x v="0"/>
    <s v="Order assembled"/>
    <x v="1"/>
    <s v="Paid"/>
    <s v="Shipment"/>
    <n v="215"/>
    <n v="307.45"/>
  </r>
  <r>
    <s v="AD01-9362"/>
    <x v="2"/>
    <s v="Apr"/>
    <x v="0"/>
    <x v="0"/>
    <s v="Order assembled"/>
    <x v="1"/>
    <s v="Paid"/>
    <s v="Shipment"/>
    <n v="209"/>
    <n v="298.87"/>
  </r>
  <r>
    <s v="AD01-9363"/>
    <x v="2"/>
    <s v="Apr"/>
    <x v="0"/>
    <x v="0"/>
    <s v="Order assembled"/>
    <x v="1"/>
    <s v="Paid"/>
    <s v="Shipment"/>
    <n v="203"/>
    <n v="290.28999999999996"/>
  </r>
  <r>
    <s v="AD01-9362"/>
    <x v="2"/>
    <s v="Aug"/>
    <x v="0"/>
    <x v="0"/>
    <s v="Order assembled"/>
    <x v="1"/>
    <s v="Paid"/>
    <s v="Download"/>
    <n v="158"/>
    <n v="225.94"/>
  </r>
  <r>
    <s v="AD01-9362"/>
    <x v="2"/>
    <s v="Aug"/>
    <x v="0"/>
    <x v="0"/>
    <s v="Order assembled"/>
    <x v="1"/>
    <s v="Paid"/>
    <s v="Download"/>
    <n v="160"/>
    <n v="228.8"/>
  </r>
  <r>
    <s v="AD01-9365"/>
    <x v="2"/>
    <s v="Aug"/>
    <x v="0"/>
    <x v="0"/>
    <s v="Order assembled"/>
    <x v="1"/>
    <s v="Paid"/>
    <s v="Download"/>
    <n v="162"/>
    <n v="231.66"/>
  </r>
  <r>
    <s v="AD01-9361"/>
    <x v="2"/>
    <s v="Aug"/>
    <x v="0"/>
    <x v="0"/>
    <s v="Order assembled"/>
    <x v="1"/>
    <s v="Paid"/>
    <s v="Download"/>
    <n v="159"/>
    <n v="227.37"/>
  </r>
  <r>
    <s v="AD01-9362"/>
    <x v="2"/>
    <s v="Aug"/>
    <x v="0"/>
    <x v="0"/>
    <s v="Order assembled"/>
    <x v="1"/>
    <s v="Paid"/>
    <s v="Download"/>
    <n v="161"/>
    <n v="230.23000000000002"/>
  </r>
  <r>
    <s v="AD01-9363"/>
    <x v="2"/>
    <s v="Feb"/>
    <x v="0"/>
    <x v="0"/>
    <s v="Order assembled"/>
    <x v="1"/>
    <s v="Paid"/>
    <s v="Shipment"/>
    <n v="248"/>
    <n v="354.64"/>
  </r>
  <r>
    <s v="AD01-9362"/>
    <x v="2"/>
    <s v="Feb"/>
    <x v="0"/>
    <x v="0"/>
    <s v="Order assembled"/>
    <x v="1"/>
    <s v="Paid"/>
    <s v="Shipment"/>
    <n v="242"/>
    <n v="346.06"/>
  </r>
  <r>
    <s v="AD01-9364"/>
    <x v="2"/>
    <s v="Feb"/>
    <x v="0"/>
    <x v="0"/>
    <s v="Order assembled"/>
    <x v="1"/>
    <s v="Paid"/>
    <s v="Shipment"/>
    <n v="236"/>
    <n v="337.48"/>
  </r>
  <r>
    <s v="AD01-9364"/>
    <x v="2"/>
    <s v="Feb"/>
    <x v="0"/>
    <x v="0"/>
    <s v="Order assembled"/>
    <x v="1"/>
    <s v="Paid"/>
    <s v="Download"/>
    <n v="246"/>
    <n v="351.78"/>
  </r>
  <r>
    <s v="AD01-9361"/>
    <x v="2"/>
    <s v="Feb"/>
    <x v="0"/>
    <x v="0"/>
    <s v="Order assembled"/>
    <x v="1"/>
    <s v="Paid"/>
    <s v="Download"/>
    <n v="240"/>
    <n v="343.2"/>
  </r>
  <r>
    <s v="AD01-9364"/>
    <x v="2"/>
    <s v="Feb"/>
    <x v="0"/>
    <x v="0"/>
    <s v="Order assembled"/>
    <x v="1"/>
    <s v="Paid"/>
    <s v="Download"/>
    <n v="234"/>
    <n v="334.62"/>
  </r>
  <r>
    <s v="AD01-9361"/>
    <x v="2"/>
    <s v="Feb"/>
    <x v="0"/>
    <x v="0"/>
    <s v="Order assembled"/>
    <x v="1"/>
    <s v="Paid"/>
    <s v="Download"/>
    <n v="243"/>
    <n v="347.49"/>
  </r>
  <r>
    <s v="AD01-9362"/>
    <x v="2"/>
    <s v="Feb"/>
    <x v="0"/>
    <x v="0"/>
    <s v="Order assembled"/>
    <x v="1"/>
    <s v="Paid"/>
    <s v="Download"/>
    <n v="237"/>
    <n v="338.90999999999997"/>
  </r>
  <r>
    <s v="AD01-9364"/>
    <x v="2"/>
    <s v="Feb"/>
    <x v="0"/>
    <x v="0"/>
    <s v="Order assembled"/>
    <x v="1"/>
    <s v="Paid"/>
    <s v="Shipment"/>
    <n v="245"/>
    <n v="350.35"/>
  </r>
  <r>
    <s v="AD01-9362"/>
    <x v="2"/>
    <s v="Feb"/>
    <x v="0"/>
    <x v="0"/>
    <s v="Order assembled"/>
    <x v="1"/>
    <s v="Paid"/>
    <s v="Shipment"/>
    <n v="239"/>
    <n v="341.77"/>
  </r>
  <r>
    <s v="AD01-9362"/>
    <x v="2"/>
    <s v="Feb"/>
    <x v="0"/>
    <x v="0"/>
    <s v="Order assembled"/>
    <x v="1"/>
    <s v="Paid"/>
    <s v="Shipment"/>
    <n v="233"/>
    <n v="333.19"/>
  </r>
  <r>
    <s v="AD01-9362"/>
    <x v="2"/>
    <s v="Jan"/>
    <x v="0"/>
    <x v="0"/>
    <s v="Order assembled"/>
    <x v="1"/>
    <s v="Paid"/>
    <s v="Shipment"/>
    <n v="260"/>
    <n v="371.8"/>
  </r>
  <r>
    <s v="AD01-9364"/>
    <x v="2"/>
    <s v="Jan"/>
    <x v="0"/>
    <x v="0"/>
    <s v="Order assembled"/>
    <x v="1"/>
    <s v="Paid"/>
    <s v="Shipment"/>
    <n v="254"/>
    <n v="363.22"/>
  </r>
  <r>
    <s v="AD01-9361"/>
    <x v="2"/>
    <s v="Jan"/>
    <x v="0"/>
    <x v="0"/>
    <s v="Order assembled"/>
    <x v="1"/>
    <s v="Paid"/>
    <s v="Shipment"/>
    <n v="264"/>
    <n v="526.24"/>
  </r>
  <r>
    <s v="AD01-9364"/>
    <x v="2"/>
    <s v="Jan"/>
    <x v="0"/>
    <x v="0"/>
    <s v="Order assembled"/>
    <x v="1"/>
    <s v="Paid"/>
    <s v="Download"/>
    <n v="258"/>
    <n v="526.24"/>
  </r>
  <r>
    <s v="AD01-9362"/>
    <x v="2"/>
    <s v="Jan"/>
    <x v="0"/>
    <x v="0"/>
    <s v="Order assembled"/>
    <x v="1"/>
    <s v="Paid"/>
    <s v="Download"/>
    <n v="252"/>
    <n v="360.36"/>
  </r>
  <r>
    <s v="AD01-9361"/>
    <x v="2"/>
    <s v="Jan"/>
    <x v="0"/>
    <x v="0"/>
    <s v="Order assembled"/>
    <x v="1"/>
    <s v="Paid"/>
    <s v="Shipment"/>
    <n v="261"/>
    <n v="373.23"/>
  </r>
  <r>
    <s v="AD01-9362"/>
    <x v="2"/>
    <s v="Jan"/>
    <x v="0"/>
    <x v="0"/>
    <s v="Order assembled"/>
    <x v="1"/>
    <s v="Paid"/>
    <s v="Download"/>
    <n v="255"/>
    <n v="364.65"/>
  </r>
  <r>
    <s v="AD01-9361"/>
    <x v="2"/>
    <s v="Jan"/>
    <x v="0"/>
    <x v="0"/>
    <s v="Order assembled"/>
    <x v="1"/>
    <s v="Paid"/>
    <s v="Download"/>
    <n v="249"/>
    <n v="356.07"/>
  </r>
  <r>
    <s v="AD01-9363"/>
    <x v="2"/>
    <s v="Jan"/>
    <x v="0"/>
    <x v="0"/>
    <s v="Order assembled"/>
    <x v="1"/>
    <s v="Paid"/>
    <s v="Shipment"/>
    <n v="263"/>
    <n v="376.09000000000003"/>
  </r>
  <r>
    <s v="AD01-9362"/>
    <x v="2"/>
    <s v="Jan"/>
    <x v="0"/>
    <x v="0"/>
    <s v="Order assembled"/>
    <x v="1"/>
    <s v="Paid"/>
    <s v="Shipment"/>
    <n v="257"/>
    <n v="367.51"/>
  </r>
  <r>
    <s v="AD01-9361"/>
    <x v="2"/>
    <s v="Jan"/>
    <x v="0"/>
    <x v="0"/>
    <s v="Order assembled"/>
    <x v="1"/>
    <s v="Paid"/>
    <s v="Shipment"/>
    <n v="251"/>
    <n v="358.93"/>
  </r>
  <r>
    <s v="AD01-9365"/>
    <x v="2"/>
    <s v="Jul"/>
    <x v="0"/>
    <x v="0"/>
    <s v="Order assembled"/>
    <x v="1"/>
    <s v="Paid"/>
    <s v="Download"/>
    <n v="164"/>
    <n v="234.51999999999998"/>
  </r>
  <r>
    <s v="AD01-9362"/>
    <x v="2"/>
    <s v="Jul"/>
    <x v="0"/>
    <x v="0"/>
    <s v="Order assembled"/>
    <x v="1"/>
    <s v="Paid"/>
    <s v="Download"/>
    <n v="166"/>
    <n v="237.38"/>
  </r>
  <r>
    <s v="AD01-9362"/>
    <x v="2"/>
    <s v="Jul"/>
    <x v="0"/>
    <x v="0"/>
    <s v="Order assembled"/>
    <x v="1"/>
    <s v="Paid"/>
    <s v="Download"/>
    <n v="168"/>
    <n v="240.24"/>
  </r>
  <r>
    <s v="AD01-9364"/>
    <x v="2"/>
    <s v="Jul"/>
    <x v="0"/>
    <x v="0"/>
    <s v="Order assembled"/>
    <x v="1"/>
    <s v="Paid"/>
    <s v="Download"/>
    <n v="165"/>
    <n v="235.95"/>
  </r>
  <r>
    <s v="AD01-9362"/>
    <x v="2"/>
    <s v="Jul"/>
    <x v="0"/>
    <x v="0"/>
    <s v="Order assembled"/>
    <x v="1"/>
    <s v="Paid"/>
    <s v="Download"/>
    <n v="163"/>
    <n v="233.09"/>
  </r>
  <r>
    <s v="AD01-9365"/>
    <x v="2"/>
    <s v="Jul"/>
    <x v="0"/>
    <x v="0"/>
    <s v="Order assembled"/>
    <x v="1"/>
    <s v="Paid"/>
    <s v="Download"/>
    <n v="167"/>
    <n v="238.81"/>
  </r>
  <r>
    <s v="AD01-9362"/>
    <x v="2"/>
    <s v="Jun"/>
    <x v="0"/>
    <x v="0"/>
    <s v="Order assembled"/>
    <x v="1"/>
    <s v="Paid"/>
    <s v="Shipment"/>
    <n v="182"/>
    <n v="260.26"/>
  </r>
  <r>
    <s v="AD01-9362"/>
    <x v="2"/>
    <s v="Jun"/>
    <x v="0"/>
    <x v="0"/>
    <s v="Order assembled"/>
    <x v="1"/>
    <s v="Paid"/>
    <s v="Shipment"/>
    <n v="176"/>
    <n v="251.68"/>
  </r>
  <r>
    <s v="AD01-9362"/>
    <x v="2"/>
    <s v="Jun"/>
    <x v="0"/>
    <x v="0"/>
    <s v="Order assembled"/>
    <x v="1"/>
    <s v="Paid"/>
    <s v="Shipment"/>
    <n v="170"/>
    <n v="243.1"/>
  </r>
  <r>
    <s v="AD01-9362"/>
    <x v="2"/>
    <s v="Jun"/>
    <x v="0"/>
    <x v="0"/>
    <s v="Order assembled"/>
    <x v="1"/>
    <s v="Paid"/>
    <s v="Download"/>
    <n v="180"/>
    <n v="257.39999999999998"/>
  </r>
  <r>
    <s v="AD01-9361"/>
    <x v="2"/>
    <s v="Jun"/>
    <x v="0"/>
    <x v="0"/>
    <s v="Order assembled"/>
    <x v="1"/>
    <s v="Paid"/>
    <s v="Download"/>
    <n v="174"/>
    <n v="248.82"/>
  </r>
  <r>
    <s v="AD01-9361"/>
    <x v="2"/>
    <s v="Jun"/>
    <x v="0"/>
    <x v="0"/>
    <s v="Order assembled"/>
    <x v="1"/>
    <s v="Paid"/>
    <s v="Download"/>
    <n v="183"/>
    <n v="261.69"/>
  </r>
  <r>
    <s v="AD01-9362"/>
    <x v="2"/>
    <s v="Jun"/>
    <x v="0"/>
    <x v="0"/>
    <s v="Order assembled"/>
    <x v="1"/>
    <s v="Paid"/>
    <s v="Download"/>
    <n v="177"/>
    <n v="253.11"/>
  </r>
  <r>
    <s v="AD01-9362"/>
    <x v="2"/>
    <s v="Jun"/>
    <x v="0"/>
    <x v="0"/>
    <s v="Order assembled"/>
    <x v="1"/>
    <s v="Paid"/>
    <s v="Download"/>
    <n v="171"/>
    <n v="244.53"/>
  </r>
  <r>
    <s v="AD01-9363"/>
    <x v="2"/>
    <s v="Jun"/>
    <x v="0"/>
    <x v="0"/>
    <s v="Order assembled"/>
    <x v="1"/>
    <s v="Paid"/>
    <s v="Shipment"/>
    <n v="179"/>
    <n v="255.97"/>
  </r>
  <r>
    <s v="AD01-9361"/>
    <x v="2"/>
    <s v="Jun"/>
    <x v="0"/>
    <x v="0"/>
    <s v="Order assembled"/>
    <x v="1"/>
    <s v="Paid"/>
    <s v="Shipment"/>
    <n v="173"/>
    <n v="247.39"/>
  </r>
  <r>
    <s v="AD01-9361"/>
    <x v="2"/>
    <s v="Mar"/>
    <x v="0"/>
    <x v="0"/>
    <s v="Order assembled"/>
    <x v="1"/>
    <s v="Paid"/>
    <s v="Shipment"/>
    <n v="230"/>
    <n v="328.9"/>
  </r>
  <r>
    <s v="AD01-9362"/>
    <x v="2"/>
    <s v="Mar"/>
    <x v="0"/>
    <x v="0"/>
    <s v="Order assembled"/>
    <x v="1"/>
    <s v="Paid"/>
    <s v="Shipment"/>
    <n v="224"/>
    <n v="320.32"/>
  </r>
  <r>
    <s v="AD01-9363"/>
    <x v="2"/>
    <s v="Mar"/>
    <x v="0"/>
    <x v="0"/>
    <s v="Order assembled"/>
    <x v="1"/>
    <s v="Paid"/>
    <s v="Shipment"/>
    <n v="218"/>
    <n v="311.74"/>
  </r>
  <r>
    <s v="AD01-9362"/>
    <x v="2"/>
    <s v="Mar"/>
    <x v="0"/>
    <x v="0"/>
    <s v="Order assembled"/>
    <x v="1"/>
    <s v="Paid"/>
    <s v="Download"/>
    <n v="228"/>
    <n v="326.03999999999996"/>
  </r>
  <r>
    <s v="AD01-9362"/>
    <x v="2"/>
    <s v="Mar"/>
    <x v="0"/>
    <x v="0"/>
    <s v="Order assembled"/>
    <x v="1"/>
    <s v="Paid"/>
    <s v="Download"/>
    <n v="222"/>
    <n v="317.45999999999998"/>
  </r>
  <r>
    <s v="AD01-9363"/>
    <x v="2"/>
    <s v="Mar"/>
    <x v="0"/>
    <x v="0"/>
    <s v="Order assembled"/>
    <x v="1"/>
    <s v="Paid"/>
    <s v="Download"/>
    <n v="231"/>
    <n v="330.33"/>
  </r>
  <r>
    <s v="AD01-9364"/>
    <x v="2"/>
    <s v="Mar"/>
    <x v="0"/>
    <x v="0"/>
    <s v="Order assembled"/>
    <x v="1"/>
    <s v="Paid"/>
    <s v="Download"/>
    <n v="225"/>
    <n v="321.75"/>
  </r>
  <r>
    <s v="AD01-9365"/>
    <x v="2"/>
    <s v="Mar"/>
    <x v="0"/>
    <x v="0"/>
    <s v="Order assembled"/>
    <x v="1"/>
    <s v="Paid"/>
    <s v="Download"/>
    <n v="219"/>
    <n v="526.24"/>
  </r>
  <r>
    <s v="AD01-9361"/>
    <x v="2"/>
    <s v="Mar"/>
    <x v="0"/>
    <x v="0"/>
    <s v="Order assembled"/>
    <x v="1"/>
    <s v="Paid"/>
    <s v="Shipment"/>
    <n v="227"/>
    <n v="324.61"/>
  </r>
  <r>
    <s v="AD01-9361"/>
    <x v="2"/>
    <s v="Mar"/>
    <x v="0"/>
    <x v="0"/>
    <s v="Order assembled"/>
    <x v="1"/>
    <s v="Paid"/>
    <s v="Shipment"/>
    <n v="221"/>
    <n v="316.02999999999997"/>
  </r>
  <r>
    <s v="AD01-9361"/>
    <x v="2"/>
    <s v="May"/>
    <x v="0"/>
    <x v="0"/>
    <s v="Order assembled"/>
    <x v="1"/>
    <s v="Paid"/>
    <s v="Shipment"/>
    <n v="200"/>
    <n v="286"/>
  </r>
  <r>
    <s v="AD01-9362"/>
    <x v="2"/>
    <s v="May"/>
    <x v="0"/>
    <x v="0"/>
    <s v="Order assembled"/>
    <x v="1"/>
    <s v="Paid"/>
    <s v="Shipment"/>
    <n v="194"/>
    <n v="277.42"/>
  </r>
  <r>
    <s v="AD01-9362"/>
    <x v="2"/>
    <s v="May"/>
    <x v="0"/>
    <x v="0"/>
    <s v="Order assembled"/>
    <x v="1"/>
    <s v="Paid"/>
    <s v="Shipment"/>
    <n v="188"/>
    <n v="268.84000000000003"/>
  </r>
  <r>
    <s v="AD01-9362"/>
    <x v="2"/>
    <s v="May"/>
    <x v="0"/>
    <x v="0"/>
    <s v="Order assembled"/>
    <x v="1"/>
    <s v="Paid"/>
    <s v="Download"/>
    <n v="198"/>
    <n v="283.14"/>
  </r>
  <r>
    <s v="AD01-9362"/>
    <x v="2"/>
    <s v="May"/>
    <x v="0"/>
    <x v="0"/>
    <s v="Order assembled"/>
    <x v="1"/>
    <s v="Paid"/>
    <s v="Download"/>
    <n v="192"/>
    <n v="274.56"/>
  </r>
  <r>
    <s v="AD01-9362"/>
    <x v="2"/>
    <s v="May"/>
    <x v="0"/>
    <x v="0"/>
    <s v="Order assembled"/>
    <x v="1"/>
    <s v="Paid"/>
    <s v="Download"/>
    <n v="186"/>
    <n v="265.98"/>
  </r>
  <r>
    <s v="AD01-9361"/>
    <x v="2"/>
    <s v="May"/>
    <x v="0"/>
    <x v="0"/>
    <s v="Order assembled"/>
    <x v="1"/>
    <s v="Paid"/>
    <s v="Download"/>
    <n v="195"/>
    <n v="278.85000000000002"/>
  </r>
  <r>
    <s v="AD01-9364"/>
    <x v="2"/>
    <s v="May"/>
    <x v="0"/>
    <x v="0"/>
    <s v="Order assembled"/>
    <x v="1"/>
    <s v="Paid"/>
    <s v="Download"/>
    <n v="189"/>
    <n v="270.27"/>
  </r>
  <r>
    <s v="AD01-9364"/>
    <x v="2"/>
    <s v="May"/>
    <x v="0"/>
    <x v="0"/>
    <s v="Order assembled"/>
    <x v="1"/>
    <s v="Paid"/>
    <s v="Shipment"/>
    <n v="197"/>
    <n v="281.70999999999998"/>
  </r>
  <r>
    <s v="AD01-9364"/>
    <x v="2"/>
    <s v="May"/>
    <x v="0"/>
    <x v="0"/>
    <s v="Order assembled"/>
    <x v="1"/>
    <s v="Paid"/>
    <s v="Shipment"/>
    <n v="191"/>
    <n v="273.13"/>
  </r>
  <r>
    <s v="AD01-9364"/>
    <x v="2"/>
    <s v="May"/>
    <x v="0"/>
    <x v="0"/>
    <s v="Order assembled"/>
    <x v="1"/>
    <s v="Paid"/>
    <s v="Shipment"/>
    <n v="185"/>
    <n v="264.55"/>
  </r>
  <r>
    <s v="AD01-9361"/>
    <x v="2"/>
    <s v="Sep"/>
    <x v="0"/>
    <x v="0"/>
    <s v="Order assembled"/>
    <x v="1"/>
    <s v="Paid"/>
    <s v="Download"/>
    <n v="154"/>
    <n v="220.22"/>
  </r>
  <r>
    <s v="AD01-9362"/>
    <x v="2"/>
    <s v="Sep"/>
    <x v="0"/>
    <x v="0"/>
    <s v="Order assembled"/>
    <x v="1"/>
    <s v="Paid"/>
    <s v="Download"/>
    <n v="156"/>
    <n v="223.07999999999998"/>
  </r>
  <r>
    <s v="AD01-9362"/>
    <x v="2"/>
    <s v="Sep"/>
    <x v="0"/>
    <x v="0"/>
    <s v="Order assembled"/>
    <x v="1"/>
    <s v="Paid"/>
    <s v="Download"/>
    <n v="153"/>
    <n v="218.79"/>
  </r>
  <r>
    <s v="AD01-9361"/>
    <x v="2"/>
    <s v="Sep"/>
    <x v="0"/>
    <x v="0"/>
    <s v="Order assembled"/>
    <x v="1"/>
    <s v="Paid"/>
    <s v="Download"/>
    <n v="157"/>
    <n v="224.51"/>
  </r>
  <r>
    <s v="AD01-9363"/>
    <x v="2"/>
    <s v="Sep"/>
    <x v="0"/>
    <x v="0"/>
    <s v="Order assembled"/>
    <x v="1"/>
    <s v="Paid"/>
    <s v="Download"/>
    <n v="155"/>
    <n v="221.65"/>
  </r>
  <r>
    <s v="AD01-9361"/>
    <x v="2"/>
    <s v="Sep"/>
    <x v="0"/>
    <x v="0"/>
    <s v="Order assembled"/>
    <x v="1"/>
    <s v="Paid"/>
    <s v="Shipment"/>
    <n v="341"/>
    <n v="487.63"/>
  </r>
  <r>
    <s v="AD01-9361"/>
    <x v="2"/>
    <s v="Aug"/>
    <x v="1"/>
    <x v="0"/>
    <s v="Order assembled"/>
    <x v="1"/>
    <s v="Paid"/>
    <s v="Shipment"/>
    <n v="254"/>
    <n v="363.22"/>
  </r>
  <r>
    <s v="AD01-9362"/>
    <x v="2"/>
    <s v="Aug"/>
    <x v="1"/>
    <x v="0"/>
    <s v="Order assembled"/>
    <x v="1"/>
    <s v="Paid"/>
    <s v="Shipment"/>
    <n v="256"/>
    <n v="366.08"/>
  </r>
  <r>
    <s v="AD01-9362"/>
    <x v="2"/>
    <s v="Aug"/>
    <x v="1"/>
    <x v="0"/>
    <s v="Order assembled"/>
    <x v="1"/>
    <s v="Paid"/>
    <s v="Shipment"/>
    <n v="961"/>
    <n v="1374.23"/>
  </r>
  <r>
    <s v="AD01-9362"/>
    <x v="2"/>
    <s v="Aug"/>
    <x v="1"/>
    <x v="0"/>
    <s v="Order assembled"/>
    <x v="1"/>
    <s v="Paid"/>
    <s v="Shipment"/>
    <n v="255"/>
    <n v="364.65"/>
  </r>
  <r>
    <s v="AD01-9364"/>
    <x v="2"/>
    <s v="Aug"/>
    <x v="1"/>
    <x v="0"/>
    <s v="Order assembled"/>
    <x v="1"/>
    <s v="Paid"/>
    <s v="Shipment"/>
    <n v="253"/>
    <n v="361.78999999999996"/>
  </r>
  <r>
    <s v="AD01-9364"/>
    <x v="2"/>
    <s v="Aug"/>
    <x v="1"/>
    <x v="0"/>
    <s v="Order assembled"/>
    <x v="1"/>
    <s v="Paid"/>
    <s v="Shipment"/>
    <n v="251"/>
    <n v="358.93"/>
  </r>
  <r>
    <s v="AD01-9362"/>
    <x v="2"/>
    <s v="Jul"/>
    <x v="1"/>
    <x v="0"/>
    <s v="Order assembled"/>
    <x v="1"/>
    <s v="Paid"/>
    <s v="Shipment"/>
    <n v="260"/>
    <n v="371.8"/>
  </r>
  <r>
    <s v="AD01-9362"/>
    <x v="2"/>
    <s v="Jul"/>
    <x v="1"/>
    <x v="0"/>
    <s v="Order assembled"/>
    <x v="1"/>
    <s v="Paid"/>
    <s v="Shipment"/>
    <n v="960"/>
    <n v="1372.8"/>
  </r>
  <r>
    <s v="AD01-9363"/>
    <x v="2"/>
    <s v="Jul"/>
    <x v="1"/>
    <x v="0"/>
    <s v="Order assembled"/>
    <x v="1"/>
    <s v="Paid"/>
    <s v="Shipment"/>
    <n v="261"/>
    <n v="373.23"/>
  </r>
  <r>
    <s v="AD01-9362"/>
    <x v="2"/>
    <s v="Jul"/>
    <x v="1"/>
    <x v="0"/>
    <s v="Order assembled"/>
    <x v="1"/>
    <s v="Paid"/>
    <s v="Shipment"/>
    <n v="259"/>
    <n v="370.37"/>
  </r>
  <r>
    <s v="AD01-9362"/>
    <x v="2"/>
    <s v="Jul"/>
    <x v="1"/>
    <x v="0"/>
    <s v="Order assembled"/>
    <x v="1"/>
    <s v="Paid"/>
    <s v="Shipment"/>
    <n v="257"/>
    <n v="367.51"/>
  </r>
  <r>
    <s v="AD01-9361"/>
    <x v="2"/>
    <s v="Sep"/>
    <x v="1"/>
    <x v="0"/>
    <s v="Order assembled"/>
    <x v="1"/>
    <s v="Paid"/>
    <s v="Shipment"/>
    <n v="248"/>
    <n v="354.64"/>
  </r>
  <r>
    <s v="AD01-9364"/>
    <x v="2"/>
    <s v="Sep"/>
    <x v="1"/>
    <x v="0"/>
    <s v="Order assembled"/>
    <x v="1"/>
    <s v="Paid"/>
    <s v="Shipment"/>
    <n v="250"/>
    <n v="526.24"/>
  </r>
  <r>
    <s v="AD01-9362"/>
    <x v="2"/>
    <s v="Sep"/>
    <x v="1"/>
    <x v="0"/>
    <s v="Order assembled"/>
    <x v="1"/>
    <s v="Paid"/>
    <s v="Shipment"/>
    <n v="249"/>
    <n v="356.07"/>
  </r>
  <r>
    <s v="AD01-9361"/>
    <x v="2"/>
    <s v="Sep"/>
    <x v="1"/>
    <x v="0"/>
    <s v="Order assembled"/>
    <x v="1"/>
    <s v="Paid"/>
    <s v="Shipment"/>
    <n v="247"/>
    <n v="353.21"/>
  </r>
  <r>
    <s v="AD01-9361"/>
    <x v="2"/>
    <s v="Apr"/>
    <x v="0"/>
    <x v="0"/>
    <s v="Order assembled"/>
    <x v="0"/>
    <s v="Paid"/>
    <s v="Download"/>
    <n v="356"/>
    <n v="484.15999999999997"/>
  </r>
  <r>
    <s v="AD01-9362"/>
    <x v="2"/>
    <s v="Apr"/>
    <x v="0"/>
    <x v="0"/>
    <s v="Order assembled"/>
    <x v="0"/>
    <s v="Paid"/>
    <s v="Download"/>
    <n v="152"/>
    <n v="217.36"/>
  </r>
  <r>
    <s v="AD01-9364"/>
    <x v="2"/>
    <s v="Apr"/>
    <x v="0"/>
    <x v="1"/>
    <s v="Order assembled"/>
    <x v="0"/>
    <s v="Paid"/>
    <s v="Download"/>
    <n v="352"/>
    <n v="503.36"/>
  </r>
  <r>
    <s v="AD01-9361"/>
    <x v="2"/>
    <s v="Apr"/>
    <x v="0"/>
    <x v="1"/>
    <s v="Order assembled"/>
    <x v="0"/>
    <s v="Paid"/>
    <s v="Download"/>
    <n v="154"/>
    <n v="220.22"/>
  </r>
  <r>
    <s v="AD01-9365"/>
    <x v="2"/>
    <s v="Apr"/>
    <x v="0"/>
    <x v="1"/>
    <s v="Order assembled"/>
    <x v="0"/>
    <s v="Paid"/>
    <s v="Download"/>
    <n v="698"/>
    <n v="998.14"/>
  </r>
  <r>
    <s v="AD01-9364"/>
    <x v="2"/>
    <s v="Apr"/>
    <x v="0"/>
    <x v="1"/>
    <s v="Order assembled"/>
    <x v="0"/>
    <s v="Paid"/>
    <s v="Download"/>
    <n v="731"/>
    <n v="1045.33"/>
  </r>
  <r>
    <s v="AD01-9364"/>
    <x v="2"/>
    <s v="Apr"/>
    <x v="0"/>
    <x v="1"/>
    <s v="Order assembled"/>
    <x v="0"/>
    <s v="Paid"/>
    <s v="Download"/>
    <n v="771"/>
    <n v="526.24"/>
  </r>
  <r>
    <s v="AD01-9364"/>
    <x v="2"/>
    <s v="Apr"/>
    <x v="0"/>
    <x v="1"/>
    <s v="Order assembled"/>
    <x v="0"/>
    <s v="Paid"/>
    <s v="Download"/>
    <n v="355"/>
    <n v="507.65"/>
  </r>
  <r>
    <s v="AD01-9364"/>
    <x v="2"/>
    <s v="Apr"/>
    <x v="0"/>
    <x v="1"/>
    <s v="Order assembled"/>
    <x v="0"/>
    <s v="Paid"/>
    <s v="Download"/>
    <n v="157"/>
    <n v="224.51"/>
  </r>
  <r>
    <s v="AD01-9362"/>
    <x v="2"/>
    <s v="Apr"/>
    <x v="0"/>
    <x v="1"/>
    <s v="Order assembled"/>
    <x v="0"/>
    <s v="Paid"/>
    <s v="Download"/>
    <n v="353"/>
    <n v="504.78999999999996"/>
  </r>
  <r>
    <s v="AD01-9362"/>
    <x v="2"/>
    <s v="Apr"/>
    <x v="0"/>
    <x v="1"/>
    <s v="Order assembled"/>
    <x v="0"/>
    <s v="Paid"/>
    <s v="Download"/>
    <n v="155"/>
    <n v="221.65"/>
  </r>
  <r>
    <s v="AD01-9362"/>
    <x v="2"/>
    <s v="Aug"/>
    <x v="0"/>
    <x v="1"/>
    <s v="Order assembled"/>
    <x v="0"/>
    <s v="Paid"/>
    <s v="Download"/>
    <n v="332"/>
    <n v="451.52"/>
  </r>
  <r>
    <s v="AD01-9362"/>
    <x v="2"/>
    <s v="Aug"/>
    <x v="0"/>
    <x v="1"/>
    <s v="Order assembled"/>
    <x v="0"/>
    <s v="Paid"/>
    <s v="Download"/>
    <n v="134"/>
    <n v="191.62"/>
  </r>
  <r>
    <s v="AD01-9361"/>
    <x v="2"/>
    <s v="Aug"/>
    <x v="0"/>
    <x v="1"/>
    <s v="Order assembled"/>
    <x v="0"/>
    <s v="Paid"/>
    <s v="Download"/>
    <n v="334"/>
    <n v="477.62"/>
  </r>
  <r>
    <s v="AD01-9362"/>
    <x v="2"/>
    <s v="Aug"/>
    <x v="0"/>
    <x v="1"/>
    <s v="Order assembled"/>
    <x v="0"/>
    <s v="Paid"/>
    <s v="Download"/>
    <n v="702"/>
    <n v="1003.86"/>
  </r>
  <r>
    <s v="AD01-9361"/>
    <x v="2"/>
    <s v="Aug"/>
    <x v="0"/>
    <x v="1"/>
    <s v="Order assembled"/>
    <x v="0"/>
    <s v="Paid"/>
    <s v="Download"/>
    <n v="735"/>
    <n v="1051.05"/>
  </r>
  <r>
    <s v="AD01-9362"/>
    <x v="2"/>
    <s v="Aug"/>
    <x v="0"/>
    <x v="1"/>
    <s v="Order assembled"/>
    <x v="0"/>
    <s v="Paid"/>
    <s v="Download"/>
    <n v="333"/>
    <n v="526.24"/>
  </r>
  <r>
    <s v="AD01-9365"/>
    <x v="2"/>
    <s v="Aug"/>
    <x v="0"/>
    <x v="1"/>
    <s v="Order assembled"/>
    <x v="0"/>
    <s v="Paid"/>
    <s v="Download"/>
    <n v="774"/>
    <n v="526.24"/>
  </r>
  <r>
    <s v="AD01-9362"/>
    <x v="2"/>
    <s v="Aug"/>
    <x v="0"/>
    <x v="1"/>
    <s v="Order assembled"/>
    <x v="0"/>
    <s v="Paid"/>
    <s v="Download"/>
    <n v="331"/>
    <n v="473.33"/>
  </r>
  <r>
    <s v="AD01-9362"/>
    <x v="2"/>
    <s v="Aug"/>
    <x v="0"/>
    <x v="1"/>
    <s v="Order assembled"/>
    <x v="0"/>
    <s v="Paid"/>
    <s v="Download"/>
    <n v="133"/>
    <n v="190.19"/>
  </r>
  <r>
    <s v="AD01-9363"/>
    <x v="2"/>
    <s v="Aug"/>
    <x v="0"/>
    <x v="1"/>
    <s v="Order assembled"/>
    <x v="0"/>
    <s v="Paid"/>
    <s v="Download"/>
    <n v="335"/>
    <n v="479.05"/>
  </r>
  <r>
    <s v="AD01-9362"/>
    <x v="2"/>
    <s v="Aug"/>
    <x v="0"/>
    <x v="1"/>
    <s v="Order assembled"/>
    <x v="0"/>
    <s v="Paid"/>
    <s v="Download"/>
    <n v="131"/>
    <n v="187.32999999999998"/>
  </r>
  <r>
    <s v="AD01-9363"/>
    <x v="2"/>
    <s v="Dec"/>
    <x v="0"/>
    <x v="1"/>
    <s v="Order assembled"/>
    <x v="0"/>
    <s v="Paid"/>
    <s v="Download"/>
    <n v="140"/>
    <n v="200.2"/>
  </r>
  <r>
    <s v="AD01-9362"/>
    <x v="2"/>
    <s v="Dec"/>
    <x v="0"/>
    <x v="1"/>
    <s v="Order assembled"/>
    <x v="0"/>
    <s v="Paid"/>
    <s v="Download"/>
    <n v="356"/>
    <n v="509.08"/>
  </r>
  <r>
    <s v="AD01-9362"/>
    <x v="2"/>
    <s v="Dec"/>
    <x v="0"/>
    <x v="1"/>
    <s v="Order assembled"/>
    <x v="0"/>
    <s v="Paid"/>
    <s v="Download"/>
    <n v="310"/>
    <n v="443.3"/>
  </r>
  <r>
    <s v="AD01-9361"/>
    <x v="2"/>
    <s v="Dec"/>
    <x v="0"/>
    <x v="1"/>
    <s v="Order assembled"/>
    <x v="0"/>
    <s v="Paid"/>
    <s v="Download"/>
    <n v="358"/>
    <n v="511.94"/>
  </r>
  <r>
    <s v="AD01-9365"/>
    <x v="2"/>
    <s v="Dec"/>
    <x v="0"/>
    <x v="1"/>
    <s v="Order assembled"/>
    <x v="0"/>
    <s v="Paid"/>
    <s v="Download"/>
    <n v="138"/>
    <n v="197.34"/>
  </r>
  <r>
    <s v="AD01-9364"/>
    <x v="2"/>
    <s v="Dec"/>
    <x v="0"/>
    <x v="1"/>
    <s v="Order assembled"/>
    <x v="0"/>
    <s v="Paid"/>
    <s v="Download"/>
    <n v="705"/>
    <n v="1008.15"/>
  </r>
  <r>
    <s v="AD01-9361"/>
    <x v="2"/>
    <s v="Dec"/>
    <x v="0"/>
    <x v="1"/>
    <s v="Order assembled"/>
    <x v="0"/>
    <s v="Paid"/>
    <s v="Download"/>
    <n v="738"/>
    <n v="1055.3399999999999"/>
  </r>
  <r>
    <s v="AD01-9361"/>
    <x v="2"/>
    <s v="Dec"/>
    <x v="0"/>
    <x v="1"/>
    <s v="Order assembled"/>
    <x v="0"/>
    <s v="Paid"/>
    <s v="Download"/>
    <n v="141"/>
    <n v="201.63"/>
  </r>
  <r>
    <s v="AD01-9364"/>
    <x v="2"/>
    <s v="Dec"/>
    <x v="0"/>
    <x v="1"/>
    <s v="Order assembled"/>
    <x v="0"/>
    <s v="Paid"/>
    <s v="Download"/>
    <n v="309"/>
    <n v="526.24"/>
  </r>
  <r>
    <s v="AD01-9365"/>
    <x v="2"/>
    <s v="Dec"/>
    <x v="0"/>
    <x v="1"/>
    <s v="Order assembled"/>
    <x v="0"/>
    <s v="Paid"/>
    <s v="Download"/>
    <n v="778"/>
    <n v="526.24"/>
  </r>
  <r>
    <s v="AD01-9361"/>
    <x v="2"/>
    <s v="Dec"/>
    <x v="0"/>
    <x v="1"/>
    <s v="Order assembled"/>
    <x v="0"/>
    <s v="Paid"/>
    <s v="Download"/>
    <n v="139"/>
    <n v="198.76999999999998"/>
  </r>
  <r>
    <s v="AD01-9362"/>
    <x v="2"/>
    <s v="Dec"/>
    <x v="0"/>
    <x v="1"/>
    <s v="Order assembled"/>
    <x v="0"/>
    <s v="Paid"/>
    <s v="Download"/>
    <n v="313"/>
    <n v="447.59000000000003"/>
  </r>
  <r>
    <s v="AD01-9362"/>
    <x v="2"/>
    <s v="Dec"/>
    <x v="0"/>
    <x v="1"/>
    <s v="Order assembled"/>
    <x v="0"/>
    <s v="Paid"/>
    <s v="Download"/>
    <n v="137"/>
    <n v="195.91"/>
  </r>
  <r>
    <s v="AD01-9361"/>
    <x v="2"/>
    <s v="Dec"/>
    <x v="0"/>
    <x v="1"/>
    <s v="Order assembled"/>
    <x v="0"/>
    <s v="Paid"/>
    <s v="Download"/>
    <n v="311"/>
    <n v="444.73"/>
  </r>
  <r>
    <s v="AD01-9363"/>
    <x v="2"/>
    <s v="Dec"/>
    <x v="0"/>
    <x v="1"/>
    <s v="Order assembled"/>
    <x v="0"/>
    <s v="Paid"/>
    <s v="Download"/>
    <n v="747"/>
    <n v="1068.21"/>
  </r>
  <r>
    <s v="AD01-9361"/>
    <x v="2"/>
    <s v="Feb"/>
    <x v="0"/>
    <x v="1"/>
    <s v="Order assembled"/>
    <x v="0"/>
    <s v="Paid"/>
    <s v="Download"/>
    <n v="362"/>
    <n v="492.32"/>
  </r>
  <r>
    <s v="AD01-9362"/>
    <x v="2"/>
    <s v="Feb"/>
    <x v="0"/>
    <x v="1"/>
    <s v="Order assembled"/>
    <x v="0"/>
    <s v="Paid"/>
    <s v="Download"/>
    <n v="164"/>
    <n v="234.51999999999998"/>
  </r>
  <r>
    <s v="AD01-9364"/>
    <x v="2"/>
    <s v="Feb"/>
    <x v="0"/>
    <x v="1"/>
    <s v="Order assembled"/>
    <x v="0"/>
    <s v="Paid"/>
    <s v="Download"/>
    <n v="364"/>
    <n v="520.52"/>
  </r>
  <r>
    <s v="AD01-9361"/>
    <x v="2"/>
    <s v="Feb"/>
    <x v="0"/>
    <x v="1"/>
    <s v="Order assembled"/>
    <x v="0"/>
    <s v="Paid"/>
    <s v="Download"/>
    <n v="166"/>
    <n v="237.38"/>
  </r>
  <r>
    <s v="AD01-9361"/>
    <x v="2"/>
    <s v="Feb"/>
    <x v="0"/>
    <x v="1"/>
    <s v="Order assembled"/>
    <x v="0"/>
    <s v="Paid"/>
    <s v="Download"/>
    <n v="696"/>
    <n v="995.28"/>
  </r>
  <r>
    <s v="AD01-9364"/>
    <x v="2"/>
    <s v="Feb"/>
    <x v="0"/>
    <x v="1"/>
    <s v="Order assembled"/>
    <x v="0"/>
    <s v="Paid"/>
    <s v="Download"/>
    <n v="363"/>
    <n v="519.09"/>
  </r>
  <r>
    <s v="AD01-9361"/>
    <x v="2"/>
    <s v="Feb"/>
    <x v="0"/>
    <x v="1"/>
    <s v="Order assembled"/>
    <x v="0"/>
    <s v="Paid"/>
    <s v="Download"/>
    <n v="769"/>
    <n v="526.24"/>
  </r>
  <r>
    <s v="AD01-9361"/>
    <x v="2"/>
    <s v="Feb"/>
    <x v="0"/>
    <x v="1"/>
    <s v="Order assembled"/>
    <x v="0"/>
    <s v="Paid"/>
    <s v="Download"/>
    <n v="367"/>
    <n v="524.80999999999995"/>
  </r>
  <r>
    <s v="AD01-9364"/>
    <x v="2"/>
    <s v="Feb"/>
    <x v="0"/>
    <x v="1"/>
    <s v="Order assembled"/>
    <x v="0"/>
    <s v="Paid"/>
    <s v="Download"/>
    <n v="163"/>
    <n v="233.09"/>
  </r>
  <r>
    <s v="AD01-9362"/>
    <x v="2"/>
    <s v="Feb"/>
    <x v="0"/>
    <x v="1"/>
    <s v="Order assembled"/>
    <x v="0"/>
    <s v="Paid"/>
    <s v="Download"/>
    <n v="365"/>
    <n v="521.95000000000005"/>
  </r>
  <r>
    <s v="AD01-9364"/>
    <x v="2"/>
    <s v="Feb"/>
    <x v="0"/>
    <x v="1"/>
    <s v="Order assembled"/>
    <x v="0"/>
    <s v="Paid"/>
    <s v="Download"/>
    <n v="167"/>
    <n v="238.81"/>
  </r>
  <r>
    <s v="AD01-9361"/>
    <x v="2"/>
    <s v="Jan"/>
    <x v="0"/>
    <x v="1"/>
    <s v="Order assembled"/>
    <x v="0"/>
    <s v="Paid"/>
    <s v="Download"/>
    <n v="368"/>
    <n v="500.48"/>
  </r>
  <r>
    <s v="AD01-9362"/>
    <x v="2"/>
    <s v="Jan"/>
    <x v="0"/>
    <x v="1"/>
    <s v="Order assembled"/>
    <x v="0"/>
    <s v="Paid"/>
    <s v="Download"/>
    <n v="170"/>
    <n v="243.1"/>
  </r>
  <r>
    <s v="AD01-9362"/>
    <x v="2"/>
    <s v="Jan"/>
    <x v="0"/>
    <x v="1"/>
    <s v="Order assembled"/>
    <x v="0"/>
    <s v="Paid"/>
    <s v="Download"/>
    <n v="370"/>
    <n v="529.1"/>
  </r>
  <r>
    <s v="AD01-9361"/>
    <x v="2"/>
    <s v="Jan"/>
    <x v="0"/>
    <x v="1"/>
    <s v="Order assembled"/>
    <x v="0"/>
    <s v="Paid"/>
    <s v="Download"/>
    <n v="172"/>
    <n v="245.95999999999998"/>
  </r>
  <r>
    <s v="AD01-9362"/>
    <x v="2"/>
    <s v="Jan"/>
    <x v="0"/>
    <x v="1"/>
    <s v="Order assembled"/>
    <x v="0"/>
    <s v="Paid"/>
    <s v="Download"/>
    <n v="695"/>
    <n v="993.85"/>
  </r>
  <r>
    <s v="AD01-9361"/>
    <x v="2"/>
    <s v="Jan"/>
    <x v="0"/>
    <x v="1"/>
    <s v="Order assembled"/>
    <x v="0"/>
    <s v="Paid"/>
    <s v="Download"/>
    <n v="729"/>
    <n v="1042.47"/>
  </r>
  <r>
    <s v="AD01-9361"/>
    <x v="2"/>
    <s v="Jan"/>
    <x v="0"/>
    <x v="1"/>
    <s v="Order assembled"/>
    <x v="0"/>
    <s v="Paid"/>
    <s v="Download"/>
    <n v="369"/>
    <n v="527.66999999999996"/>
  </r>
  <r>
    <s v="AD01-9364"/>
    <x v="2"/>
    <s v="Jan"/>
    <x v="0"/>
    <x v="1"/>
    <s v="Order assembled"/>
    <x v="0"/>
    <s v="Paid"/>
    <s v="Download"/>
    <n v="768"/>
    <n v="526.24"/>
  </r>
  <r>
    <s v="AD01-9362"/>
    <x v="2"/>
    <s v="Jan"/>
    <x v="0"/>
    <x v="1"/>
    <s v="Order assembled"/>
    <x v="0"/>
    <s v="Paid"/>
    <s v="Download"/>
    <n v="169"/>
    <n v="241.67000000000002"/>
  </r>
  <r>
    <s v="AD01-9362"/>
    <x v="2"/>
    <s v="Jan"/>
    <x v="0"/>
    <x v="1"/>
    <s v="Order assembled"/>
    <x v="0"/>
    <s v="Paid"/>
    <s v="Download"/>
    <n v="371"/>
    <n v="530.53"/>
  </r>
  <r>
    <s v="AD01-9361"/>
    <x v="2"/>
    <s v="Jan"/>
    <x v="0"/>
    <x v="1"/>
    <s v="Order assembled"/>
    <x v="0"/>
    <s v="Paid"/>
    <s v="Download"/>
    <n v="173"/>
    <n v="247.39"/>
  </r>
  <r>
    <s v="AD01-9361"/>
    <x v="2"/>
    <s v="Jul"/>
    <x v="0"/>
    <x v="1"/>
    <s v="Order assembled"/>
    <x v="0"/>
    <s v="Paid"/>
    <s v="Download"/>
    <n v="338"/>
    <n v="459.68"/>
  </r>
  <r>
    <s v="AD01-9365"/>
    <x v="2"/>
    <s v="Jul"/>
    <x v="0"/>
    <x v="1"/>
    <s v="Order assembled"/>
    <x v="0"/>
    <s v="Paid"/>
    <s v="Download"/>
    <n v="140"/>
    <n v="200.2"/>
  </r>
  <r>
    <s v="AD01-9362"/>
    <x v="2"/>
    <s v="Jul"/>
    <x v="0"/>
    <x v="1"/>
    <s v="Order assembled"/>
    <x v="0"/>
    <s v="Paid"/>
    <s v="Download"/>
    <n v="340"/>
    <n v="486.2"/>
  </r>
  <r>
    <s v="AD01-9362"/>
    <x v="2"/>
    <s v="Jul"/>
    <x v="0"/>
    <x v="1"/>
    <s v="Order assembled"/>
    <x v="0"/>
    <s v="Paid"/>
    <s v="Download"/>
    <n v="136"/>
    <n v="194.48"/>
  </r>
  <r>
    <s v="AD01-9361"/>
    <x v="2"/>
    <s v="Jul"/>
    <x v="0"/>
    <x v="1"/>
    <s v="Order assembled"/>
    <x v="0"/>
    <s v="Paid"/>
    <s v="Download"/>
    <n v="701"/>
    <n v="1002.4300000000001"/>
  </r>
  <r>
    <s v="AD01-9364"/>
    <x v="2"/>
    <s v="Jul"/>
    <x v="0"/>
    <x v="1"/>
    <s v="Order assembled"/>
    <x v="0"/>
    <s v="Paid"/>
    <s v="Download"/>
    <n v="734"/>
    <n v="1049.6199999999999"/>
  </r>
  <r>
    <s v="AD01-9361"/>
    <x v="2"/>
    <s v="Jul"/>
    <x v="0"/>
    <x v="1"/>
    <s v="Order assembled"/>
    <x v="0"/>
    <s v="Paid"/>
    <s v="Download"/>
    <n v="339"/>
    <n v="526.24"/>
  </r>
  <r>
    <s v="AD01-9362"/>
    <x v="2"/>
    <s v="Jul"/>
    <x v="0"/>
    <x v="1"/>
    <s v="Order assembled"/>
    <x v="0"/>
    <s v="Paid"/>
    <s v="Download"/>
    <n v="773"/>
    <n v="526.24"/>
  </r>
  <r>
    <s v="AD01-9361"/>
    <x v="2"/>
    <s v="Jul"/>
    <x v="0"/>
    <x v="1"/>
    <s v="Order assembled"/>
    <x v="0"/>
    <s v="Paid"/>
    <s v="Download"/>
    <n v="337"/>
    <n v="481.90999999999997"/>
  </r>
  <r>
    <s v="AD01-9362"/>
    <x v="2"/>
    <s v="Jul"/>
    <x v="0"/>
    <x v="1"/>
    <s v="Order assembled"/>
    <x v="0"/>
    <s v="Paid"/>
    <s v="Download"/>
    <n v="139"/>
    <n v="198.76999999999998"/>
  </r>
  <r>
    <s v="AD01-9365"/>
    <x v="2"/>
    <s v="Jul"/>
    <x v="0"/>
    <x v="1"/>
    <s v="Order assembled"/>
    <x v="0"/>
    <s v="Paid"/>
    <s v="Download"/>
    <n v="137"/>
    <n v="195.91"/>
  </r>
  <r>
    <s v="AD01-9365"/>
    <x v="2"/>
    <s v="Jun"/>
    <x v="0"/>
    <x v="1"/>
    <s v="Order assembled"/>
    <x v="0"/>
    <s v="Paid"/>
    <s v="Download"/>
    <n v="344"/>
    <n v="467.84"/>
  </r>
  <r>
    <s v="AD01-9361"/>
    <x v="2"/>
    <s v="Jun"/>
    <x v="0"/>
    <x v="1"/>
    <s v="Order assembled"/>
    <x v="0"/>
    <s v="Paid"/>
    <s v="Download"/>
    <n v="146"/>
    <n v="208.78"/>
  </r>
  <r>
    <s v="AD01-9362"/>
    <x v="2"/>
    <s v="Jun"/>
    <x v="0"/>
    <x v="1"/>
    <s v="Order assembled"/>
    <x v="0"/>
    <s v="Paid"/>
    <s v="Download"/>
    <n v="142"/>
    <n v="203.06"/>
  </r>
  <r>
    <s v="AD01-9361"/>
    <x v="2"/>
    <s v="Jun"/>
    <x v="0"/>
    <x v="1"/>
    <s v="Order assembled"/>
    <x v="0"/>
    <s v="Paid"/>
    <s v="Download"/>
    <n v="700"/>
    <n v="1001"/>
  </r>
  <r>
    <s v="AD01-9362"/>
    <x v="2"/>
    <s v="Jun"/>
    <x v="0"/>
    <x v="1"/>
    <s v="Order assembled"/>
    <x v="0"/>
    <s v="Paid"/>
    <s v="Download"/>
    <n v="733"/>
    <n v="1048.19"/>
  </r>
  <r>
    <s v="AD01-9362"/>
    <x v="2"/>
    <s v="Jun"/>
    <x v="0"/>
    <x v="1"/>
    <s v="Order assembled"/>
    <x v="0"/>
    <s v="Paid"/>
    <s v="Download"/>
    <n v="345"/>
    <n v="526.24"/>
  </r>
  <r>
    <s v="AD01-9362"/>
    <x v="2"/>
    <s v="Jun"/>
    <x v="0"/>
    <x v="1"/>
    <s v="Order assembled"/>
    <x v="0"/>
    <s v="Paid"/>
    <s v="Download"/>
    <n v="343"/>
    <n v="490.49"/>
  </r>
  <r>
    <s v="AD01-9362"/>
    <x v="2"/>
    <s v="Jun"/>
    <x v="0"/>
    <x v="1"/>
    <s v="Order assembled"/>
    <x v="0"/>
    <s v="Paid"/>
    <s v="Download"/>
    <n v="145"/>
    <n v="207.35"/>
  </r>
  <r>
    <s v="AD01-9362"/>
    <x v="2"/>
    <s v="Jun"/>
    <x v="0"/>
    <x v="1"/>
    <s v="Order assembled"/>
    <x v="0"/>
    <s v="Paid"/>
    <s v="Download"/>
    <n v="341"/>
    <n v="487.63"/>
  </r>
  <r>
    <s v="AD01-9361"/>
    <x v="2"/>
    <s v="Jun"/>
    <x v="0"/>
    <x v="1"/>
    <s v="Order assembled"/>
    <x v="0"/>
    <s v="Paid"/>
    <s v="Download"/>
    <n v="143"/>
    <n v="204.49"/>
  </r>
  <r>
    <s v="AD01-9365"/>
    <x v="2"/>
    <s v="Mar"/>
    <x v="0"/>
    <x v="1"/>
    <s v="Order assembled"/>
    <x v="0"/>
    <s v="Paid"/>
    <s v="Download"/>
    <n v="158"/>
    <n v="225.94"/>
  </r>
  <r>
    <s v="AD01-9364"/>
    <x v="2"/>
    <s v="Mar"/>
    <x v="0"/>
    <x v="1"/>
    <s v="Order assembled"/>
    <x v="0"/>
    <s v="Paid"/>
    <s v="Download"/>
    <n v="358"/>
    <n v="511.94"/>
  </r>
  <r>
    <s v="AD01-9364"/>
    <x v="2"/>
    <s v="Mar"/>
    <x v="0"/>
    <x v="1"/>
    <s v="Order assembled"/>
    <x v="0"/>
    <s v="Paid"/>
    <s v="Download"/>
    <n v="160"/>
    <n v="228.8"/>
  </r>
  <r>
    <s v="AD01-9363"/>
    <x v="2"/>
    <s v="Mar"/>
    <x v="0"/>
    <x v="1"/>
    <s v="Order assembled"/>
    <x v="0"/>
    <s v="Paid"/>
    <s v="Download"/>
    <n v="697"/>
    <n v="996.71"/>
  </r>
  <r>
    <s v="AD01-9363"/>
    <x v="2"/>
    <s v="Mar"/>
    <x v="0"/>
    <x v="1"/>
    <s v="Order assembled"/>
    <x v="0"/>
    <s v="Paid"/>
    <s v="Download"/>
    <n v="730"/>
    <n v="1043.9000000000001"/>
  </r>
  <r>
    <s v="AD01-9361"/>
    <x v="2"/>
    <s v="Mar"/>
    <x v="0"/>
    <x v="1"/>
    <s v="Order assembled"/>
    <x v="0"/>
    <s v="Paid"/>
    <s v="Download"/>
    <n v="357"/>
    <n v="510.51"/>
  </r>
  <r>
    <s v="AD01-9362"/>
    <x v="2"/>
    <s v="Mar"/>
    <x v="0"/>
    <x v="1"/>
    <s v="Order assembled"/>
    <x v="0"/>
    <s v="Paid"/>
    <s v="Download"/>
    <n v="770"/>
    <n v="526.24"/>
  </r>
  <r>
    <s v="AD01-9362"/>
    <x v="2"/>
    <s v="Mar"/>
    <x v="0"/>
    <x v="1"/>
    <s v="Order assembled"/>
    <x v="0"/>
    <s v="Paid"/>
    <s v="Download"/>
    <n v="361"/>
    <n v="516.23"/>
  </r>
  <r>
    <s v="AD01-9362"/>
    <x v="2"/>
    <s v="Mar"/>
    <x v="0"/>
    <x v="1"/>
    <s v="Order assembled"/>
    <x v="0"/>
    <s v="Paid"/>
    <s v="Download"/>
    <n v="359"/>
    <n v="513.37"/>
  </r>
  <r>
    <s v="AD01-9362"/>
    <x v="2"/>
    <s v="Mar"/>
    <x v="0"/>
    <x v="1"/>
    <s v="Order assembled"/>
    <x v="0"/>
    <s v="Paid"/>
    <s v="Download"/>
    <n v="161"/>
    <n v="230.23000000000002"/>
  </r>
  <r>
    <s v="AD01-9362"/>
    <x v="2"/>
    <s v="May"/>
    <x v="0"/>
    <x v="1"/>
    <s v="Order assembled"/>
    <x v="0"/>
    <s v="Paid"/>
    <s v="Download"/>
    <n v="350"/>
    <n v="476"/>
  </r>
  <r>
    <s v="AD01-9362"/>
    <x v="2"/>
    <s v="May"/>
    <x v="0"/>
    <x v="1"/>
    <s v="Order assembled"/>
    <x v="0"/>
    <s v="Paid"/>
    <s v="Download"/>
    <n v="346"/>
    <n v="494.78"/>
  </r>
  <r>
    <s v="AD01-9364"/>
    <x v="2"/>
    <s v="May"/>
    <x v="0"/>
    <x v="1"/>
    <s v="Order assembled"/>
    <x v="0"/>
    <s v="Paid"/>
    <s v="Download"/>
    <n v="148"/>
    <n v="211.64"/>
  </r>
  <r>
    <s v="AD01-9362"/>
    <x v="2"/>
    <s v="May"/>
    <x v="0"/>
    <x v="1"/>
    <s v="Order assembled"/>
    <x v="0"/>
    <s v="Paid"/>
    <s v="Download"/>
    <n v="699"/>
    <n v="999.56999999999994"/>
  </r>
  <r>
    <s v="AD01-9361"/>
    <x v="2"/>
    <s v="May"/>
    <x v="0"/>
    <x v="1"/>
    <s v="Order assembled"/>
    <x v="0"/>
    <s v="Paid"/>
    <s v="Download"/>
    <n v="732"/>
    <n v="1046.76"/>
  </r>
  <r>
    <s v="AD01-9361"/>
    <x v="2"/>
    <s v="May"/>
    <x v="0"/>
    <x v="1"/>
    <s v="Order assembled"/>
    <x v="0"/>
    <s v="Paid"/>
    <s v="Download"/>
    <n v="351"/>
    <n v="526.24"/>
  </r>
  <r>
    <s v="AD01-9362"/>
    <x v="2"/>
    <s v="May"/>
    <x v="0"/>
    <x v="1"/>
    <s v="Order assembled"/>
    <x v="0"/>
    <s v="Paid"/>
    <s v="Download"/>
    <n v="772"/>
    <n v="526.24"/>
  </r>
  <r>
    <s v="AD01-9364"/>
    <x v="2"/>
    <s v="May"/>
    <x v="0"/>
    <x v="1"/>
    <s v="Order assembled"/>
    <x v="0"/>
    <s v="Paid"/>
    <s v="Download"/>
    <n v="349"/>
    <n v="499.07"/>
  </r>
  <r>
    <s v="AD01-9362"/>
    <x v="2"/>
    <s v="May"/>
    <x v="0"/>
    <x v="1"/>
    <s v="Order assembled"/>
    <x v="0"/>
    <s v="Paid"/>
    <s v="Download"/>
    <n v="151"/>
    <n v="215.93"/>
  </r>
  <r>
    <s v="AD01-9364"/>
    <x v="2"/>
    <s v="May"/>
    <x v="0"/>
    <x v="1"/>
    <s v="Order assembled"/>
    <x v="0"/>
    <s v="Paid"/>
    <s v="Download"/>
    <n v="347"/>
    <n v="496.21000000000004"/>
  </r>
  <r>
    <s v="AD01-9362"/>
    <x v="2"/>
    <s v="May"/>
    <x v="0"/>
    <x v="1"/>
    <s v="Order assembled"/>
    <x v="0"/>
    <s v="Paid"/>
    <s v="Download"/>
    <n v="149"/>
    <n v="213.07"/>
  </r>
  <r>
    <s v="AD01-9364"/>
    <x v="2"/>
    <s v="Nov"/>
    <x v="0"/>
    <x v="1"/>
    <s v="Order assembled"/>
    <x v="0"/>
    <s v="Paid"/>
    <s v="Download"/>
    <n v="146"/>
    <n v="208.78"/>
  </r>
  <r>
    <s v="AD01-9365"/>
    <x v="2"/>
    <s v="Nov"/>
    <x v="0"/>
    <x v="1"/>
    <s v="Order assembled"/>
    <x v="0"/>
    <s v="Paid"/>
    <s v="Download"/>
    <n v="314"/>
    <n v="449.02"/>
  </r>
  <r>
    <s v="AD01-9361"/>
    <x v="2"/>
    <s v="Nov"/>
    <x v="0"/>
    <x v="1"/>
    <s v="Order assembled"/>
    <x v="0"/>
    <s v="Paid"/>
    <s v="Download"/>
    <n v="362"/>
    <n v="517.66"/>
  </r>
  <r>
    <s v="AD01-9364"/>
    <x v="2"/>
    <s v="Nov"/>
    <x v="0"/>
    <x v="1"/>
    <s v="Order assembled"/>
    <x v="0"/>
    <s v="Paid"/>
    <s v="Download"/>
    <n v="142"/>
    <n v="203.06"/>
  </r>
  <r>
    <s v="AD01-9361"/>
    <x v="2"/>
    <s v="Nov"/>
    <x v="0"/>
    <x v="1"/>
    <s v="Order assembled"/>
    <x v="0"/>
    <s v="Paid"/>
    <s v="Download"/>
    <n v="316"/>
    <n v="451.88"/>
  </r>
  <r>
    <s v="AD01-9362"/>
    <x v="2"/>
    <s v="Nov"/>
    <x v="0"/>
    <x v="1"/>
    <s v="Order assembled"/>
    <x v="0"/>
    <s v="Paid"/>
    <s v="Download"/>
    <n v="364"/>
    <n v="520.52"/>
  </r>
  <r>
    <s v="AD01-9361"/>
    <x v="2"/>
    <s v="Nov"/>
    <x v="0"/>
    <x v="1"/>
    <s v="Order assembled"/>
    <x v="0"/>
    <s v="Paid"/>
    <s v="Download"/>
    <n v="144"/>
    <n v="205.92000000000002"/>
  </r>
  <r>
    <s v="AD01-9364"/>
    <x v="2"/>
    <s v="Nov"/>
    <x v="0"/>
    <x v="1"/>
    <s v="Order assembled"/>
    <x v="0"/>
    <s v="Paid"/>
    <s v="Download"/>
    <n v="704"/>
    <n v="1006.72"/>
  </r>
  <r>
    <s v="AD01-9364"/>
    <x v="2"/>
    <s v="Nov"/>
    <x v="0"/>
    <x v="1"/>
    <s v="Order assembled"/>
    <x v="0"/>
    <s v="Paid"/>
    <s v="Download"/>
    <n v="315"/>
    <n v="526.24"/>
  </r>
  <r>
    <s v="AD01-9361"/>
    <x v="2"/>
    <s v="Nov"/>
    <x v="0"/>
    <x v="1"/>
    <s v="Order assembled"/>
    <x v="0"/>
    <s v="Paid"/>
    <s v="Download"/>
    <n v="777"/>
    <n v="526.24"/>
  </r>
  <r>
    <s v="AD01-9362"/>
    <x v="2"/>
    <s v="Nov"/>
    <x v="0"/>
    <x v="1"/>
    <s v="Order assembled"/>
    <x v="0"/>
    <s v="Paid"/>
    <s v="Download"/>
    <n v="145"/>
    <n v="207.35"/>
  </r>
  <r>
    <s v="AD01-9362"/>
    <x v="2"/>
    <s v="Nov"/>
    <x v="0"/>
    <x v="1"/>
    <s v="Order assembled"/>
    <x v="0"/>
    <s v="Paid"/>
    <s v="Download"/>
    <n v="319"/>
    <n v="456.16999999999996"/>
  </r>
  <r>
    <s v="AD01-9364"/>
    <x v="2"/>
    <s v="Nov"/>
    <x v="0"/>
    <x v="1"/>
    <s v="Order assembled"/>
    <x v="0"/>
    <s v="Paid"/>
    <s v="Download"/>
    <n v="361"/>
    <n v="516.23"/>
  </r>
  <r>
    <s v="AD01-9361"/>
    <x v="2"/>
    <s v="Nov"/>
    <x v="0"/>
    <x v="1"/>
    <s v="Order assembled"/>
    <x v="0"/>
    <s v="Paid"/>
    <s v="Download"/>
    <n v="143"/>
    <n v="204.49"/>
  </r>
  <r>
    <s v="AD01-9361"/>
    <x v="2"/>
    <s v="Nov"/>
    <x v="0"/>
    <x v="1"/>
    <s v="Order assembled"/>
    <x v="0"/>
    <s v="Paid"/>
    <s v="Download"/>
    <n v="317"/>
    <n v="453.31"/>
  </r>
  <r>
    <s v="AD01-9364"/>
    <x v="2"/>
    <s v="Nov"/>
    <x v="0"/>
    <x v="1"/>
    <s v="Order assembled"/>
    <x v="0"/>
    <s v="Paid"/>
    <s v="Download"/>
    <n v="746"/>
    <n v="1066.78"/>
  </r>
  <r>
    <s v="AD01-9362"/>
    <x v="2"/>
    <s v="Oct"/>
    <x v="0"/>
    <x v="1"/>
    <s v="Order assembled"/>
    <x v="0"/>
    <s v="Paid"/>
    <s v="Download"/>
    <n v="152"/>
    <n v="217.36"/>
  </r>
  <r>
    <s v="AD01-9363"/>
    <x v="2"/>
    <s v="Oct"/>
    <x v="0"/>
    <x v="1"/>
    <s v="Order assembled"/>
    <x v="0"/>
    <s v="Paid"/>
    <s v="Download"/>
    <n v="320"/>
    <n v="457.6"/>
  </r>
  <r>
    <s v="AD01-9364"/>
    <x v="2"/>
    <s v="Oct"/>
    <x v="0"/>
    <x v="1"/>
    <s v="Order assembled"/>
    <x v="0"/>
    <s v="Paid"/>
    <s v="Download"/>
    <n v="368"/>
    <n v="526.24"/>
  </r>
  <r>
    <s v="AD01-9361"/>
    <x v="2"/>
    <s v="Oct"/>
    <x v="0"/>
    <x v="1"/>
    <s v="Order assembled"/>
    <x v="0"/>
    <s v="Paid"/>
    <s v="Download"/>
    <n v="148"/>
    <n v="211.64"/>
  </r>
  <r>
    <s v="AD01-9361"/>
    <x v="2"/>
    <s v="Oct"/>
    <x v="0"/>
    <x v="1"/>
    <s v="Order assembled"/>
    <x v="0"/>
    <s v="Paid"/>
    <s v="Download"/>
    <n v="322"/>
    <n v="460.46000000000004"/>
  </r>
  <r>
    <s v="AD01-9362"/>
    <x v="2"/>
    <s v="Oct"/>
    <x v="0"/>
    <x v="1"/>
    <s v="Order assembled"/>
    <x v="0"/>
    <s v="Paid"/>
    <s v="Download"/>
    <n v="370"/>
    <n v="529.1"/>
  </r>
  <r>
    <s v="AD01-9361"/>
    <x v="2"/>
    <s v="Oct"/>
    <x v="0"/>
    <x v="1"/>
    <s v="Order assembled"/>
    <x v="0"/>
    <s v="Paid"/>
    <s v="Download"/>
    <n v="150"/>
    <n v="214.5"/>
  </r>
  <r>
    <s v="AD01-9364"/>
    <x v="2"/>
    <s v="Oct"/>
    <x v="0"/>
    <x v="1"/>
    <s v="Order assembled"/>
    <x v="0"/>
    <s v="Paid"/>
    <s v="Download"/>
    <n v="703"/>
    <n v="1005.29"/>
  </r>
  <r>
    <s v="AD01-9365"/>
    <x v="2"/>
    <s v="Oct"/>
    <x v="0"/>
    <x v="1"/>
    <s v="Order assembled"/>
    <x v="0"/>
    <s v="Paid"/>
    <s v="Download"/>
    <n v="737"/>
    <n v="1053.9099999999999"/>
  </r>
  <r>
    <s v="AD01-9365"/>
    <x v="2"/>
    <s v="Oct"/>
    <x v="0"/>
    <x v="1"/>
    <s v="Order assembled"/>
    <x v="0"/>
    <s v="Paid"/>
    <s v="Download"/>
    <n v="147"/>
    <n v="210.21"/>
  </r>
  <r>
    <s v="AD01-9362"/>
    <x v="2"/>
    <s v="Oct"/>
    <x v="0"/>
    <x v="1"/>
    <s v="Order assembled"/>
    <x v="0"/>
    <s v="Paid"/>
    <s v="Download"/>
    <n v="321"/>
    <n v="526.24"/>
  </r>
  <r>
    <s v="AD01-9361"/>
    <x v="2"/>
    <s v="Oct"/>
    <x v="0"/>
    <x v="1"/>
    <s v="Order assembled"/>
    <x v="0"/>
    <s v="Paid"/>
    <s v="Download"/>
    <n v="776"/>
    <n v="526.24"/>
  </r>
  <r>
    <s v="AD01-9362"/>
    <x v="2"/>
    <s v="Oct"/>
    <x v="0"/>
    <x v="1"/>
    <s v="Order assembled"/>
    <x v="0"/>
    <s v="Paid"/>
    <s v="Download"/>
    <n v="151"/>
    <n v="215.93"/>
  </r>
  <r>
    <s v="AD01-9361"/>
    <x v="2"/>
    <s v="Oct"/>
    <x v="0"/>
    <x v="1"/>
    <s v="Order assembled"/>
    <x v="0"/>
    <s v="Paid"/>
    <s v="Download"/>
    <n v="367"/>
    <n v="524.80999999999995"/>
  </r>
  <r>
    <s v="AD01-9364"/>
    <x v="2"/>
    <s v="Oct"/>
    <x v="0"/>
    <x v="1"/>
    <s v="Order assembled"/>
    <x v="0"/>
    <s v="Paid"/>
    <s v="Download"/>
    <n v="149"/>
    <n v="213.07"/>
  </r>
  <r>
    <s v="AD01-9364"/>
    <x v="2"/>
    <s v="Oct"/>
    <x v="0"/>
    <x v="1"/>
    <s v="Order assembled"/>
    <x v="0"/>
    <s v="Paid"/>
    <s v="Download"/>
    <n v="323"/>
    <n v="461.89"/>
  </r>
  <r>
    <s v="AD01-9362"/>
    <x v="2"/>
    <s v="Oct"/>
    <x v="0"/>
    <x v="1"/>
    <s v="Order assembled"/>
    <x v="0"/>
    <s v="Paid"/>
    <s v="Download"/>
    <n v="371"/>
    <n v="530.53"/>
  </r>
  <r>
    <s v="AD01-9361"/>
    <x v="2"/>
    <s v="Sep"/>
    <x v="0"/>
    <x v="1"/>
    <s v="Order assembled"/>
    <x v="0"/>
    <s v="Paid"/>
    <s v="Download"/>
    <n v="326"/>
    <n v="443.36"/>
  </r>
  <r>
    <s v="AD01-9363"/>
    <x v="2"/>
    <s v="Sep"/>
    <x v="0"/>
    <x v="1"/>
    <s v="Order assembled"/>
    <x v="0"/>
    <s v="Paid"/>
    <s v="Download"/>
    <n v="128"/>
    <n v="183.04"/>
  </r>
  <r>
    <s v="AD01-9361"/>
    <x v="2"/>
    <s v="Sep"/>
    <x v="0"/>
    <x v="1"/>
    <s v="Order assembled"/>
    <x v="0"/>
    <s v="Paid"/>
    <s v="Download"/>
    <n v="328"/>
    <n v="469.03999999999996"/>
  </r>
  <r>
    <s v="AD01-9361"/>
    <x v="2"/>
    <s v="Sep"/>
    <x v="0"/>
    <x v="1"/>
    <s v="Order assembled"/>
    <x v="0"/>
    <s v="Paid"/>
    <s v="Download"/>
    <n v="130"/>
    <n v="185.9"/>
  </r>
  <r>
    <s v="AD01-9362"/>
    <x v="2"/>
    <s v="Sep"/>
    <x v="0"/>
    <x v="1"/>
    <s v="Order assembled"/>
    <x v="0"/>
    <s v="Paid"/>
    <s v="Download"/>
    <n v="736"/>
    <n v="1052.48"/>
  </r>
  <r>
    <s v="AD01-9361"/>
    <x v="2"/>
    <s v="Sep"/>
    <x v="0"/>
    <x v="1"/>
    <s v="Order assembled"/>
    <x v="0"/>
    <s v="Paid"/>
    <s v="Download"/>
    <n v="327"/>
    <n v="526.24"/>
  </r>
  <r>
    <s v="AD01-9362"/>
    <x v="2"/>
    <s v="Sep"/>
    <x v="0"/>
    <x v="1"/>
    <s v="Order assembled"/>
    <x v="0"/>
    <s v="Paid"/>
    <s v="Download"/>
    <n v="775"/>
    <n v="526.24"/>
  </r>
  <r>
    <s v="AD01-9362"/>
    <x v="2"/>
    <s v="Sep"/>
    <x v="0"/>
    <x v="1"/>
    <s v="Order assembled"/>
    <x v="0"/>
    <s v="Paid"/>
    <s v="Download"/>
    <n v="325"/>
    <n v="464.75"/>
  </r>
  <r>
    <s v="AD01-9361"/>
    <x v="2"/>
    <s v="Sep"/>
    <x v="0"/>
    <x v="1"/>
    <s v="Order assembled"/>
    <x v="0"/>
    <s v="Paid"/>
    <s v="Download"/>
    <n v="127"/>
    <n v="181.61"/>
  </r>
  <r>
    <s v="AD01-9361"/>
    <x v="2"/>
    <s v="Sep"/>
    <x v="0"/>
    <x v="1"/>
    <s v="Order assembled"/>
    <x v="0"/>
    <s v="Paid"/>
    <s v="Download"/>
    <n v="329"/>
    <n v="470.47"/>
  </r>
  <r>
    <s v="AD01-9364"/>
    <x v="2"/>
    <s v="Apr"/>
    <x v="1"/>
    <x v="0"/>
    <s v="Order assembled"/>
    <x v="0"/>
    <s v="Paid"/>
    <s v="Download"/>
    <n v="182"/>
    <n v="260.26"/>
  </r>
  <r>
    <s v="AD01-9362"/>
    <x v="2"/>
    <s v="Apr"/>
    <x v="1"/>
    <x v="0"/>
    <s v="Order assembled"/>
    <x v="0"/>
    <s v="Paid"/>
    <s v="Download"/>
    <n v="176"/>
    <n v="251.68"/>
  </r>
  <r>
    <s v="AD01-9361"/>
    <x v="2"/>
    <s v="Apr"/>
    <x v="1"/>
    <x v="0"/>
    <s v="Order assembled"/>
    <x v="0"/>
    <s v="Paid"/>
    <s v="Shipment"/>
    <n v="200"/>
    <n v="286"/>
  </r>
  <r>
    <s v="AD01-9362"/>
    <x v="2"/>
    <s v="Apr"/>
    <x v="1"/>
    <x v="0"/>
    <s v="Order assembled"/>
    <x v="0"/>
    <s v="Paid"/>
    <s v="Shipment"/>
    <n v="248"/>
    <n v="354.64"/>
  </r>
  <r>
    <s v="AD01-9361"/>
    <x v="2"/>
    <s v="Apr"/>
    <x v="1"/>
    <x v="0"/>
    <s v="Order assembled"/>
    <x v="0"/>
    <s v="Paid"/>
    <s v="Shipment"/>
    <n v="184"/>
    <n v="263.12"/>
  </r>
  <r>
    <s v="AD01-9361"/>
    <x v="2"/>
    <s v="Apr"/>
    <x v="1"/>
    <x v="0"/>
    <s v="Order assembled"/>
    <x v="0"/>
    <s v="Paid"/>
    <s v="Shipment"/>
    <n v="178"/>
    <n v="254.54"/>
  </r>
  <r>
    <s v="AD01-9362"/>
    <x v="2"/>
    <s v="Apr"/>
    <x v="1"/>
    <x v="0"/>
    <s v="Order assembled"/>
    <x v="0"/>
    <s v="Paid"/>
    <s v="Shipment"/>
    <n v="172"/>
    <n v="245.95999999999998"/>
  </r>
  <r>
    <s v="AD01-9361"/>
    <x v="2"/>
    <s v="Apr"/>
    <x v="1"/>
    <x v="0"/>
    <s v="Order assembled"/>
    <x v="0"/>
    <s v="Paid"/>
    <s v="Shipment"/>
    <n v="202"/>
    <n v="526.24"/>
  </r>
  <r>
    <s v="AD01-9362"/>
    <x v="2"/>
    <s v="Apr"/>
    <x v="1"/>
    <x v="0"/>
    <s v="Order assembled"/>
    <x v="0"/>
    <s v="Paid"/>
    <s v="Shipment"/>
    <n v="250"/>
    <n v="526.24"/>
  </r>
  <r>
    <s v="AD01-9363"/>
    <x v="2"/>
    <s v="Apr"/>
    <x v="1"/>
    <x v="0"/>
    <s v="Order assembled"/>
    <x v="0"/>
    <s v="Paid"/>
    <s v="Shipment"/>
    <n v="246"/>
    <n v="351.78"/>
  </r>
  <r>
    <s v="AD01-9361"/>
    <x v="2"/>
    <s v="Apr"/>
    <x v="1"/>
    <x v="0"/>
    <s v="Order assembled"/>
    <x v="0"/>
    <s v="Paid"/>
    <s v="Shipment"/>
    <n v="201"/>
    <n v="287.43"/>
  </r>
  <r>
    <s v="AD01-9364"/>
    <x v="2"/>
    <s v="Apr"/>
    <x v="1"/>
    <x v="0"/>
    <s v="Order assembled"/>
    <x v="0"/>
    <s v="Paid"/>
    <s v="Shipment"/>
    <n v="249"/>
    <n v="356.07"/>
  </r>
  <r>
    <s v="AD01-9361"/>
    <x v="2"/>
    <s v="Apr"/>
    <x v="1"/>
    <x v="0"/>
    <s v="Order assembled"/>
    <x v="0"/>
    <s v="Paid"/>
    <s v="Shipment"/>
    <n v="181"/>
    <n v="258.83"/>
  </r>
  <r>
    <s v="AD01-9361"/>
    <x v="2"/>
    <s v="Apr"/>
    <x v="1"/>
    <x v="0"/>
    <s v="Order assembled"/>
    <x v="0"/>
    <s v="Paid"/>
    <s v="Shipment"/>
    <n v="175"/>
    <n v="250.25"/>
  </r>
  <r>
    <s v="AD01-9362"/>
    <x v="2"/>
    <s v="Apr"/>
    <x v="1"/>
    <x v="0"/>
    <s v="Order assembled"/>
    <x v="0"/>
    <s v="Paid"/>
    <s v="Shipment"/>
    <n v="792"/>
    <n v="1132.56"/>
  </r>
  <r>
    <s v="AD01-9362"/>
    <x v="2"/>
    <s v="Apr"/>
    <x v="1"/>
    <x v="0"/>
    <s v="Order assembled"/>
    <x v="0"/>
    <s v="Paid"/>
    <s v="Shipment"/>
    <n v="825"/>
    <n v="1179.75"/>
  </r>
  <r>
    <s v="AD01-9361"/>
    <x v="2"/>
    <s v="Apr"/>
    <x v="1"/>
    <x v="0"/>
    <s v="Order assembled"/>
    <x v="0"/>
    <s v="Paid"/>
    <s v="Download"/>
    <n v="185"/>
    <n v="264.55"/>
  </r>
  <r>
    <s v="AD01-9365"/>
    <x v="2"/>
    <s v="Apr"/>
    <x v="1"/>
    <x v="0"/>
    <s v="Order assembled"/>
    <x v="0"/>
    <s v="Paid"/>
    <s v="Download"/>
    <n v="179"/>
    <n v="255.97"/>
  </r>
  <r>
    <s v="AD01-9364"/>
    <x v="2"/>
    <s v="Apr"/>
    <x v="1"/>
    <x v="0"/>
    <s v="Order assembled"/>
    <x v="0"/>
    <s v="Paid"/>
    <s v="Download"/>
    <n v="173"/>
    <n v="247.39"/>
  </r>
  <r>
    <s v="AD01-9361"/>
    <x v="2"/>
    <s v="Apr"/>
    <x v="1"/>
    <x v="0"/>
    <s v="Order assembled"/>
    <x v="0"/>
    <s v="Paid"/>
    <s v="Shipment"/>
    <n v="203"/>
    <n v="290.28999999999996"/>
  </r>
  <r>
    <s v="AD01-9363"/>
    <x v="2"/>
    <s v="Aug"/>
    <x v="1"/>
    <x v="0"/>
    <s v="Order assembled"/>
    <x v="0"/>
    <s v="Paid"/>
    <s v="Download"/>
    <n v="368"/>
    <n v="526.24"/>
  </r>
  <r>
    <s v="AD01-9362"/>
    <x v="2"/>
    <s v="Aug"/>
    <x v="1"/>
    <x v="0"/>
    <s v="Order assembled"/>
    <x v="0"/>
    <s v="Paid"/>
    <s v="Download"/>
    <n v="362"/>
    <n v="517.66"/>
  </r>
  <r>
    <s v="AD01-9362"/>
    <x v="2"/>
    <s v="Aug"/>
    <x v="1"/>
    <x v="0"/>
    <s v="Order assembled"/>
    <x v="0"/>
    <s v="Paid"/>
    <s v="Download"/>
    <n v="356"/>
    <n v="509.08"/>
  </r>
  <r>
    <s v="AD01-9362"/>
    <x v="2"/>
    <s v="Aug"/>
    <x v="1"/>
    <x v="0"/>
    <s v="Order assembled"/>
    <x v="0"/>
    <s v="Paid"/>
    <s v="Shipment"/>
    <n v="182"/>
    <n v="260.26"/>
  </r>
  <r>
    <s v="AD01-9364"/>
    <x v="2"/>
    <s v="Aug"/>
    <x v="1"/>
    <x v="0"/>
    <s v="Order assembled"/>
    <x v="0"/>
    <s v="Paid"/>
    <s v="Shipment"/>
    <n v="224"/>
    <n v="320.32"/>
  </r>
  <r>
    <s v="AD01-9364"/>
    <x v="2"/>
    <s v="Aug"/>
    <x v="1"/>
    <x v="0"/>
    <s v="Order assembled"/>
    <x v="0"/>
    <s v="Paid"/>
    <s v="Shipment"/>
    <n v="364"/>
    <n v="520.52"/>
  </r>
  <r>
    <s v="AD01-9362"/>
    <x v="2"/>
    <s v="Aug"/>
    <x v="1"/>
    <x v="0"/>
    <s v="Order assembled"/>
    <x v="0"/>
    <s v="Paid"/>
    <s v="Shipment"/>
    <n v="358"/>
    <n v="511.94"/>
  </r>
  <r>
    <s v="AD01-9365"/>
    <x v="2"/>
    <s v="Aug"/>
    <x v="1"/>
    <x v="0"/>
    <s v="Order assembled"/>
    <x v="0"/>
    <s v="Paid"/>
    <s v="Shipment"/>
    <n v="178"/>
    <n v="526.24"/>
  </r>
  <r>
    <s v="AD01-9364"/>
    <x v="2"/>
    <s v="Aug"/>
    <x v="1"/>
    <x v="0"/>
    <s v="Order assembled"/>
    <x v="0"/>
    <s v="Paid"/>
    <s v="Shipment"/>
    <n v="226"/>
    <n v="526.24"/>
  </r>
  <r>
    <s v="AD01-9362"/>
    <x v="2"/>
    <s v="Aug"/>
    <x v="1"/>
    <x v="0"/>
    <s v="Order assembled"/>
    <x v="0"/>
    <s v="Paid"/>
    <s v="Shipment"/>
    <n v="1014"/>
    <n v="1450.02"/>
  </r>
  <r>
    <s v="AD01-9362"/>
    <x v="2"/>
    <s v="Aug"/>
    <x v="1"/>
    <x v="0"/>
    <s v="Order assembled"/>
    <x v="0"/>
    <s v="Paid"/>
    <s v="Shipment"/>
    <n v="228"/>
    <n v="326.03999999999996"/>
  </r>
  <r>
    <s v="AD01-9362"/>
    <x v="2"/>
    <s v="Aug"/>
    <x v="1"/>
    <x v="0"/>
    <s v="Order assembled"/>
    <x v="0"/>
    <s v="Paid"/>
    <s v="Shipment"/>
    <n v="225"/>
    <n v="321.75"/>
  </r>
  <r>
    <s v="AD01-9362"/>
    <x v="2"/>
    <s v="Aug"/>
    <x v="1"/>
    <x v="0"/>
    <s v="Order assembled"/>
    <x v="0"/>
    <s v="Paid"/>
    <s v="Shipment"/>
    <n v="367"/>
    <n v="524.80999999999995"/>
  </r>
  <r>
    <s v="AD01-9362"/>
    <x v="2"/>
    <s v="Aug"/>
    <x v="1"/>
    <x v="0"/>
    <s v="Order assembled"/>
    <x v="0"/>
    <s v="Paid"/>
    <s v="Shipment"/>
    <n v="361"/>
    <n v="516.23"/>
  </r>
  <r>
    <s v="AD01-9365"/>
    <x v="2"/>
    <s v="Aug"/>
    <x v="1"/>
    <x v="0"/>
    <s v="Order assembled"/>
    <x v="0"/>
    <s v="Paid"/>
    <s v="Shipment"/>
    <n v="355"/>
    <n v="507.65"/>
  </r>
  <r>
    <s v="AD01-9364"/>
    <x v="2"/>
    <s v="Aug"/>
    <x v="1"/>
    <x v="0"/>
    <s v="Order assembled"/>
    <x v="0"/>
    <s v="Paid"/>
    <s v="Shipment"/>
    <n v="795"/>
    <n v="1136.8499999999999"/>
  </r>
  <r>
    <s v="AD01-9362"/>
    <x v="2"/>
    <s v="Aug"/>
    <x v="1"/>
    <x v="0"/>
    <s v="Order assembled"/>
    <x v="0"/>
    <s v="Paid"/>
    <s v="Shipment"/>
    <n v="828"/>
    <n v="1184.04"/>
  </r>
  <r>
    <s v="AD01-9361"/>
    <x v="2"/>
    <s v="Aug"/>
    <x v="1"/>
    <x v="0"/>
    <s v="Order assembled"/>
    <x v="0"/>
    <s v="Paid"/>
    <s v="Download"/>
    <n v="365"/>
    <n v="521.95000000000005"/>
  </r>
  <r>
    <s v="AD01-9362"/>
    <x v="2"/>
    <s v="Aug"/>
    <x v="1"/>
    <x v="0"/>
    <s v="Order assembled"/>
    <x v="0"/>
    <s v="Paid"/>
    <s v="Download"/>
    <n v="359"/>
    <n v="513.37"/>
  </r>
  <r>
    <s v="AD01-9362"/>
    <x v="2"/>
    <s v="Aug"/>
    <x v="1"/>
    <x v="0"/>
    <s v="Order assembled"/>
    <x v="0"/>
    <s v="Paid"/>
    <s v="Download"/>
    <n v="353"/>
    <n v="504.78999999999996"/>
  </r>
  <r>
    <s v="AD01-9362"/>
    <x v="2"/>
    <s v="Aug"/>
    <x v="1"/>
    <x v="0"/>
    <s v="Order assembled"/>
    <x v="0"/>
    <s v="Paid"/>
    <s v="Shipment"/>
    <n v="179"/>
    <n v="255.97"/>
  </r>
  <r>
    <s v="AD01-9361"/>
    <x v="2"/>
    <s v="Aug"/>
    <x v="1"/>
    <x v="0"/>
    <s v="Order assembled"/>
    <x v="0"/>
    <s v="Paid"/>
    <s v="Shipment"/>
    <n v="227"/>
    <n v="324.61"/>
  </r>
  <r>
    <s v="AD01-9362"/>
    <x v="2"/>
    <s v="Dec"/>
    <x v="1"/>
    <x v="0"/>
    <s v="Order assembled"/>
    <x v="0"/>
    <s v="Paid"/>
    <s v="Download"/>
    <n v="302"/>
    <n v="431.86"/>
  </r>
  <r>
    <s v="AD01-9361"/>
    <x v="2"/>
    <s v="Dec"/>
    <x v="1"/>
    <x v="0"/>
    <s v="Order assembled"/>
    <x v="0"/>
    <s v="Paid"/>
    <s v="Download"/>
    <n v="296"/>
    <n v="423.28"/>
  </r>
  <r>
    <s v="AD01-9364"/>
    <x v="2"/>
    <s v="Dec"/>
    <x v="1"/>
    <x v="0"/>
    <s v="Order assembled"/>
    <x v="0"/>
    <s v="Paid"/>
    <s v="Download"/>
    <n v="290"/>
    <n v="414.7"/>
  </r>
  <r>
    <s v="AD01-9362"/>
    <x v="2"/>
    <s v="Dec"/>
    <x v="1"/>
    <x v="0"/>
    <s v="Order assembled"/>
    <x v="0"/>
    <s v="Paid"/>
    <s v="Shipment"/>
    <n v="230"/>
    <n v="328.9"/>
  </r>
  <r>
    <s v="AD01-9364"/>
    <x v="2"/>
    <s v="Dec"/>
    <x v="1"/>
    <x v="0"/>
    <s v="Order assembled"/>
    <x v="0"/>
    <s v="Paid"/>
    <s v="Shipment"/>
    <n v="158"/>
    <n v="225.94"/>
  </r>
  <r>
    <s v="AD01-9361"/>
    <x v="2"/>
    <s v="Dec"/>
    <x v="1"/>
    <x v="0"/>
    <s v="Order assembled"/>
    <x v="0"/>
    <s v="Paid"/>
    <s v="Shipment"/>
    <n v="206"/>
    <n v="294.58"/>
  </r>
  <r>
    <s v="AD01-9361"/>
    <x v="2"/>
    <s v="Dec"/>
    <x v="1"/>
    <x v="0"/>
    <s v="Order assembled"/>
    <x v="0"/>
    <s v="Paid"/>
    <s v="Shipment"/>
    <n v="304"/>
    <n v="434.72"/>
  </r>
  <r>
    <s v="AD01-9362"/>
    <x v="2"/>
    <s v="Dec"/>
    <x v="1"/>
    <x v="0"/>
    <s v="Order assembled"/>
    <x v="0"/>
    <s v="Paid"/>
    <s v="Shipment"/>
    <n v="298"/>
    <n v="426.14"/>
  </r>
  <r>
    <s v="AD01-9364"/>
    <x v="2"/>
    <s v="Dec"/>
    <x v="1"/>
    <x v="0"/>
    <s v="Order assembled"/>
    <x v="0"/>
    <s v="Paid"/>
    <s v="Shipment"/>
    <n v="292"/>
    <n v="417.56"/>
  </r>
  <r>
    <s v="AD01-9362"/>
    <x v="2"/>
    <s v="Dec"/>
    <x v="1"/>
    <x v="0"/>
    <s v="Order assembled"/>
    <x v="0"/>
    <s v="Paid"/>
    <s v="Shipment"/>
    <n v="232"/>
    <n v="526.24"/>
  </r>
  <r>
    <s v="AD01-9361"/>
    <x v="2"/>
    <s v="Dec"/>
    <x v="1"/>
    <x v="0"/>
    <s v="Order assembled"/>
    <x v="0"/>
    <s v="Paid"/>
    <s v="Shipment"/>
    <n v="160"/>
    <n v="526.24"/>
  </r>
  <r>
    <s v="AD01-9362"/>
    <x v="2"/>
    <s v="Dec"/>
    <x v="1"/>
    <x v="0"/>
    <s v="Order assembled"/>
    <x v="0"/>
    <s v="Paid"/>
    <s v="Shipment"/>
    <n v="964"/>
    <n v="1378.52"/>
  </r>
  <r>
    <s v="AD01-9361"/>
    <x v="2"/>
    <s v="Dec"/>
    <x v="1"/>
    <x v="0"/>
    <s v="Order assembled"/>
    <x v="0"/>
    <s v="Paid"/>
    <s v="Shipment"/>
    <n v="1018"/>
    <n v="1455.74"/>
  </r>
  <r>
    <s v="AD01-9364"/>
    <x v="2"/>
    <s v="Dec"/>
    <x v="1"/>
    <x v="0"/>
    <s v="Order assembled"/>
    <x v="0"/>
    <s v="Paid"/>
    <s v="Shipment"/>
    <n v="204"/>
    <n v="291.72000000000003"/>
  </r>
  <r>
    <s v="AD01-9364"/>
    <x v="2"/>
    <s v="Dec"/>
    <x v="1"/>
    <x v="0"/>
    <s v="Order assembled"/>
    <x v="0"/>
    <s v="Paid"/>
    <s v="Shipment"/>
    <n v="231"/>
    <n v="330.33"/>
  </r>
  <r>
    <s v="AD01-9362"/>
    <x v="2"/>
    <s v="Dec"/>
    <x v="1"/>
    <x v="0"/>
    <s v="Order assembled"/>
    <x v="0"/>
    <s v="Paid"/>
    <s v="Shipment"/>
    <n v="159"/>
    <n v="227.37"/>
  </r>
  <r>
    <s v="AD01-9362"/>
    <x v="2"/>
    <s v="Dec"/>
    <x v="1"/>
    <x v="0"/>
    <s v="Order assembled"/>
    <x v="0"/>
    <s v="Paid"/>
    <s v="Shipment"/>
    <n v="207"/>
    <n v="296.01"/>
  </r>
  <r>
    <s v="AD01-9361"/>
    <x v="2"/>
    <s v="Dec"/>
    <x v="1"/>
    <x v="0"/>
    <s v="Order assembled"/>
    <x v="0"/>
    <s v="Paid"/>
    <s v="Shipment"/>
    <n v="301"/>
    <n v="430.43"/>
  </r>
  <r>
    <s v="AD01-9364"/>
    <x v="2"/>
    <s v="Dec"/>
    <x v="1"/>
    <x v="0"/>
    <s v="Order assembled"/>
    <x v="0"/>
    <s v="Paid"/>
    <s v="Shipment"/>
    <n v="295"/>
    <n v="421.85"/>
  </r>
  <r>
    <s v="AD01-9361"/>
    <x v="2"/>
    <s v="Dec"/>
    <x v="1"/>
    <x v="0"/>
    <s v="Order assembled"/>
    <x v="0"/>
    <s v="Paid"/>
    <s v="Shipment"/>
    <n v="289"/>
    <n v="413.27"/>
  </r>
  <r>
    <s v="AD01-9364"/>
    <x v="2"/>
    <s v="Dec"/>
    <x v="1"/>
    <x v="0"/>
    <s v="Order assembled"/>
    <x v="0"/>
    <s v="Paid"/>
    <s v="Shipment"/>
    <n v="799"/>
    <n v="1142.57"/>
  </r>
  <r>
    <s v="AD01-9362"/>
    <x v="2"/>
    <s v="Dec"/>
    <x v="1"/>
    <x v="0"/>
    <s v="Order assembled"/>
    <x v="0"/>
    <s v="Paid"/>
    <s v="Shipment"/>
    <n v="832"/>
    <n v="1189.76"/>
  </r>
  <r>
    <s v="AD01-9364"/>
    <x v="2"/>
    <s v="Dec"/>
    <x v="1"/>
    <x v="0"/>
    <s v="Order assembled"/>
    <x v="0"/>
    <s v="Paid"/>
    <s v="Download"/>
    <n v="299"/>
    <n v="427.57"/>
  </r>
  <r>
    <s v="AD01-9362"/>
    <x v="2"/>
    <s v="Dec"/>
    <x v="1"/>
    <x v="0"/>
    <s v="Order assembled"/>
    <x v="0"/>
    <s v="Paid"/>
    <s v="Download"/>
    <n v="293"/>
    <n v="418.99"/>
  </r>
  <r>
    <s v="AD01-9361"/>
    <x v="2"/>
    <s v="Dec"/>
    <x v="1"/>
    <x v="0"/>
    <s v="Order assembled"/>
    <x v="0"/>
    <s v="Paid"/>
    <s v="Shipment"/>
    <n v="233"/>
    <n v="333.19"/>
  </r>
  <r>
    <s v="AD01-9361"/>
    <x v="2"/>
    <s v="Dec"/>
    <x v="1"/>
    <x v="0"/>
    <s v="Order assembled"/>
    <x v="0"/>
    <s v="Paid"/>
    <s v="Shipment"/>
    <n v="161"/>
    <n v="230.23000000000002"/>
  </r>
  <r>
    <s v="AD01-9362"/>
    <x v="2"/>
    <s v="Dec"/>
    <x v="1"/>
    <x v="0"/>
    <s v="Order assembled"/>
    <x v="0"/>
    <s v="Paid"/>
    <s v="Shipment"/>
    <n v="203"/>
    <n v="290.28999999999996"/>
  </r>
  <r>
    <s v="AD01-9361"/>
    <x v="2"/>
    <s v="Feb"/>
    <x v="1"/>
    <x v="0"/>
    <s v="Order assembled"/>
    <x v="0"/>
    <s v="Paid"/>
    <s v="Download"/>
    <n v="218"/>
    <n v="311.74"/>
  </r>
  <r>
    <s v="AD01-9362"/>
    <x v="2"/>
    <s v="Feb"/>
    <x v="1"/>
    <x v="0"/>
    <s v="Order assembled"/>
    <x v="0"/>
    <s v="Paid"/>
    <s v="Download"/>
    <n v="212"/>
    <n v="303.15999999999997"/>
  </r>
  <r>
    <s v="AD01-9364"/>
    <x v="2"/>
    <s v="Feb"/>
    <x v="1"/>
    <x v="0"/>
    <s v="Order assembled"/>
    <x v="0"/>
    <s v="Paid"/>
    <s v="Download"/>
    <n v="206"/>
    <n v="294.58"/>
  </r>
  <r>
    <s v="AD01-9361"/>
    <x v="2"/>
    <s v="Feb"/>
    <x v="1"/>
    <x v="0"/>
    <s v="Order assembled"/>
    <x v="0"/>
    <s v="Paid"/>
    <s v="Shipment"/>
    <n v="212"/>
    <n v="303.15999999999997"/>
  </r>
  <r>
    <s v="AD01-9364"/>
    <x v="2"/>
    <s v="Feb"/>
    <x v="1"/>
    <x v="0"/>
    <s v="Order assembled"/>
    <x v="0"/>
    <s v="Paid"/>
    <s v="Shipment"/>
    <n v="260"/>
    <n v="371.8"/>
  </r>
  <r>
    <s v="AD01-9361"/>
    <x v="2"/>
    <s v="Feb"/>
    <x v="1"/>
    <x v="0"/>
    <s v="Order assembled"/>
    <x v="0"/>
    <s v="Paid"/>
    <s v="Shipment"/>
    <n v="214"/>
    <n v="306.02"/>
  </r>
  <r>
    <s v="AD01-9361"/>
    <x v="2"/>
    <s v="Feb"/>
    <x v="1"/>
    <x v="0"/>
    <s v="Order assembled"/>
    <x v="0"/>
    <s v="Paid"/>
    <s v="Shipment"/>
    <n v="208"/>
    <n v="297.44"/>
  </r>
  <r>
    <s v="AD01-9362"/>
    <x v="2"/>
    <s v="Feb"/>
    <x v="1"/>
    <x v="0"/>
    <s v="Order assembled"/>
    <x v="0"/>
    <s v="Paid"/>
    <s v="Shipment"/>
    <n v="214"/>
    <n v="526.24"/>
  </r>
  <r>
    <s v="AD01-9362"/>
    <x v="2"/>
    <s v="Feb"/>
    <x v="1"/>
    <x v="0"/>
    <s v="Order assembled"/>
    <x v="0"/>
    <s v="Paid"/>
    <s v="Shipment"/>
    <n v="256"/>
    <n v="526.24"/>
  </r>
  <r>
    <s v="AD01-9361"/>
    <x v="2"/>
    <s v="Feb"/>
    <x v="1"/>
    <x v="0"/>
    <s v="Order assembled"/>
    <x v="0"/>
    <s v="Paid"/>
    <s v="Shipment"/>
    <n v="1009"/>
    <n v="1442.87"/>
  </r>
  <r>
    <s v="AD01-9362"/>
    <x v="2"/>
    <s v="Feb"/>
    <x v="1"/>
    <x v="0"/>
    <s v="Order assembled"/>
    <x v="0"/>
    <s v="Paid"/>
    <s v="Shipment"/>
    <n v="258"/>
    <n v="368.94"/>
  </r>
  <r>
    <s v="AD01-9361"/>
    <x v="2"/>
    <s v="Feb"/>
    <x v="1"/>
    <x v="0"/>
    <s v="Order assembled"/>
    <x v="0"/>
    <s v="Paid"/>
    <s v="Shipment"/>
    <n v="213"/>
    <n v="304.59000000000003"/>
  </r>
  <r>
    <s v="AD01-9363"/>
    <x v="2"/>
    <s v="Feb"/>
    <x v="1"/>
    <x v="0"/>
    <s v="Order assembled"/>
    <x v="0"/>
    <s v="Paid"/>
    <s v="Shipment"/>
    <n v="261"/>
    <n v="373.23"/>
  </r>
  <r>
    <s v="AD01-9362"/>
    <x v="2"/>
    <s v="Feb"/>
    <x v="1"/>
    <x v="0"/>
    <s v="Order assembled"/>
    <x v="0"/>
    <s v="Paid"/>
    <s v="Shipment"/>
    <n v="217"/>
    <n v="310.31"/>
  </r>
  <r>
    <s v="AD01-9361"/>
    <x v="2"/>
    <s v="Feb"/>
    <x v="1"/>
    <x v="0"/>
    <s v="Order assembled"/>
    <x v="0"/>
    <s v="Paid"/>
    <s v="Shipment"/>
    <n v="211"/>
    <n v="301.73"/>
  </r>
  <r>
    <s v="AD01-9361"/>
    <x v="2"/>
    <s v="Feb"/>
    <x v="1"/>
    <x v="0"/>
    <s v="Order assembled"/>
    <x v="0"/>
    <s v="Paid"/>
    <s v="Shipment"/>
    <n v="205"/>
    <n v="293.14999999999998"/>
  </r>
  <r>
    <s v="AD01-9361"/>
    <x v="2"/>
    <s v="Feb"/>
    <x v="1"/>
    <x v="0"/>
    <s v="Order assembled"/>
    <x v="0"/>
    <s v="Paid"/>
    <s v="Shipment"/>
    <n v="790"/>
    <n v="1129.7"/>
  </r>
  <r>
    <s v="AD01-9362"/>
    <x v="2"/>
    <s v="Feb"/>
    <x v="1"/>
    <x v="0"/>
    <s v="Order assembled"/>
    <x v="0"/>
    <s v="Paid"/>
    <s v="Shipment"/>
    <n v="823"/>
    <n v="1176.8899999999999"/>
  </r>
  <r>
    <s v="AD01-9361"/>
    <x v="2"/>
    <s v="Feb"/>
    <x v="1"/>
    <x v="0"/>
    <s v="Order assembled"/>
    <x v="0"/>
    <s v="Paid"/>
    <s v="Download"/>
    <n v="215"/>
    <n v="307.45"/>
  </r>
  <r>
    <s v="AD01-9364"/>
    <x v="2"/>
    <s v="Feb"/>
    <x v="1"/>
    <x v="0"/>
    <s v="Order assembled"/>
    <x v="0"/>
    <s v="Paid"/>
    <s v="Download"/>
    <n v="209"/>
    <n v="298.87"/>
  </r>
  <r>
    <s v="AD01-9361"/>
    <x v="2"/>
    <s v="Feb"/>
    <x v="1"/>
    <x v="0"/>
    <s v="Order assembled"/>
    <x v="0"/>
    <s v="Paid"/>
    <s v="Download"/>
    <n v="203"/>
    <n v="290.28999999999996"/>
  </r>
  <r>
    <s v="AD01-9364"/>
    <x v="2"/>
    <s v="Feb"/>
    <x v="1"/>
    <x v="0"/>
    <s v="Order assembled"/>
    <x v="0"/>
    <s v="Paid"/>
    <s v="Shipment"/>
    <n v="257"/>
    <n v="367.51"/>
  </r>
  <r>
    <s v="AD01-9362"/>
    <x v="2"/>
    <s v="Jan"/>
    <x v="1"/>
    <x v="0"/>
    <s v="Order assembled"/>
    <x v="0"/>
    <s v="Paid"/>
    <s v="Download"/>
    <n v="230"/>
    <n v="328.9"/>
  </r>
  <r>
    <s v="AD01-9361"/>
    <x v="2"/>
    <s v="Jan"/>
    <x v="1"/>
    <x v="0"/>
    <s v="Order assembled"/>
    <x v="0"/>
    <s v="Paid"/>
    <s v="Download"/>
    <n v="224"/>
    <n v="320.32"/>
  </r>
  <r>
    <s v="AD01-9365"/>
    <x v="2"/>
    <s v="Jan"/>
    <x v="1"/>
    <x v="0"/>
    <s v="Order assembled"/>
    <x v="0"/>
    <s v="Paid"/>
    <s v="Shipment"/>
    <n v="218"/>
    <n v="311.74"/>
  </r>
  <r>
    <s v="AD01-9363"/>
    <x v="2"/>
    <s v="Jan"/>
    <x v="1"/>
    <x v="0"/>
    <s v="Order assembled"/>
    <x v="0"/>
    <s v="Paid"/>
    <s v="Shipment"/>
    <n v="266"/>
    <n v="380.38"/>
  </r>
  <r>
    <s v="AD01-9362"/>
    <x v="2"/>
    <s v="Jan"/>
    <x v="1"/>
    <x v="0"/>
    <s v="Order assembled"/>
    <x v="0"/>
    <s v="Paid"/>
    <s v="Shipment"/>
    <n v="232"/>
    <n v="331.76"/>
  </r>
  <r>
    <s v="AD01-9362"/>
    <x v="2"/>
    <s v="Jan"/>
    <x v="1"/>
    <x v="0"/>
    <s v="Order assembled"/>
    <x v="0"/>
    <s v="Paid"/>
    <s v="Shipment"/>
    <n v="226"/>
    <n v="323.18"/>
  </r>
  <r>
    <s v="AD01-9362"/>
    <x v="2"/>
    <s v="Jan"/>
    <x v="1"/>
    <x v="0"/>
    <s v="Order assembled"/>
    <x v="0"/>
    <s v="Paid"/>
    <s v="Shipment"/>
    <n v="220"/>
    <n v="314.60000000000002"/>
  </r>
  <r>
    <s v="AD01-9361"/>
    <x v="2"/>
    <s v="Jan"/>
    <x v="1"/>
    <x v="0"/>
    <s v="Order assembled"/>
    <x v="0"/>
    <s v="Paid"/>
    <s v="Shipment"/>
    <n v="262"/>
    <n v="526.24"/>
  </r>
  <r>
    <s v="AD01-9361"/>
    <x v="2"/>
    <s v="Jan"/>
    <x v="1"/>
    <x v="0"/>
    <s v="Order assembled"/>
    <x v="0"/>
    <s v="Paid"/>
    <s v="Shipment"/>
    <n v="1008"/>
    <n v="1441.44"/>
  </r>
  <r>
    <s v="AD01-9362"/>
    <x v="2"/>
    <s v="Jan"/>
    <x v="1"/>
    <x v="0"/>
    <s v="Order assembled"/>
    <x v="0"/>
    <s v="Paid"/>
    <s v="Shipment"/>
    <n v="1041"/>
    <n v="1488.63"/>
  </r>
  <r>
    <s v="AD01-9362"/>
    <x v="2"/>
    <s v="Jan"/>
    <x v="1"/>
    <x v="0"/>
    <s v="Order assembled"/>
    <x v="0"/>
    <s v="Paid"/>
    <s v="Shipment"/>
    <n v="219"/>
    <n v="313.17"/>
  </r>
  <r>
    <s v="AD01-9365"/>
    <x v="2"/>
    <s v="Jan"/>
    <x v="1"/>
    <x v="0"/>
    <s v="Order assembled"/>
    <x v="0"/>
    <s v="Paid"/>
    <s v="Shipment"/>
    <n v="229"/>
    <n v="327.47000000000003"/>
  </r>
  <r>
    <s v="AD01-9361"/>
    <x v="2"/>
    <s v="Jan"/>
    <x v="1"/>
    <x v="0"/>
    <s v="Order assembled"/>
    <x v="0"/>
    <s v="Paid"/>
    <s v="Shipment"/>
    <n v="223"/>
    <n v="318.89"/>
  </r>
  <r>
    <s v="AD01-9362"/>
    <x v="2"/>
    <s v="Jan"/>
    <x v="1"/>
    <x v="0"/>
    <s v="Order assembled"/>
    <x v="0"/>
    <s v="Paid"/>
    <s v="Shipment"/>
    <n v="789"/>
    <n v="1128.27"/>
  </r>
  <r>
    <s v="AD01-9362"/>
    <x v="2"/>
    <s v="Jan"/>
    <x v="1"/>
    <x v="0"/>
    <s v="Order assembled"/>
    <x v="0"/>
    <s v="Paid"/>
    <s v="Shipment"/>
    <n v="822"/>
    <n v="1175.46"/>
  </r>
  <r>
    <s v="AD01-9362"/>
    <x v="2"/>
    <s v="Jan"/>
    <x v="1"/>
    <x v="0"/>
    <s v="Order assembled"/>
    <x v="0"/>
    <s v="Paid"/>
    <s v="Download"/>
    <n v="233"/>
    <n v="333.19"/>
  </r>
  <r>
    <s v="AD01-9362"/>
    <x v="2"/>
    <s v="Jan"/>
    <x v="1"/>
    <x v="0"/>
    <s v="Order assembled"/>
    <x v="0"/>
    <s v="Paid"/>
    <s v="Download"/>
    <n v="227"/>
    <n v="324.61"/>
  </r>
  <r>
    <s v="AD01-9361"/>
    <x v="2"/>
    <s v="Jan"/>
    <x v="1"/>
    <x v="0"/>
    <s v="Order assembled"/>
    <x v="0"/>
    <s v="Paid"/>
    <s v="Download"/>
    <n v="221"/>
    <n v="316.02999999999997"/>
  </r>
  <r>
    <s v="AD01-9362"/>
    <x v="2"/>
    <s v="Jan"/>
    <x v="1"/>
    <x v="0"/>
    <s v="Order assembled"/>
    <x v="0"/>
    <s v="Paid"/>
    <s v="Shipment"/>
    <n v="215"/>
    <n v="307.45"/>
  </r>
  <r>
    <s v="AD01-9364"/>
    <x v="2"/>
    <s v="Jan"/>
    <x v="1"/>
    <x v="0"/>
    <s v="Order assembled"/>
    <x v="0"/>
    <s v="Paid"/>
    <s v="Shipment"/>
    <n v="263"/>
    <n v="376.09000000000003"/>
  </r>
  <r>
    <s v="AD01-9361"/>
    <x v="2"/>
    <s v="Jul"/>
    <x v="1"/>
    <x v="0"/>
    <s v="Order assembled"/>
    <x v="0"/>
    <s v="Paid"/>
    <s v="Download"/>
    <n v="134"/>
    <n v="191.62"/>
  </r>
  <r>
    <s v="AD01-9361"/>
    <x v="2"/>
    <s v="Jul"/>
    <x v="1"/>
    <x v="0"/>
    <s v="Order assembled"/>
    <x v="0"/>
    <s v="Paid"/>
    <s v="Download"/>
    <n v="128"/>
    <n v="183.04"/>
  </r>
  <r>
    <s v="AD01-9362"/>
    <x v="2"/>
    <s v="Jul"/>
    <x v="1"/>
    <x v="0"/>
    <s v="Order assembled"/>
    <x v="0"/>
    <s v="Paid"/>
    <s v="Shipment"/>
    <n v="230"/>
    <n v="328.9"/>
  </r>
  <r>
    <s v="AD01-9362"/>
    <x v="2"/>
    <s v="Jul"/>
    <x v="1"/>
    <x v="0"/>
    <s v="Order assembled"/>
    <x v="0"/>
    <s v="Paid"/>
    <s v="Shipment"/>
    <n v="136"/>
    <n v="194.48"/>
  </r>
  <r>
    <s v="AD01-9361"/>
    <x v="2"/>
    <s v="Jul"/>
    <x v="1"/>
    <x v="0"/>
    <s v="Order assembled"/>
    <x v="0"/>
    <s v="Paid"/>
    <s v="Shipment"/>
    <n v="130"/>
    <n v="185.9"/>
  </r>
  <r>
    <s v="AD01-9364"/>
    <x v="2"/>
    <s v="Jul"/>
    <x v="1"/>
    <x v="0"/>
    <s v="Order assembled"/>
    <x v="0"/>
    <s v="Paid"/>
    <s v="Shipment"/>
    <n v="370"/>
    <n v="529.1"/>
  </r>
  <r>
    <s v="AD01-9362"/>
    <x v="2"/>
    <s v="Jul"/>
    <x v="1"/>
    <x v="0"/>
    <s v="Order assembled"/>
    <x v="0"/>
    <s v="Paid"/>
    <s v="Shipment"/>
    <n v="184"/>
    <n v="526.24"/>
  </r>
  <r>
    <s v="AD01-9362"/>
    <x v="2"/>
    <s v="Jul"/>
    <x v="1"/>
    <x v="0"/>
    <s v="Order assembled"/>
    <x v="0"/>
    <s v="Paid"/>
    <s v="Shipment"/>
    <n v="232"/>
    <n v="526.24"/>
  </r>
  <r>
    <s v="AD01-9364"/>
    <x v="2"/>
    <s v="Jul"/>
    <x v="1"/>
    <x v="0"/>
    <s v="Order assembled"/>
    <x v="0"/>
    <s v="Paid"/>
    <s v="Shipment"/>
    <n v="1013"/>
    <n v="1448.59"/>
  </r>
  <r>
    <s v="AD01-9363"/>
    <x v="2"/>
    <s v="Jul"/>
    <x v="1"/>
    <x v="0"/>
    <s v="Order assembled"/>
    <x v="0"/>
    <s v="Paid"/>
    <s v="Shipment"/>
    <n v="234"/>
    <n v="334.62"/>
  </r>
  <r>
    <s v="AD01-9364"/>
    <x v="2"/>
    <s v="Jul"/>
    <x v="1"/>
    <x v="0"/>
    <s v="Order assembled"/>
    <x v="0"/>
    <s v="Paid"/>
    <s v="Shipment"/>
    <n v="183"/>
    <n v="261.69"/>
  </r>
  <r>
    <s v="AD01-9362"/>
    <x v="2"/>
    <s v="Jul"/>
    <x v="1"/>
    <x v="0"/>
    <s v="Order assembled"/>
    <x v="0"/>
    <s v="Paid"/>
    <s v="Shipment"/>
    <n v="231"/>
    <n v="330.33"/>
  </r>
  <r>
    <s v="AD01-9364"/>
    <x v="2"/>
    <s v="Jul"/>
    <x v="1"/>
    <x v="0"/>
    <s v="Order assembled"/>
    <x v="0"/>
    <s v="Paid"/>
    <s v="Shipment"/>
    <n v="133"/>
    <n v="190.19"/>
  </r>
  <r>
    <s v="AD01-9362"/>
    <x v="2"/>
    <s v="Jul"/>
    <x v="1"/>
    <x v="0"/>
    <s v="Order assembled"/>
    <x v="0"/>
    <s v="Paid"/>
    <s v="Shipment"/>
    <n v="127"/>
    <n v="181.61"/>
  </r>
  <r>
    <s v="AD01-9362"/>
    <x v="2"/>
    <s v="Jul"/>
    <x v="1"/>
    <x v="0"/>
    <s v="Order assembled"/>
    <x v="0"/>
    <s v="Paid"/>
    <s v="Shipment"/>
    <n v="794"/>
    <n v="1135.42"/>
  </r>
  <r>
    <s v="AD01-9362"/>
    <x v="2"/>
    <s v="Jul"/>
    <x v="1"/>
    <x v="0"/>
    <s v="Order assembled"/>
    <x v="0"/>
    <s v="Paid"/>
    <s v="Download"/>
    <n v="137"/>
    <n v="195.91"/>
  </r>
  <r>
    <s v="AD01-9361"/>
    <x v="2"/>
    <s v="Jul"/>
    <x v="1"/>
    <x v="0"/>
    <s v="Order assembled"/>
    <x v="0"/>
    <s v="Paid"/>
    <s v="Download"/>
    <n v="131"/>
    <n v="187.32999999999998"/>
  </r>
  <r>
    <s v="AD01-9361"/>
    <x v="2"/>
    <s v="Jul"/>
    <x v="1"/>
    <x v="0"/>
    <s v="Order assembled"/>
    <x v="0"/>
    <s v="Paid"/>
    <s v="Download"/>
    <n v="371"/>
    <n v="530.53"/>
  </r>
  <r>
    <s v="AD01-9361"/>
    <x v="2"/>
    <s v="Jul"/>
    <x v="1"/>
    <x v="0"/>
    <s v="Order assembled"/>
    <x v="0"/>
    <s v="Paid"/>
    <s v="Shipment"/>
    <n v="185"/>
    <n v="264.55"/>
  </r>
  <r>
    <s v="AD01-9362"/>
    <x v="2"/>
    <s v="Jul"/>
    <x v="1"/>
    <x v="0"/>
    <s v="Order assembled"/>
    <x v="0"/>
    <s v="Paid"/>
    <s v="Shipment"/>
    <n v="233"/>
    <n v="333.19"/>
  </r>
  <r>
    <s v="AD01-9362"/>
    <x v="2"/>
    <s v="Jun"/>
    <x v="1"/>
    <x v="0"/>
    <s v="Order assembled"/>
    <x v="0"/>
    <s v="Paid"/>
    <s v="Download"/>
    <n v="152"/>
    <n v="217.36"/>
  </r>
  <r>
    <s v="AD01-9362"/>
    <x v="2"/>
    <s v="Jun"/>
    <x v="1"/>
    <x v="0"/>
    <s v="Order assembled"/>
    <x v="0"/>
    <s v="Paid"/>
    <s v="Download"/>
    <n v="146"/>
    <n v="208.78"/>
  </r>
  <r>
    <s v="AD01-9362"/>
    <x v="2"/>
    <s v="Jun"/>
    <x v="1"/>
    <x v="0"/>
    <s v="Order assembled"/>
    <x v="0"/>
    <s v="Paid"/>
    <s v="Download"/>
    <n v="140"/>
    <n v="200.2"/>
  </r>
  <r>
    <s v="AD01-9365"/>
    <x v="2"/>
    <s v="Jun"/>
    <x v="1"/>
    <x v="0"/>
    <s v="Order assembled"/>
    <x v="0"/>
    <s v="Paid"/>
    <s v="Shipment"/>
    <n v="188"/>
    <n v="268.84000000000003"/>
  </r>
  <r>
    <s v="AD01-9361"/>
    <x v="2"/>
    <s v="Jun"/>
    <x v="1"/>
    <x v="0"/>
    <s v="Order assembled"/>
    <x v="0"/>
    <s v="Paid"/>
    <s v="Shipment"/>
    <n v="236"/>
    <n v="337.48"/>
  </r>
  <r>
    <s v="AD01-9362"/>
    <x v="2"/>
    <s v="Jun"/>
    <x v="1"/>
    <x v="0"/>
    <s v="Order assembled"/>
    <x v="0"/>
    <s v="Paid"/>
    <s v="Shipment"/>
    <n v="154"/>
    <n v="220.22"/>
  </r>
  <r>
    <s v="AD01-9361"/>
    <x v="2"/>
    <s v="Jun"/>
    <x v="1"/>
    <x v="0"/>
    <s v="Order assembled"/>
    <x v="0"/>
    <s v="Paid"/>
    <s v="Shipment"/>
    <n v="148"/>
    <n v="211.64"/>
  </r>
  <r>
    <s v="AD01-9364"/>
    <x v="2"/>
    <s v="Jun"/>
    <x v="1"/>
    <x v="0"/>
    <s v="Order assembled"/>
    <x v="0"/>
    <s v="Paid"/>
    <s v="Shipment"/>
    <n v="142"/>
    <n v="203.06"/>
  </r>
  <r>
    <s v="AD01-9361"/>
    <x v="2"/>
    <s v="Jun"/>
    <x v="1"/>
    <x v="0"/>
    <s v="Order assembled"/>
    <x v="0"/>
    <s v="Paid"/>
    <s v="Shipment"/>
    <n v="190"/>
    <n v="526.24"/>
  </r>
  <r>
    <s v="AD01-9363"/>
    <x v="2"/>
    <s v="Jun"/>
    <x v="1"/>
    <x v="0"/>
    <s v="Order assembled"/>
    <x v="0"/>
    <s v="Paid"/>
    <s v="Shipment"/>
    <n v="238"/>
    <n v="526.24"/>
  </r>
  <r>
    <s v="AD01-9364"/>
    <x v="2"/>
    <s v="Jun"/>
    <x v="1"/>
    <x v="0"/>
    <s v="Order assembled"/>
    <x v="0"/>
    <s v="Paid"/>
    <s v="Shipment"/>
    <n v="1012"/>
    <n v="1447.1599999999999"/>
  </r>
  <r>
    <s v="AD01-9364"/>
    <x v="2"/>
    <s v="Jun"/>
    <x v="1"/>
    <x v="0"/>
    <s v="Order assembled"/>
    <x v="0"/>
    <s v="Paid"/>
    <s v="Shipment"/>
    <n v="189"/>
    <n v="270.27"/>
  </r>
  <r>
    <s v="AD01-9362"/>
    <x v="2"/>
    <s v="Jun"/>
    <x v="1"/>
    <x v="0"/>
    <s v="Order assembled"/>
    <x v="0"/>
    <s v="Paid"/>
    <s v="Shipment"/>
    <n v="237"/>
    <n v="338.90999999999997"/>
  </r>
  <r>
    <s v="AD01-9364"/>
    <x v="2"/>
    <s v="Jun"/>
    <x v="1"/>
    <x v="0"/>
    <s v="Order assembled"/>
    <x v="0"/>
    <s v="Paid"/>
    <s v="Shipment"/>
    <n v="151"/>
    <n v="215.93"/>
  </r>
  <r>
    <s v="AD01-9361"/>
    <x v="2"/>
    <s v="Jun"/>
    <x v="1"/>
    <x v="0"/>
    <s v="Order assembled"/>
    <x v="0"/>
    <s v="Paid"/>
    <s v="Shipment"/>
    <n v="145"/>
    <n v="207.35"/>
  </r>
  <r>
    <s v="AD01-9365"/>
    <x v="2"/>
    <s v="Jun"/>
    <x v="1"/>
    <x v="0"/>
    <s v="Order assembled"/>
    <x v="0"/>
    <s v="Paid"/>
    <s v="Shipment"/>
    <n v="139"/>
    <n v="198.76999999999998"/>
  </r>
  <r>
    <s v="AD01-9362"/>
    <x v="2"/>
    <s v="Jun"/>
    <x v="1"/>
    <x v="0"/>
    <s v="Order assembled"/>
    <x v="0"/>
    <s v="Paid"/>
    <s v="Shipment"/>
    <n v="793"/>
    <n v="1133.99"/>
  </r>
  <r>
    <s v="AD01-9362"/>
    <x v="2"/>
    <s v="Jun"/>
    <x v="1"/>
    <x v="0"/>
    <s v="Order assembled"/>
    <x v="0"/>
    <s v="Paid"/>
    <s v="Shipment"/>
    <n v="827"/>
    <n v="1182.6100000000001"/>
  </r>
  <r>
    <s v="AD01-9365"/>
    <x v="2"/>
    <s v="Jun"/>
    <x v="1"/>
    <x v="0"/>
    <s v="Order assembled"/>
    <x v="0"/>
    <s v="Paid"/>
    <s v="Download"/>
    <n v="149"/>
    <n v="213.07"/>
  </r>
  <r>
    <s v="AD01-9361"/>
    <x v="2"/>
    <s v="Jun"/>
    <x v="1"/>
    <x v="0"/>
    <s v="Order assembled"/>
    <x v="0"/>
    <s v="Paid"/>
    <s v="Download"/>
    <n v="143"/>
    <n v="204.49"/>
  </r>
  <r>
    <s v="AD01-9361"/>
    <x v="2"/>
    <s v="Jun"/>
    <x v="1"/>
    <x v="0"/>
    <s v="Order assembled"/>
    <x v="0"/>
    <s v="Paid"/>
    <s v="Shipment"/>
    <n v="191"/>
    <n v="273.13"/>
  </r>
  <r>
    <s v="AD01-9362"/>
    <x v="2"/>
    <s v="Jun"/>
    <x v="1"/>
    <x v="0"/>
    <s v="Order assembled"/>
    <x v="0"/>
    <s v="Paid"/>
    <s v="Shipment"/>
    <n v="239"/>
    <n v="341.77"/>
  </r>
  <r>
    <s v="AD01-9362"/>
    <x v="2"/>
    <s v="Mar"/>
    <x v="1"/>
    <x v="0"/>
    <s v="Order assembled"/>
    <x v="0"/>
    <s v="Paid"/>
    <s v="Download"/>
    <n v="200"/>
    <n v="286"/>
  </r>
  <r>
    <s v="AD01-9362"/>
    <x v="2"/>
    <s v="Mar"/>
    <x v="1"/>
    <x v="0"/>
    <s v="Order assembled"/>
    <x v="0"/>
    <s v="Paid"/>
    <s v="Download"/>
    <n v="194"/>
    <n v="277.42"/>
  </r>
  <r>
    <s v="AD01-9361"/>
    <x v="2"/>
    <s v="Mar"/>
    <x v="1"/>
    <x v="0"/>
    <s v="Order assembled"/>
    <x v="0"/>
    <s v="Paid"/>
    <s v="Download"/>
    <n v="188"/>
    <n v="268.84000000000003"/>
  </r>
  <r>
    <s v="AD01-9362"/>
    <x v="2"/>
    <s v="Mar"/>
    <x v="1"/>
    <x v="0"/>
    <s v="Order assembled"/>
    <x v="0"/>
    <s v="Paid"/>
    <s v="Shipment"/>
    <n v="206"/>
    <n v="294.58"/>
  </r>
  <r>
    <s v="AD01-9361"/>
    <x v="2"/>
    <s v="Mar"/>
    <x v="1"/>
    <x v="0"/>
    <s v="Order assembled"/>
    <x v="0"/>
    <s v="Paid"/>
    <s v="Shipment"/>
    <n v="254"/>
    <n v="363.22"/>
  </r>
  <r>
    <s v="AD01-9363"/>
    <x v="2"/>
    <s v="Mar"/>
    <x v="1"/>
    <x v="0"/>
    <s v="Order assembled"/>
    <x v="0"/>
    <s v="Paid"/>
    <s v="Shipment"/>
    <n v="202"/>
    <n v="288.86"/>
  </r>
  <r>
    <s v="AD01-9362"/>
    <x v="2"/>
    <s v="Mar"/>
    <x v="1"/>
    <x v="0"/>
    <s v="Order assembled"/>
    <x v="0"/>
    <s v="Paid"/>
    <s v="Shipment"/>
    <n v="196"/>
    <n v="280.27999999999997"/>
  </r>
  <r>
    <s v="AD01-9362"/>
    <x v="2"/>
    <s v="Mar"/>
    <x v="1"/>
    <x v="0"/>
    <s v="Order assembled"/>
    <x v="0"/>
    <s v="Paid"/>
    <s v="Shipment"/>
    <n v="190"/>
    <n v="271.7"/>
  </r>
  <r>
    <s v="AD01-9361"/>
    <x v="2"/>
    <s v="Mar"/>
    <x v="1"/>
    <x v="0"/>
    <s v="Order assembled"/>
    <x v="0"/>
    <s v="Paid"/>
    <s v="Shipment"/>
    <n v="208"/>
    <n v="526.24"/>
  </r>
  <r>
    <s v="AD01-9362"/>
    <x v="2"/>
    <s v="Mar"/>
    <x v="1"/>
    <x v="0"/>
    <s v="Order assembled"/>
    <x v="0"/>
    <s v="Paid"/>
    <s v="Shipment"/>
    <n v="1010"/>
    <n v="1444.3"/>
  </r>
  <r>
    <s v="AD01-9361"/>
    <x v="2"/>
    <s v="Mar"/>
    <x v="1"/>
    <x v="0"/>
    <s v="Order assembled"/>
    <x v="0"/>
    <s v="Paid"/>
    <s v="Shipment"/>
    <n v="252"/>
    <n v="360.36"/>
  </r>
  <r>
    <s v="AD01-9362"/>
    <x v="2"/>
    <s v="Mar"/>
    <x v="1"/>
    <x v="0"/>
    <s v="Order assembled"/>
    <x v="0"/>
    <s v="Paid"/>
    <s v="Shipment"/>
    <n v="207"/>
    <n v="296.01"/>
  </r>
  <r>
    <s v="AD01-9361"/>
    <x v="2"/>
    <s v="Mar"/>
    <x v="1"/>
    <x v="0"/>
    <s v="Order assembled"/>
    <x v="0"/>
    <s v="Paid"/>
    <s v="Shipment"/>
    <n v="255"/>
    <n v="364.65"/>
  </r>
  <r>
    <s v="AD01-9361"/>
    <x v="2"/>
    <s v="Mar"/>
    <x v="1"/>
    <x v="0"/>
    <s v="Order assembled"/>
    <x v="0"/>
    <s v="Paid"/>
    <s v="Shipment"/>
    <n v="199"/>
    <n v="284.57"/>
  </r>
  <r>
    <s v="AD01-9362"/>
    <x v="2"/>
    <s v="Mar"/>
    <x v="1"/>
    <x v="0"/>
    <s v="Order assembled"/>
    <x v="0"/>
    <s v="Paid"/>
    <s v="Shipment"/>
    <n v="193"/>
    <n v="275.99"/>
  </r>
  <r>
    <s v="AD01-9362"/>
    <x v="2"/>
    <s v="Mar"/>
    <x v="1"/>
    <x v="0"/>
    <s v="Order assembled"/>
    <x v="0"/>
    <s v="Paid"/>
    <s v="Shipment"/>
    <n v="187"/>
    <n v="267.40999999999997"/>
  </r>
  <r>
    <s v="AD01-9362"/>
    <x v="2"/>
    <s v="Mar"/>
    <x v="1"/>
    <x v="0"/>
    <s v="Order assembled"/>
    <x v="0"/>
    <s v="Paid"/>
    <s v="Shipment"/>
    <n v="791"/>
    <n v="1131.1300000000001"/>
  </r>
  <r>
    <s v="AD01-9362"/>
    <x v="2"/>
    <s v="Mar"/>
    <x v="1"/>
    <x v="0"/>
    <s v="Order assembled"/>
    <x v="0"/>
    <s v="Paid"/>
    <s v="Shipment"/>
    <n v="824"/>
    <n v="1178.32"/>
  </r>
  <r>
    <s v="AD01-9363"/>
    <x v="2"/>
    <s v="Mar"/>
    <x v="1"/>
    <x v="0"/>
    <s v="Order assembled"/>
    <x v="0"/>
    <s v="Paid"/>
    <s v="Download"/>
    <n v="197"/>
    <n v="281.70999999999998"/>
  </r>
  <r>
    <s v="AD01-9364"/>
    <x v="2"/>
    <s v="Mar"/>
    <x v="1"/>
    <x v="0"/>
    <s v="Order assembled"/>
    <x v="0"/>
    <s v="Paid"/>
    <s v="Download"/>
    <n v="191"/>
    <n v="273.13"/>
  </r>
  <r>
    <s v="AD01-9363"/>
    <x v="2"/>
    <s v="Mar"/>
    <x v="1"/>
    <x v="0"/>
    <s v="Order assembled"/>
    <x v="0"/>
    <s v="Paid"/>
    <s v="Shipment"/>
    <n v="209"/>
    <n v="298.87"/>
  </r>
  <r>
    <s v="AD01-9363"/>
    <x v="2"/>
    <s v="Mar"/>
    <x v="1"/>
    <x v="0"/>
    <s v="Order assembled"/>
    <x v="0"/>
    <s v="Paid"/>
    <s v="Shipment"/>
    <n v="251"/>
    <n v="358.93"/>
  </r>
  <r>
    <s v="AD01-9361"/>
    <x v="2"/>
    <s v="May"/>
    <x v="1"/>
    <x v="0"/>
    <s v="Order assembled"/>
    <x v="0"/>
    <s v="Paid"/>
    <s v="Download"/>
    <n v="170"/>
    <n v="243.1"/>
  </r>
  <r>
    <s v="AD01-9364"/>
    <x v="2"/>
    <s v="May"/>
    <x v="1"/>
    <x v="0"/>
    <s v="Order assembled"/>
    <x v="0"/>
    <s v="Paid"/>
    <s v="Download"/>
    <n v="164"/>
    <n v="234.51999999999998"/>
  </r>
  <r>
    <s v="AD01-9364"/>
    <x v="2"/>
    <s v="May"/>
    <x v="1"/>
    <x v="0"/>
    <s v="Order assembled"/>
    <x v="0"/>
    <s v="Paid"/>
    <s v="Download"/>
    <n v="158"/>
    <n v="225.94"/>
  </r>
  <r>
    <s v="AD01-9363"/>
    <x v="2"/>
    <s v="May"/>
    <x v="1"/>
    <x v="0"/>
    <s v="Order assembled"/>
    <x v="0"/>
    <s v="Paid"/>
    <s v="Shipment"/>
    <n v="194"/>
    <n v="277.42"/>
  </r>
  <r>
    <s v="AD01-9364"/>
    <x v="2"/>
    <s v="May"/>
    <x v="1"/>
    <x v="0"/>
    <s v="Order assembled"/>
    <x v="0"/>
    <s v="Paid"/>
    <s v="Shipment"/>
    <n v="242"/>
    <n v="346.06"/>
  </r>
  <r>
    <s v="AD01-9364"/>
    <x v="2"/>
    <s v="May"/>
    <x v="1"/>
    <x v="0"/>
    <s v="Order assembled"/>
    <x v="0"/>
    <s v="Paid"/>
    <s v="Shipment"/>
    <n v="166"/>
    <n v="237.38"/>
  </r>
  <r>
    <s v="AD01-9362"/>
    <x v="2"/>
    <s v="May"/>
    <x v="1"/>
    <x v="0"/>
    <s v="Order assembled"/>
    <x v="0"/>
    <s v="Paid"/>
    <s v="Shipment"/>
    <n v="160"/>
    <n v="228.8"/>
  </r>
  <r>
    <s v="AD01-9361"/>
    <x v="2"/>
    <s v="May"/>
    <x v="1"/>
    <x v="0"/>
    <s v="Order assembled"/>
    <x v="0"/>
    <s v="Paid"/>
    <s v="Shipment"/>
    <n v="196"/>
    <n v="526.24"/>
  </r>
  <r>
    <s v="AD01-9364"/>
    <x v="2"/>
    <s v="May"/>
    <x v="1"/>
    <x v="0"/>
    <s v="Order assembled"/>
    <x v="0"/>
    <s v="Paid"/>
    <s v="Shipment"/>
    <n v="244"/>
    <n v="526.24"/>
  </r>
  <r>
    <s v="AD01-9364"/>
    <x v="2"/>
    <s v="May"/>
    <x v="1"/>
    <x v="0"/>
    <s v="Order assembled"/>
    <x v="0"/>
    <s v="Paid"/>
    <s v="Shipment"/>
    <n v="1011"/>
    <n v="1445.73"/>
  </r>
  <r>
    <s v="AD01-9364"/>
    <x v="2"/>
    <s v="May"/>
    <x v="1"/>
    <x v="0"/>
    <s v="Order assembled"/>
    <x v="0"/>
    <s v="Paid"/>
    <s v="Shipment"/>
    <n v="240"/>
    <n v="343.2"/>
  </r>
  <r>
    <s v="AD01-9362"/>
    <x v="2"/>
    <s v="May"/>
    <x v="1"/>
    <x v="0"/>
    <s v="Order assembled"/>
    <x v="0"/>
    <s v="Paid"/>
    <s v="Shipment"/>
    <n v="195"/>
    <n v="278.85000000000002"/>
  </r>
  <r>
    <s v="AD01-9362"/>
    <x v="2"/>
    <s v="May"/>
    <x v="1"/>
    <x v="0"/>
    <s v="Order assembled"/>
    <x v="0"/>
    <s v="Paid"/>
    <s v="Shipment"/>
    <n v="243"/>
    <n v="347.49"/>
  </r>
  <r>
    <s v="AD01-9364"/>
    <x v="2"/>
    <s v="May"/>
    <x v="1"/>
    <x v="0"/>
    <s v="Order assembled"/>
    <x v="0"/>
    <s v="Paid"/>
    <s v="Shipment"/>
    <n v="169"/>
    <n v="241.67000000000002"/>
  </r>
  <r>
    <s v="AD01-9361"/>
    <x v="2"/>
    <s v="May"/>
    <x v="1"/>
    <x v="0"/>
    <s v="Order assembled"/>
    <x v="0"/>
    <s v="Paid"/>
    <s v="Shipment"/>
    <n v="163"/>
    <n v="233.09"/>
  </r>
  <r>
    <s v="AD01-9363"/>
    <x v="2"/>
    <s v="May"/>
    <x v="1"/>
    <x v="0"/>
    <s v="Order assembled"/>
    <x v="0"/>
    <s v="Paid"/>
    <s v="Shipment"/>
    <n v="157"/>
    <n v="224.51"/>
  </r>
  <r>
    <s v="AD01-9362"/>
    <x v="2"/>
    <s v="May"/>
    <x v="1"/>
    <x v="0"/>
    <s v="Order assembled"/>
    <x v="0"/>
    <s v="Paid"/>
    <s v="Shipment"/>
    <n v="826"/>
    <n v="1181.18"/>
  </r>
  <r>
    <s v="AD01-9362"/>
    <x v="2"/>
    <s v="May"/>
    <x v="1"/>
    <x v="0"/>
    <s v="Order assembled"/>
    <x v="0"/>
    <s v="Paid"/>
    <s v="Download"/>
    <n v="167"/>
    <n v="238.81"/>
  </r>
  <r>
    <s v="AD01-9362"/>
    <x v="2"/>
    <s v="May"/>
    <x v="1"/>
    <x v="0"/>
    <s v="Order assembled"/>
    <x v="0"/>
    <s v="Paid"/>
    <s v="Download"/>
    <n v="161"/>
    <n v="230.23000000000002"/>
  </r>
  <r>
    <s v="AD01-9362"/>
    <x v="2"/>
    <s v="May"/>
    <x v="1"/>
    <x v="0"/>
    <s v="Order assembled"/>
    <x v="0"/>
    <s v="Paid"/>
    <s v="Download"/>
    <n v="155"/>
    <n v="221.65"/>
  </r>
  <r>
    <s v="AD01-9364"/>
    <x v="2"/>
    <s v="May"/>
    <x v="1"/>
    <x v="0"/>
    <s v="Order assembled"/>
    <x v="0"/>
    <s v="Paid"/>
    <s v="Shipment"/>
    <n v="197"/>
    <n v="281.70999999999998"/>
  </r>
  <r>
    <s v="AD01-9361"/>
    <x v="2"/>
    <s v="May"/>
    <x v="1"/>
    <x v="0"/>
    <s v="Order assembled"/>
    <x v="0"/>
    <s v="Paid"/>
    <s v="Shipment"/>
    <n v="245"/>
    <n v="350.35"/>
  </r>
  <r>
    <s v="AD01-9362"/>
    <x v="2"/>
    <s v="Nov"/>
    <x v="1"/>
    <x v="0"/>
    <s v="Order assembled"/>
    <x v="0"/>
    <s v="Paid"/>
    <s v="Download"/>
    <n v="320"/>
    <n v="457.6"/>
  </r>
  <r>
    <s v="AD01-9361"/>
    <x v="2"/>
    <s v="Nov"/>
    <x v="1"/>
    <x v="0"/>
    <s v="Order assembled"/>
    <x v="0"/>
    <s v="Paid"/>
    <s v="Download"/>
    <n v="314"/>
    <n v="449.02"/>
  </r>
  <r>
    <s v="AD01-9364"/>
    <x v="2"/>
    <s v="Nov"/>
    <x v="1"/>
    <x v="0"/>
    <s v="Order assembled"/>
    <x v="0"/>
    <s v="Paid"/>
    <s v="Download"/>
    <n v="308"/>
    <n v="440.44"/>
  </r>
  <r>
    <s v="AD01-9361"/>
    <x v="2"/>
    <s v="Nov"/>
    <x v="1"/>
    <x v="0"/>
    <s v="Order assembled"/>
    <x v="0"/>
    <s v="Paid"/>
    <s v="Shipment"/>
    <n v="236"/>
    <n v="337.48"/>
  </r>
  <r>
    <s v="AD01-9362"/>
    <x v="2"/>
    <s v="Nov"/>
    <x v="1"/>
    <x v="0"/>
    <s v="Order assembled"/>
    <x v="0"/>
    <s v="Paid"/>
    <s v="Shipment"/>
    <n v="164"/>
    <n v="234.51999999999998"/>
  </r>
  <r>
    <s v="AD01-9361"/>
    <x v="2"/>
    <s v="Nov"/>
    <x v="1"/>
    <x v="0"/>
    <s v="Order assembled"/>
    <x v="0"/>
    <s v="Paid"/>
    <s v="Shipment"/>
    <n v="212"/>
    <n v="303.15999999999997"/>
  </r>
  <r>
    <s v="AD01-9362"/>
    <x v="2"/>
    <s v="Nov"/>
    <x v="1"/>
    <x v="0"/>
    <s v="Order assembled"/>
    <x v="0"/>
    <s v="Paid"/>
    <s v="Shipment"/>
    <n v="316"/>
    <n v="451.88"/>
  </r>
  <r>
    <s v="AD01-9361"/>
    <x v="2"/>
    <s v="Nov"/>
    <x v="1"/>
    <x v="0"/>
    <s v="Order assembled"/>
    <x v="0"/>
    <s v="Paid"/>
    <s v="Shipment"/>
    <n v="310"/>
    <n v="443.3"/>
  </r>
  <r>
    <s v="AD01-9362"/>
    <x v="2"/>
    <s v="Nov"/>
    <x v="1"/>
    <x v="0"/>
    <s v="Order assembled"/>
    <x v="0"/>
    <s v="Paid"/>
    <s v="Shipment"/>
    <n v="238"/>
    <n v="526.24"/>
  </r>
  <r>
    <s v="AD01-9362"/>
    <x v="2"/>
    <s v="Nov"/>
    <x v="1"/>
    <x v="0"/>
    <s v="Order assembled"/>
    <x v="0"/>
    <s v="Paid"/>
    <s v="Shipment"/>
    <n v="166"/>
    <n v="526.24"/>
  </r>
  <r>
    <s v="AD01-9361"/>
    <x v="2"/>
    <s v="Nov"/>
    <x v="1"/>
    <x v="0"/>
    <s v="Order assembled"/>
    <x v="0"/>
    <s v="Paid"/>
    <s v="Shipment"/>
    <n v="208"/>
    <n v="526.24"/>
  </r>
  <r>
    <s v="AD01-9364"/>
    <x v="2"/>
    <s v="Nov"/>
    <x v="1"/>
    <x v="0"/>
    <s v="Order assembled"/>
    <x v="0"/>
    <s v="Paid"/>
    <s v="Shipment"/>
    <n v="963"/>
    <n v="1377.09"/>
  </r>
  <r>
    <s v="AD01-9361"/>
    <x v="2"/>
    <s v="Nov"/>
    <x v="1"/>
    <x v="0"/>
    <s v="Order assembled"/>
    <x v="0"/>
    <s v="Paid"/>
    <s v="Shipment"/>
    <n v="1017"/>
    <n v="1454.31"/>
  </r>
  <r>
    <s v="AD01-9361"/>
    <x v="2"/>
    <s v="Nov"/>
    <x v="1"/>
    <x v="0"/>
    <s v="Order assembled"/>
    <x v="0"/>
    <s v="Paid"/>
    <s v="Shipment"/>
    <n v="210"/>
    <n v="300.3"/>
  </r>
  <r>
    <s v="AD01-9361"/>
    <x v="2"/>
    <s v="Nov"/>
    <x v="1"/>
    <x v="0"/>
    <s v="Order assembled"/>
    <x v="0"/>
    <s v="Paid"/>
    <s v="Shipment"/>
    <n v="237"/>
    <n v="338.90999999999997"/>
  </r>
  <r>
    <s v="AD01-9362"/>
    <x v="2"/>
    <s v="Nov"/>
    <x v="1"/>
    <x v="0"/>
    <s v="Order assembled"/>
    <x v="0"/>
    <s v="Paid"/>
    <s v="Shipment"/>
    <n v="165"/>
    <n v="235.95"/>
  </r>
  <r>
    <s v="AD01-9364"/>
    <x v="2"/>
    <s v="Nov"/>
    <x v="1"/>
    <x v="0"/>
    <s v="Order assembled"/>
    <x v="0"/>
    <s v="Paid"/>
    <s v="Shipment"/>
    <n v="213"/>
    <n v="304.59000000000003"/>
  </r>
  <r>
    <s v="AD01-9362"/>
    <x v="2"/>
    <s v="Nov"/>
    <x v="1"/>
    <x v="0"/>
    <s v="Order assembled"/>
    <x v="0"/>
    <s v="Paid"/>
    <s v="Shipment"/>
    <n v="319"/>
    <n v="456.16999999999996"/>
  </r>
  <r>
    <s v="AD01-9362"/>
    <x v="2"/>
    <s v="Nov"/>
    <x v="1"/>
    <x v="0"/>
    <s v="Order assembled"/>
    <x v="0"/>
    <s v="Paid"/>
    <s v="Shipment"/>
    <n v="313"/>
    <n v="447.59000000000003"/>
  </r>
  <r>
    <s v="AD01-9361"/>
    <x v="2"/>
    <s v="Nov"/>
    <x v="1"/>
    <x v="0"/>
    <s v="Order assembled"/>
    <x v="0"/>
    <s v="Paid"/>
    <s v="Shipment"/>
    <n v="307"/>
    <n v="439.01"/>
  </r>
  <r>
    <s v="AD01-9361"/>
    <x v="2"/>
    <s v="Nov"/>
    <x v="1"/>
    <x v="0"/>
    <s v="Order assembled"/>
    <x v="0"/>
    <s v="Paid"/>
    <s v="Shipment"/>
    <n v="235"/>
    <n v="336.05"/>
  </r>
  <r>
    <s v="AD01-9361"/>
    <x v="2"/>
    <s v="Nov"/>
    <x v="1"/>
    <x v="0"/>
    <s v="Order assembled"/>
    <x v="0"/>
    <s v="Paid"/>
    <s v="Shipment"/>
    <n v="798"/>
    <n v="1141.1399999999999"/>
  </r>
  <r>
    <s v="AD01-9362"/>
    <x v="2"/>
    <s v="Nov"/>
    <x v="1"/>
    <x v="0"/>
    <s v="Order assembled"/>
    <x v="0"/>
    <s v="Paid"/>
    <s v="Shipment"/>
    <n v="831"/>
    <n v="1188.33"/>
  </r>
  <r>
    <s v="AD01-9364"/>
    <x v="2"/>
    <s v="Nov"/>
    <x v="1"/>
    <x v="0"/>
    <s v="Order assembled"/>
    <x v="0"/>
    <s v="Paid"/>
    <s v="Download"/>
    <n v="317"/>
    <n v="453.31"/>
  </r>
  <r>
    <s v="AD01-9361"/>
    <x v="2"/>
    <s v="Nov"/>
    <x v="1"/>
    <x v="0"/>
    <s v="Order assembled"/>
    <x v="0"/>
    <s v="Paid"/>
    <s v="Download"/>
    <n v="311"/>
    <n v="444.73"/>
  </r>
  <r>
    <s v="AD01-9365"/>
    <x v="2"/>
    <s v="Nov"/>
    <x v="1"/>
    <x v="0"/>
    <s v="Order assembled"/>
    <x v="0"/>
    <s v="Paid"/>
    <s v="Download"/>
    <n v="305"/>
    <n v="436.15"/>
  </r>
  <r>
    <s v="AD01-9361"/>
    <x v="2"/>
    <s v="Nov"/>
    <x v="1"/>
    <x v="0"/>
    <s v="Order assembled"/>
    <x v="0"/>
    <s v="Paid"/>
    <s v="Shipment"/>
    <n v="239"/>
    <n v="341.77"/>
  </r>
  <r>
    <s v="AD01-9361"/>
    <x v="2"/>
    <s v="Nov"/>
    <x v="1"/>
    <x v="0"/>
    <s v="Order assembled"/>
    <x v="0"/>
    <s v="Paid"/>
    <s v="Shipment"/>
    <n v="209"/>
    <n v="298.87"/>
  </r>
  <r>
    <s v="AD01-9364"/>
    <x v="2"/>
    <s v="Oct"/>
    <x v="1"/>
    <x v="0"/>
    <s v="Order assembled"/>
    <x v="0"/>
    <s v="Paid"/>
    <s v="Download"/>
    <n v="332"/>
    <n v="474.76"/>
  </r>
  <r>
    <s v="AD01-9362"/>
    <x v="2"/>
    <s v="Oct"/>
    <x v="1"/>
    <x v="0"/>
    <s v="Order assembled"/>
    <x v="0"/>
    <s v="Paid"/>
    <s v="Download"/>
    <n v="326"/>
    <n v="466.18"/>
  </r>
  <r>
    <s v="AD01-9361"/>
    <x v="2"/>
    <s v="Oct"/>
    <x v="1"/>
    <x v="0"/>
    <s v="Order assembled"/>
    <x v="0"/>
    <s v="Paid"/>
    <s v="Shipment"/>
    <n v="242"/>
    <n v="346.06"/>
  </r>
  <r>
    <s v="AD01-9361"/>
    <x v="2"/>
    <s v="Oct"/>
    <x v="1"/>
    <x v="0"/>
    <s v="Order assembled"/>
    <x v="0"/>
    <s v="Paid"/>
    <s v="Shipment"/>
    <n v="170"/>
    <n v="243.1"/>
  </r>
  <r>
    <s v="AD01-9361"/>
    <x v="2"/>
    <s v="Oct"/>
    <x v="1"/>
    <x v="0"/>
    <s v="Order assembled"/>
    <x v="0"/>
    <s v="Paid"/>
    <s v="Shipment"/>
    <n v="218"/>
    <n v="311.74"/>
  </r>
  <r>
    <s v="AD01-9361"/>
    <x v="2"/>
    <s v="Oct"/>
    <x v="1"/>
    <x v="0"/>
    <s v="Order assembled"/>
    <x v="0"/>
    <s v="Paid"/>
    <s v="Shipment"/>
    <n v="334"/>
    <n v="477.62"/>
  </r>
  <r>
    <s v="AD01-9363"/>
    <x v="2"/>
    <s v="Oct"/>
    <x v="1"/>
    <x v="0"/>
    <s v="Order assembled"/>
    <x v="0"/>
    <s v="Paid"/>
    <s v="Shipment"/>
    <n v="328"/>
    <n v="469.03999999999996"/>
  </r>
  <r>
    <s v="AD01-9362"/>
    <x v="2"/>
    <s v="Oct"/>
    <x v="1"/>
    <x v="0"/>
    <s v="Order assembled"/>
    <x v="0"/>
    <s v="Paid"/>
    <s v="Shipment"/>
    <n v="322"/>
    <n v="460.46000000000004"/>
  </r>
  <r>
    <s v="AD01-9362"/>
    <x v="2"/>
    <s v="Oct"/>
    <x v="1"/>
    <x v="0"/>
    <s v="Order assembled"/>
    <x v="0"/>
    <s v="Paid"/>
    <s v="Shipment"/>
    <n v="244"/>
    <n v="526.24"/>
  </r>
  <r>
    <s v="AD01-9362"/>
    <x v="2"/>
    <s v="Oct"/>
    <x v="1"/>
    <x v="0"/>
    <s v="Order assembled"/>
    <x v="0"/>
    <s v="Paid"/>
    <s v="Shipment"/>
    <n v="214"/>
    <n v="526.24"/>
  </r>
  <r>
    <s v="AD01-9361"/>
    <x v="2"/>
    <s v="Oct"/>
    <x v="1"/>
    <x v="0"/>
    <s v="Order assembled"/>
    <x v="0"/>
    <s v="Paid"/>
    <s v="Shipment"/>
    <n v="1016"/>
    <n v="1452.88"/>
  </r>
  <r>
    <s v="AD01-9362"/>
    <x v="2"/>
    <s v="Oct"/>
    <x v="1"/>
    <x v="0"/>
    <s v="Order assembled"/>
    <x v="0"/>
    <s v="Paid"/>
    <s v="Shipment"/>
    <n v="216"/>
    <n v="308.88"/>
  </r>
  <r>
    <s v="AD01-9362"/>
    <x v="2"/>
    <s v="Oct"/>
    <x v="1"/>
    <x v="0"/>
    <s v="Order assembled"/>
    <x v="0"/>
    <s v="Paid"/>
    <s v="Shipment"/>
    <n v="243"/>
    <n v="347.49"/>
  </r>
  <r>
    <s v="AD01-9361"/>
    <x v="2"/>
    <s v="Oct"/>
    <x v="1"/>
    <x v="0"/>
    <s v="Order assembled"/>
    <x v="0"/>
    <s v="Paid"/>
    <s v="Shipment"/>
    <n v="171"/>
    <n v="244.53"/>
  </r>
  <r>
    <s v="AD01-9361"/>
    <x v="2"/>
    <s v="Oct"/>
    <x v="1"/>
    <x v="0"/>
    <s v="Order assembled"/>
    <x v="0"/>
    <s v="Paid"/>
    <s v="Shipment"/>
    <n v="331"/>
    <n v="473.33"/>
  </r>
  <r>
    <s v="AD01-9361"/>
    <x v="2"/>
    <s v="Oct"/>
    <x v="1"/>
    <x v="0"/>
    <s v="Order assembled"/>
    <x v="0"/>
    <s v="Paid"/>
    <s v="Shipment"/>
    <n v="325"/>
    <n v="464.75"/>
  </r>
  <r>
    <s v="AD01-9362"/>
    <x v="2"/>
    <s v="Oct"/>
    <x v="1"/>
    <x v="0"/>
    <s v="Order assembled"/>
    <x v="0"/>
    <s v="Paid"/>
    <s v="Shipment"/>
    <n v="241"/>
    <n v="344.63"/>
  </r>
  <r>
    <s v="AD01-9363"/>
    <x v="2"/>
    <s v="Oct"/>
    <x v="1"/>
    <x v="0"/>
    <s v="Order assembled"/>
    <x v="0"/>
    <s v="Paid"/>
    <s v="Shipment"/>
    <n v="797"/>
    <n v="1139.71"/>
  </r>
  <r>
    <s v="AD01-9362"/>
    <x v="2"/>
    <s v="Oct"/>
    <x v="1"/>
    <x v="0"/>
    <s v="Order assembled"/>
    <x v="0"/>
    <s v="Paid"/>
    <s v="Shipment"/>
    <n v="830"/>
    <n v="1186.9000000000001"/>
  </r>
  <r>
    <s v="AD01-9364"/>
    <x v="2"/>
    <s v="Oct"/>
    <x v="1"/>
    <x v="0"/>
    <s v="Order assembled"/>
    <x v="0"/>
    <s v="Paid"/>
    <s v="Download"/>
    <n v="335"/>
    <n v="479.05"/>
  </r>
  <r>
    <s v="AD01-9361"/>
    <x v="2"/>
    <s v="Oct"/>
    <x v="1"/>
    <x v="0"/>
    <s v="Order assembled"/>
    <x v="0"/>
    <s v="Paid"/>
    <s v="Download"/>
    <n v="329"/>
    <n v="470.47"/>
  </r>
  <r>
    <s v="AD01-9363"/>
    <x v="2"/>
    <s v="Oct"/>
    <x v="1"/>
    <x v="0"/>
    <s v="Order assembled"/>
    <x v="0"/>
    <s v="Paid"/>
    <s v="Download"/>
    <n v="323"/>
    <n v="461.89"/>
  </r>
  <r>
    <s v="AD01-9361"/>
    <x v="2"/>
    <s v="Oct"/>
    <x v="1"/>
    <x v="0"/>
    <s v="Order assembled"/>
    <x v="0"/>
    <s v="Paid"/>
    <s v="Shipment"/>
    <n v="245"/>
    <n v="350.35"/>
  </r>
  <r>
    <s v="AD01-9362"/>
    <x v="2"/>
    <s v="Oct"/>
    <x v="1"/>
    <x v="0"/>
    <s v="Order assembled"/>
    <x v="0"/>
    <s v="Paid"/>
    <s v="Shipment"/>
    <n v="167"/>
    <n v="238.81"/>
  </r>
  <r>
    <s v="AD01-9361"/>
    <x v="2"/>
    <s v="Oct"/>
    <x v="1"/>
    <x v="0"/>
    <s v="Order assembled"/>
    <x v="0"/>
    <s v="Paid"/>
    <s v="Shipment"/>
    <n v="215"/>
    <n v="307.45"/>
  </r>
  <r>
    <s v="AD01-9361"/>
    <x v="2"/>
    <s v="Sep"/>
    <x v="1"/>
    <x v="0"/>
    <s v="Order assembled"/>
    <x v="0"/>
    <s v="Paid"/>
    <s v="Download"/>
    <n v="350"/>
    <n v="500.5"/>
  </r>
  <r>
    <s v="AD01-9361"/>
    <x v="2"/>
    <s v="Sep"/>
    <x v="1"/>
    <x v="0"/>
    <s v="Order assembled"/>
    <x v="0"/>
    <s v="Paid"/>
    <s v="Download"/>
    <n v="344"/>
    <n v="491.91999999999996"/>
  </r>
  <r>
    <s v="AD01-9362"/>
    <x v="2"/>
    <s v="Sep"/>
    <x v="1"/>
    <x v="0"/>
    <s v="Order assembled"/>
    <x v="0"/>
    <s v="Paid"/>
    <s v="Download"/>
    <n v="338"/>
    <n v="483.34000000000003"/>
  </r>
  <r>
    <s v="AD01-9361"/>
    <x v="2"/>
    <s v="Sep"/>
    <x v="1"/>
    <x v="0"/>
    <s v="Order assembled"/>
    <x v="0"/>
    <s v="Paid"/>
    <s v="Shipment"/>
    <n v="176"/>
    <n v="251.68"/>
  </r>
  <r>
    <s v="AD01-9362"/>
    <x v="2"/>
    <s v="Sep"/>
    <x v="1"/>
    <x v="0"/>
    <s v="Order assembled"/>
    <x v="0"/>
    <s v="Paid"/>
    <s v="Shipment"/>
    <n v="352"/>
    <n v="503.36"/>
  </r>
  <r>
    <s v="AD01-9362"/>
    <x v="2"/>
    <s v="Sep"/>
    <x v="1"/>
    <x v="0"/>
    <s v="Order assembled"/>
    <x v="0"/>
    <s v="Paid"/>
    <s v="Shipment"/>
    <n v="346"/>
    <n v="494.78"/>
  </r>
  <r>
    <s v="AD01-9361"/>
    <x v="2"/>
    <s v="Sep"/>
    <x v="1"/>
    <x v="0"/>
    <s v="Order assembled"/>
    <x v="0"/>
    <s v="Paid"/>
    <s v="Shipment"/>
    <n v="340"/>
    <n v="486.2"/>
  </r>
  <r>
    <s v="AD01-9361"/>
    <x v="2"/>
    <s v="Sep"/>
    <x v="1"/>
    <x v="0"/>
    <s v="Order assembled"/>
    <x v="0"/>
    <s v="Paid"/>
    <s v="Shipment"/>
    <n v="172"/>
    <n v="526.24"/>
  </r>
  <r>
    <s v="AD01-9361"/>
    <x v="2"/>
    <s v="Sep"/>
    <x v="1"/>
    <x v="0"/>
    <s v="Order assembled"/>
    <x v="0"/>
    <s v="Paid"/>
    <s v="Shipment"/>
    <n v="220"/>
    <n v="526.24"/>
  </r>
  <r>
    <s v="AD01-9362"/>
    <x v="2"/>
    <s v="Sep"/>
    <x v="1"/>
    <x v="0"/>
    <s v="Order assembled"/>
    <x v="0"/>
    <s v="Paid"/>
    <s v="Shipment"/>
    <n v="962"/>
    <n v="1375.6599999999999"/>
  </r>
  <r>
    <s v="AD01-9362"/>
    <x v="2"/>
    <s v="Sep"/>
    <x v="1"/>
    <x v="0"/>
    <s v="Order assembled"/>
    <x v="0"/>
    <s v="Paid"/>
    <s v="Shipment"/>
    <n v="1015"/>
    <n v="1451.45"/>
  </r>
  <r>
    <s v="AD01-9362"/>
    <x v="2"/>
    <s v="Sep"/>
    <x v="1"/>
    <x v="0"/>
    <s v="Order assembled"/>
    <x v="0"/>
    <s v="Paid"/>
    <s v="Shipment"/>
    <n v="222"/>
    <n v="317.45999999999998"/>
  </r>
  <r>
    <s v="AD01-9362"/>
    <x v="2"/>
    <s v="Sep"/>
    <x v="1"/>
    <x v="0"/>
    <s v="Order assembled"/>
    <x v="0"/>
    <s v="Paid"/>
    <s v="Shipment"/>
    <n v="177"/>
    <n v="253.11"/>
  </r>
  <r>
    <s v="AD01-9362"/>
    <x v="2"/>
    <s v="Sep"/>
    <x v="1"/>
    <x v="0"/>
    <s v="Order assembled"/>
    <x v="0"/>
    <s v="Paid"/>
    <s v="Shipment"/>
    <n v="219"/>
    <n v="313.17"/>
  </r>
  <r>
    <s v="AD01-9361"/>
    <x v="2"/>
    <s v="Sep"/>
    <x v="1"/>
    <x v="0"/>
    <s v="Order assembled"/>
    <x v="0"/>
    <s v="Paid"/>
    <s v="Shipment"/>
    <n v="349"/>
    <n v="499.07"/>
  </r>
  <r>
    <s v="AD01-9362"/>
    <x v="2"/>
    <s v="Sep"/>
    <x v="1"/>
    <x v="0"/>
    <s v="Order assembled"/>
    <x v="0"/>
    <s v="Paid"/>
    <s v="Shipment"/>
    <n v="343"/>
    <n v="490.49"/>
  </r>
  <r>
    <s v="AD01-9361"/>
    <x v="2"/>
    <s v="Sep"/>
    <x v="1"/>
    <x v="0"/>
    <s v="Order assembled"/>
    <x v="0"/>
    <s v="Paid"/>
    <s v="Shipment"/>
    <n v="337"/>
    <n v="481.90999999999997"/>
  </r>
  <r>
    <s v="AD01-9362"/>
    <x v="2"/>
    <s v="Sep"/>
    <x v="1"/>
    <x v="0"/>
    <s v="Order assembled"/>
    <x v="0"/>
    <s v="Paid"/>
    <s v="Shipment"/>
    <n v="796"/>
    <n v="1138.28"/>
  </r>
  <r>
    <s v="AD01-9364"/>
    <x v="2"/>
    <s v="Sep"/>
    <x v="1"/>
    <x v="0"/>
    <s v="Order assembled"/>
    <x v="0"/>
    <s v="Paid"/>
    <s v="Shipment"/>
    <n v="829"/>
    <n v="1185.47"/>
  </r>
  <r>
    <s v="AD01-9361"/>
    <x v="2"/>
    <s v="Sep"/>
    <x v="1"/>
    <x v="0"/>
    <s v="Order assembled"/>
    <x v="0"/>
    <s v="Paid"/>
    <s v="Download"/>
    <n v="347"/>
    <n v="496.21000000000004"/>
  </r>
  <r>
    <s v="AD01-9361"/>
    <x v="2"/>
    <s v="Sep"/>
    <x v="1"/>
    <x v="0"/>
    <s v="Order assembled"/>
    <x v="0"/>
    <s v="Paid"/>
    <s v="Download"/>
    <n v="341"/>
    <n v="487.63"/>
  </r>
  <r>
    <s v="AD01-9361"/>
    <x v="2"/>
    <s v="Sep"/>
    <x v="1"/>
    <x v="0"/>
    <s v="Order assembled"/>
    <x v="0"/>
    <s v="Paid"/>
    <s v="Shipment"/>
    <n v="173"/>
    <n v="247.39"/>
  </r>
  <r>
    <s v="AD01-9361"/>
    <x v="2"/>
    <s v="Sep"/>
    <x v="1"/>
    <x v="0"/>
    <s v="Order assembled"/>
    <x v="0"/>
    <s v="Paid"/>
    <s v="Shipment"/>
    <n v="221"/>
    <n v="316.02999999999997"/>
  </r>
  <r>
    <s v="AD01-9361"/>
    <x v="2"/>
    <s v="Apr"/>
    <x v="0"/>
    <x v="1"/>
    <s v="Cancelld"/>
    <x v="1"/>
    <s v="Paid"/>
    <s v="Branch "/>
    <n v="214"/>
    <n v="306.02"/>
  </r>
  <r>
    <s v="AD01-9364"/>
    <x v="2"/>
    <s v="Apr"/>
    <x v="0"/>
    <x v="1"/>
    <s v="Cancelld"/>
    <x v="1"/>
    <s v="Paid"/>
    <s v="Branch "/>
    <n v="208"/>
    <n v="297.44"/>
  </r>
  <r>
    <s v="AD01-9362"/>
    <x v="2"/>
    <s v="Apr"/>
    <x v="0"/>
    <x v="1"/>
    <s v="Cancelld"/>
    <x v="1"/>
    <s v="Paid"/>
    <s v="Branch "/>
    <n v="202"/>
    <n v="288.86"/>
  </r>
  <r>
    <s v="AD01-9365"/>
    <x v="2"/>
    <s v="Apr"/>
    <x v="0"/>
    <x v="1"/>
    <s v="Cancelld"/>
    <x v="1"/>
    <s v="Paid"/>
    <s v="Branch "/>
    <n v="211"/>
    <n v="301.73"/>
  </r>
  <r>
    <s v="AD01-9361"/>
    <x v="2"/>
    <s v="Apr"/>
    <x v="0"/>
    <x v="1"/>
    <s v="Cancelld"/>
    <x v="1"/>
    <s v="Paid"/>
    <s v="Branch "/>
    <n v="205"/>
    <n v="293.14999999999998"/>
  </r>
  <r>
    <s v="AD01-9362"/>
    <x v="2"/>
    <s v="Feb"/>
    <x v="0"/>
    <x v="1"/>
    <s v="Cancelld"/>
    <x v="1"/>
    <s v="Paid"/>
    <s v="Branch "/>
    <n v="244"/>
    <n v="348.92"/>
  </r>
  <r>
    <s v="AD01-9361"/>
    <x v="2"/>
    <s v="Feb"/>
    <x v="0"/>
    <x v="1"/>
    <s v="Cancelld"/>
    <x v="1"/>
    <s v="Paid"/>
    <s v="Branch "/>
    <n v="238"/>
    <n v="340.34000000000003"/>
  </r>
  <r>
    <s v="AD01-9361"/>
    <x v="2"/>
    <s v="Feb"/>
    <x v="0"/>
    <x v="1"/>
    <s v="Cancelld"/>
    <x v="1"/>
    <s v="Paid"/>
    <s v="Branch "/>
    <n v="247"/>
    <n v="353.21"/>
  </r>
  <r>
    <s v="AD01-9362"/>
    <x v="2"/>
    <s v="Feb"/>
    <x v="0"/>
    <x v="1"/>
    <s v="Cancelld"/>
    <x v="1"/>
    <s v="Paid"/>
    <s v="Branch "/>
    <n v="241"/>
    <n v="344.63"/>
  </r>
  <r>
    <s v="AD01-9364"/>
    <x v="2"/>
    <s v="Feb"/>
    <x v="0"/>
    <x v="1"/>
    <s v="Cancelld"/>
    <x v="1"/>
    <s v="Paid"/>
    <s v="Branch "/>
    <n v="235"/>
    <n v="336.05"/>
  </r>
  <r>
    <s v="AD01-9362"/>
    <x v="2"/>
    <s v="Jan"/>
    <x v="0"/>
    <x v="1"/>
    <s v="Cancelld"/>
    <x v="1"/>
    <s v="Paid"/>
    <s v="Shipment"/>
    <n v="262"/>
    <n v="374.65999999999997"/>
  </r>
  <r>
    <s v="AD01-9362"/>
    <x v="2"/>
    <s v="Jan"/>
    <x v="0"/>
    <x v="1"/>
    <s v="Cancelld"/>
    <x v="1"/>
    <s v="Paid"/>
    <s v="Branch "/>
    <n v="256"/>
    <n v="366.08"/>
  </r>
  <r>
    <s v="AD01-9362"/>
    <x v="2"/>
    <s v="Jan"/>
    <x v="0"/>
    <x v="1"/>
    <s v="Cancelld"/>
    <x v="1"/>
    <s v="Paid"/>
    <s v="Branch "/>
    <n v="250"/>
    <n v="357.5"/>
  </r>
  <r>
    <s v="AD01-9362"/>
    <x v="2"/>
    <s v="Jan"/>
    <x v="0"/>
    <x v="1"/>
    <s v="Cancelld"/>
    <x v="1"/>
    <s v="Paid"/>
    <s v="Branch "/>
    <n v="259"/>
    <n v="370.37"/>
  </r>
  <r>
    <s v="AD01-9364"/>
    <x v="2"/>
    <s v="Jan"/>
    <x v="0"/>
    <x v="1"/>
    <s v="Cancelld"/>
    <x v="1"/>
    <s v="Paid"/>
    <s v="Branch "/>
    <n v="253"/>
    <n v="361.78999999999996"/>
  </r>
  <r>
    <s v="AD01-9362"/>
    <x v="2"/>
    <s v="Jun"/>
    <x v="0"/>
    <x v="1"/>
    <s v="Cancelld"/>
    <x v="1"/>
    <s v="Paid"/>
    <s v="Branch "/>
    <n v="184"/>
    <n v="263.12"/>
  </r>
  <r>
    <s v="AD01-9363"/>
    <x v="2"/>
    <s v="Jun"/>
    <x v="0"/>
    <x v="1"/>
    <s v="Cancelld"/>
    <x v="1"/>
    <s v="Paid"/>
    <s v="Branch "/>
    <n v="178"/>
    <n v="254.54"/>
  </r>
  <r>
    <s v="AD01-9364"/>
    <x v="2"/>
    <s v="Jun"/>
    <x v="0"/>
    <x v="1"/>
    <s v="Cancelld"/>
    <x v="1"/>
    <s v="Paid"/>
    <s v="Branch "/>
    <n v="172"/>
    <n v="245.95999999999998"/>
  </r>
  <r>
    <s v="AD01-9361"/>
    <x v="2"/>
    <s v="Jun"/>
    <x v="0"/>
    <x v="1"/>
    <s v="Cancelld"/>
    <x v="1"/>
    <s v="Paid"/>
    <s v="Branch "/>
    <n v="181"/>
    <n v="258.83"/>
  </r>
  <r>
    <s v="AD01-9363"/>
    <x v="2"/>
    <s v="Jun"/>
    <x v="0"/>
    <x v="1"/>
    <s v="Cancelld"/>
    <x v="1"/>
    <s v="Paid"/>
    <s v="Branch "/>
    <n v="175"/>
    <n v="250.25"/>
  </r>
  <r>
    <s v="AD01-9362"/>
    <x v="2"/>
    <s v="Jun"/>
    <x v="0"/>
    <x v="1"/>
    <s v="Cancelld"/>
    <x v="1"/>
    <s v="Paid"/>
    <s v="Branch "/>
    <n v="169"/>
    <n v="241.67000000000002"/>
  </r>
  <r>
    <s v="AD01-9361"/>
    <x v="2"/>
    <s v="Mar"/>
    <x v="0"/>
    <x v="1"/>
    <s v="Cancelld"/>
    <x v="1"/>
    <s v="Paid"/>
    <s v="Branch "/>
    <n v="232"/>
    <n v="331.76"/>
  </r>
  <r>
    <s v="AD01-9362"/>
    <x v="2"/>
    <s v="Mar"/>
    <x v="0"/>
    <x v="1"/>
    <s v="Cancelld"/>
    <x v="1"/>
    <s v="Paid"/>
    <s v="Branch "/>
    <n v="226"/>
    <n v="323.18"/>
  </r>
  <r>
    <s v="AD01-9362"/>
    <x v="2"/>
    <s v="Mar"/>
    <x v="0"/>
    <x v="1"/>
    <s v="Cancelld"/>
    <x v="1"/>
    <s v="Paid"/>
    <s v="Branch "/>
    <n v="220"/>
    <n v="314.60000000000002"/>
  </r>
  <r>
    <s v="AD01-9364"/>
    <x v="2"/>
    <s v="Mar"/>
    <x v="0"/>
    <x v="1"/>
    <s v="Cancelld"/>
    <x v="1"/>
    <s v="Paid"/>
    <s v="Branch "/>
    <n v="229"/>
    <n v="327.47000000000003"/>
  </r>
  <r>
    <s v="AD01-9361"/>
    <x v="2"/>
    <s v="Mar"/>
    <x v="0"/>
    <x v="1"/>
    <s v="Cancelld"/>
    <x v="1"/>
    <s v="Paid"/>
    <s v="Branch "/>
    <n v="223"/>
    <n v="318.89"/>
  </r>
  <r>
    <s v="AD01-9361"/>
    <x v="2"/>
    <s v="Mar"/>
    <x v="0"/>
    <x v="1"/>
    <s v="Cancelld"/>
    <x v="1"/>
    <s v="Paid"/>
    <s v="Branch "/>
    <n v="217"/>
    <n v="310.31"/>
  </r>
  <r>
    <s v="AD01-9362"/>
    <x v="2"/>
    <s v="May"/>
    <x v="0"/>
    <x v="1"/>
    <s v="Cancelld"/>
    <x v="1"/>
    <s v="Paid"/>
    <s v="Branch "/>
    <n v="196"/>
    <n v="280.27999999999997"/>
  </r>
  <r>
    <s v="AD01-9361"/>
    <x v="2"/>
    <s v="May"/>
    <x v="0"/>
    <x v="1"/>
    <s v="Cancelld"/>
    <x v="1"/>
    <s v="Paid"/>
    <s v="Branch "/>
    <n v="190"/>
    <n v="271.7"/>
  </r>
  <r>
    <s v="AD01-9361"/>
    <x v="2"/>
    <s v="May"/>
    <x v="0"/>
    <x v="1"/>
    <s v="Cancelld"/>
    <x v="1"/>
    <s v="Paid"/>
    <s v="Branch "/>
    <n v="199"/>
    <n v="284.57"/>
  </r>
  <r>
    <s v="AD01-9361"/>
    <x v="2"/>
    <s v="May"/>
    <x v="0"/>
    <x v="1"/>
    <s v="Cancelld"/>
    <x v="1"/>
    <s v="Paid"/>
    <s v="Branch "/>
    <n v="193"/>
    <n v="275.99"/>
  </r>
  <r>
    <s v="AD01-9361"/>
    <x v="2"/>
    <s v="May"/>
    <x v="0"/>
    <x v="1"/>
    <s v="Cancelld"/>
    <x v="1"/>
    <s v="Paid"/>
    <s v="Branch "/>
    <n v="187"/>
    <n v="267.40999999999997"/>
  </r>
  <r>
    <s v="AD01-9362"/>
    <x v="2"/>
    <s v="Apr"/>
    <x v="1"/>
    <x v="1"/>
    <s v="Cancelld"/>
    <x v="1"/>
    <s v="Paid"/>
    <s v="Branch "/>
    <n v="278"/>
    <n v="397.53999999999996"/>
  </r>
  <r>
    <s v="AD01-9365"/>
    <x v="2"/>
    <s v="Apr"/>
    <x v="1"/>
    <x v="1"/>
    <s v="Cancelld"/>
    <x v="1"/>
    <s v="Paid"/>
    <s v="Branch "/>
    <n v="326"/>
    <n v="466.18"/>
  </r>
  <r>
    <s v="AD01-9361"/>
    <x v="2"/>
    <s v="Apr"/>
    <x v="1"/>
    <x v="1"/>
    <s v="Cancelld"/>
    <x v="1"/>
    <s v="Paid"/>
    <s v="Branch "/>
    <n v="280"/>
    <n v="400.4"/>
  </r>
  <r>
    <s v="AD01-9361"/>
    <x v="2"/>
    <s v="Apr"/>
    <x v="1"/>
    <x v="1"/>
    <s v="Cancelld"/>
    <x v="1"/>
    <s v="Paid"/>
    <s v="Branch "/>
    <n v="834"/>
    <n v="1192.6199999999999"/>
  </r>
  <r>
    <s v="AD01-9361"/>
    <x v="2"/>
    <s v="Apr"/>
    <x v="1"/>
    <x v="1"/>
    <s v="Cancelld"/>
    <x v="1"/>
    <s v="Paid"/>
    <s v="Branch "/>
    <n v="867"/>
    <n v="1239.81"/>
  </r>
  <r>
    <s v="AD01-9362"/>
    <x v="2"/>
    <s v="Apr"/>
    <x v="1"/>
    <x v="1"/>
    <s v="Cancelld"/>
    <x v="1"/>
    <s v="Paid"/>
    <s v="Branch "/>
    <n v="931"/>
    <n v="1331.33"/>
  </r>
  <r>
    <s v="AD01-9362"/>
    <x v="2"/>
    <s v="Apr"/>
    <x v="1"/>
    <x v="1"/>
    <s v="Cancelld"/>
    <x v="1"/>
    <s v="Paid"/>
    <s v="Branch "/>
    <n v="932"/>
    <n v="1332.76"/>
  </r>
  <r>
    <s v="AD01-9361"/>
    <x v="2"/>
    <s v="Apr"/>
    <x v="1"/>
    <x v="1"/>
    <s v="Cancelld"/>
    <x v="1"/>
    <s v="Paid"/>
    <s v="Branch "/>
    <n v="933"/>
    <n v="1334.19"/>
  </r>
  <r>
    <s v="AD01-9362"/>
    <x v="2"/>
    <s v="Apr"/>
    <x v="1"/>
    <x v="1"/>
    <s v="Cancelld"/>
    <x v="1"/>
    <s v="Paid"/>
    <s v="Branch "/>
    <n v="873"/>
    <n v="526.24"/>
  </r>
  <r>
    <s v="AD01-9361"/>
    <x v="2"/>
    <s v="Apr"/>
    <x v="1"/>
    <x v="1"/>
    <s v="Cancelld"/>
    <x v="1"/>
    <s v="Paid"/>
    <s v="Branch "/>
    <n v="327"/>
    <n v="467.61"/>
  </r>
  <r>
    <s v="AD01-9361"/>
    <x v="2"/>
    <s v="Apr"/>
    <x v="1"/>
    <x v="1"/>
    <s v="Cancelld"/>
    <x v="1"/>
    <s v="Paid"/>
    <s v="Branch "/>
    <n v="183"/>
    <n v="261.69"/>
  </r>
  <r>
    <s v="AD01-9362"/>
    <x v="2"/>
    <s v="Apr"/>
    <x v="1"/>
    <x v="1"/>
    <s v="Cancelld"/>
    <x v="1"/>
    <s v="Paid"/>
    <s v="Branch "/>
    <n v="177"/>
    <n v="253.11"/>
  </r>
  <r>
    <s v="AD01-9361"/>
    <x v="2"/>
    <s v="Apr"/>
    <x v="1"/>
    <x v="1"/>
    <s v="Cancelld"/>
    <x v="1"/>
    <s v="Paid"/>
    <s v="Branch "/>
    <n v="171"/>
    <n v="244.53"/>
  </r>
  <r>
    <s v="AD01-9361"/>
    <x v="2"/>
    <s v="Apr"/>
    <x v="1"/>
    <x v="1"/>
    <s v="Cancelld"/>
    <x v="1"/>
    <s v="Paid"/>
    <s v="Branch "/>
    <n v="277"/>
    <n v="396.11"/>
  </r>
  <r>
    <s v="AD01-9364"/>
    <x v="2"/>
    <s v="Apr"/>
    <x v="1"/>
    <x v="1"/>
    <s v="Cancelld"/>
    <x v="1"/>
    <s v="Paid"/>
    <s v="Branch "/>
    <n v="325"/>
    <n v="464.75"/>
  </r>
  <r>
    <s v="AD01-9362"/>
    <x v="2"/>
    <s v="Apr"/>
    <x v="1"/>
    <x v="1"/>
    <s v="Cancelld"/>
    <x v="1"/>
    <s v="Paid"/>
    <s v="Branch "/>
    <n v="842"/>
    <n v="1204.06"/>
  </r>
  <r>
    <s v="AD01-9362"/>
    <x v="2"/>
    <s v="Apr"/>
    <x v="1"/>
    <x v="1"/>
    <s v="Cancelld"/>
    <x v="1"/>
    <s v="Paid"/>
    <s v="Branch "/>
    <n v="876"/>
    <n v="1252.68"/>
  </r>
  <r>
    <s v="AD01-9362"/>
    <x v="2"/>
    <s v="Aug"/>
    <x v="1"/>
    <x v="1"/>
    <s v="Cancelld"/>
    <x v="1"/>
    <s v="Paid"/>
    <s v="Branch "/>
    <n v="332"/>
    <n v="474.76"/>
  </r>
  <r>
    <s v="AD01-9362"/>
    <x v="2"/>
    <s v="Aug"/>
    <x v="1"/>
    <x v="1"/>
    <s v="Cancelld"/>
    <x v="1"/>
    <s v="Paid"/>
    <s v="Branch "/>
    <n v="302"/>
    <n v="431.86"/>
  </r>
  <r>
    <s v="AD01-9364"/>
    <x v="2"/>
    <s v="Aug"/>
    <x v="1"/>
    <x v="1"/>
    <s v="Cancelld"/>
    <x v="1"/>
    <s v="Paid"/>
    <s v="Branch "/>
    <n v="256"/>
    <n v="366.08"/>
  </r>
  <r>
    <s v="AD01-9363"/>
    <x v="2"/>
    <s v="Aug"/>
    <x v="1"/>
    <x v="1"/>
    <s v="Cancelld"/>
    <x v="1"/>
    <s v="Paid"/>
    <s v="Branch "/>
    <n v="304"/>
    <n v="434.72"/>
  </r>
  <r>
    <s v="AD01-9361"/>
    <x v="2"/>
    <s v="Aug"/>
    <x v="1"/>
    <x v="1"/>
    <s v="Cancelld"/>
    <x v="1"/>
    <s v="Paid"/>
    <s v="Branch "/>
    <n v="784"/>
    <n v="1121.1199999999999"/>
  </r>
  <r>
    <s v="AD01-9363"/>
    <x v="2"/>
    <s v="Aug"/>
    <x v="1"/>
    <x v="1"/>
    <s v="Cancelld"/>
    <x v="1"/>
    <s v="Paid"/>
    <s v="Branch "/>
    <n v="837"/>
    <n v="1196.9099999999999"/>
  </r>
  <r>
    <s v="AD01-9362"/>
    <x v="2"/>
    <s v="Aug"/>
    <x v="1"/>
    <x v="1"/>
    <s v="Cancelld"/>
    <x v="1"/>
    <s v="Paid"/>
    <s v="Branch "/>
    <n v="870"/>
    <n v="1244.0999999999999"/>
  </r>
  <r>
    <s v="AD01-9362"/>
    <x v="2"/>
    <s v="Aug"/>
    <x v="1"/>
    <x v="1"/>
    <s v="Cancelld"/>
    <x v="1"/>
    <s v="Paid"/>
    <s v="Branch "/>
    <n v="942"/>
    <n v="1347.06"/>
  </r>
  <r>
    <s v="AD01-9362"/>
    <x v="2"/>
    <s v="Aug"/>
    <x v="1"/>
    <x v="1"/>
    <s v="Cancelld"/>
    <x v="1"/>
    <s v="Paid"/>
    <s v="Branch "/>
    <n v="943"/>
    <n v="1348.49"/>
  </r>
  <r>
    <s v="AD01-9361"/>
    <x v="2"/>
    <s v="Aug"/>
    <x v="1"/>
    <x v="1"/>
    <s v="Cancelld"/>
    <x v="1"/>
    <s v="Paid"/>
    <s v="Branch "/>
    <n v="944"/>
    <n v="1349.92"/>
  </r>
  <r>
    <s v="AD01-9362"/>
    <x v="2"/>
    <s v="Aug"/>
    <x v="1"/>
    <x v="1"/>
    <s v="Cancelld"/>
    <x v="1"/>
    <s v="Paid"/>
    <s v="Branch "/>
    <n v="823"/>
    <n v="526.24"/>
  </r>
  <r>
    <s v="AD01-9361"/>
    <x v="2"/>
    <s v="Aug"/>
    <x v="1"/>
    <x v="1"/>
    <s v="Cancelld"/>
    <x v="1"/>
    <s v="Paid"/>
    <s v="Branch "/>
    <n v="877"/>
    <n v="526.24"/>
  </r>
  <r>
    <s v="AD01-9361"/>
    <x v="2"/>
    <s v="Aug"/>
    <x v="1"/>
    <x v="1"/>
    <s v="Cancelld"/>
    <x v="1"/>
    <s v="Paid"/>
    <s v="Branch "/>
    <n v="303"/>
    <n v="433.28999999999996"/>
  </r>
  <r>
    <s v="AD01-9363"/>
    <x v="2"/>
    <s v="Aug"/>
    <x v="1"/>
    <x v="1"/>
    <s v="Cancelld"/>
    <x v="1"/>
    <s v="Paid"/>
    <s v="Branch "/>
    <n v="363"/>
    <n v="519.09"/>
  </r>
  <r>
    <s v="AD01-9364"/>
    <x v="2"/>
    <s v="Aug"/>
    <x v="1"/>
    <x v="1"/>
    <s v="Cancelld"/>
    <x v="1"/>
    <s v="Paid"/>
    <s v="Branch "/>
    <n v="357"/>
    <n v="510.51"/>
  </r>
  <r>
    <s v="AD01-9363"/>
    <x v="2"/>
    <s v="Aug"/>
    <x v="1"/>
    <x v="1"/>
    <s v="Cancelld"/>
    <x v="1"/>
    <s v="Paid"/>
    <s v="Branch "/>
    <n v="331"/>
    <n v="473.33"/>
  </r>
  <r>
    <s v="AD01-9362"/>
    <x v="2"/>
    <s v="Aug"/>
    <x v="1"/>
    <x v="1"/>
    <s v="Cancelld"/>
    <x v="1"/>
    <s v="Paid"/>
    <s v="Branch "/>
    <n v="259"/>
    <n v="370.37"/>
  </r>
  <r>
    <s v="AD01-9362"/>
    <x v="2"/>
    <s v="Aug"/>
    <x v="1"/>
    <x v="1"/>
    <s v="Cancelld"/>
    <x v="1"/>
    <s v="Paid"/>
    <s v="Branch "/>
    <n v="793"/>
    <n v="1133.99"/>
  </r>
  <r>
    <s v="AD01-9362"/>
    <x v="2"/>
    <s v="Aug"/>
    <x v="1"/>
    <x v="1"/>
    <s v="Cancelld"/>
    <x v="1"/>
    <s v="Paid"/>
    <s v="Branch "/>
    <n v="846"/>
    <n v="1209.78"/>
  </r>
  <r>
    <s v="AD01-9362"/>
    <x v="2"/>
    <s v="Aug"/>
    <x v="1"/>
    <x v="1"/>
    <s v="Cancelld"/>
    <x v="1"/>
    <s v="Paid"/>
    <s v="Branch "/>
    <n v="879"/>
    <n v="1256.97"/>
  </r>
  <r>
    <s v="AD01-9362"/>
    <x v="2"/>
    <s v="Dec"/>
    <x v="1"/>
    <x v="1"/>
    <s v="Cancelld"/>
    <x v="1"/>
    <s v="Paid"/>
    <s v="Branch "/>
    <n v="308"/>
    <n v="440.44"/>
  </r>
  <r>
    <s v="AD01-9361"/>
    <x v="2"/>
    <s v="Dec"/>
    <x v="1"/>
    <x v="1"/>
    <s v="Cancelld"/>
    <x v="1"/>
    <s v="Paid"/>
    <s v="Branch "/>
    <n v="236"/>
    <n v="337.48"/>
  </r>
  <r>
    <s v="AD01-9362"/>
    <x v="2"/>
    <s v="Dec"/>
    <x v="1"/>
    <x v="1"/>
    <s v="Cancelld"/>
    <x v="1"/>
    <s v="Paid"/>
    <s v="Branch "/>
    <n v="284"/>
    <n v="406.12"/>
  </r>
  <r>
    <s v="AD01-9362"/>
    <x v="2"/>
    <s v="Dec"/>
    <x v="1"/>
    <x v="1"/>
    <s v="Cancelld"/>
    <x v="1"/>
    <s v="Paid"/>
    <s v="Branch "/>
    <n v="310"/>
    <n v="443.3"/>
  </r>
  <r>
    <s v="AD01-9362"/>
    <x v="2"/>
    <s v="Dec"/>
    <x v="1"/>
    <x v="1"/>
    <s v="Cancelld"/>
    <x v="1"/>
    <s v="Paid"/>
    <s v="Branch "/>
    <n v="238"/>
    <n v="340.34000000000003"/>
  </r>
  <r>
    <s v="AD01-9362"/>
    <x v="2"/>
    <s v="Dec"/>
    <x v="1"/>
    <x v="1"/>
    <s v="Cancelld"/>
    <x v="1"/>
    <s v="Paid"/>
    <s v="Branch "/>
    <n v="280"/>
    <n v="400.4"/>
  </r>
  <r>
    <s v="AD01-9361"/>
    <x v="2"/>
    <s v="Dec"/>
    <x v="1"/>
    <x v="1"/>
    <s v="Cancelld"/>
    <x v="1"/>
    <s v="Paid"/>
    <s v="Branch "/>
    <n v="787"/>
    <n v="1125.4099999999999"/>
  </r>
  <r>
    <s v="AD01-9361"/>
    <x v="2"/>
    <s v="Dec"/>
    <x v="1"/>
    <x v="1"/>
    <s v="Cancelld"/>
    <x v="1"/>
    <s v="Paid"/>
    <s v="Branch "/>
    <n v="841"/>
    <n v="1202.6300000000001"/>
  </r>
  <r>
    <s v="AD01-9364"/>
    <x v="2"/>
    <s v="Dec"/>
    <x v="1"/>
    <x v="1"/>
    <s v="Cancelld"/>
    <x v="1"/>
    <s v="Paid"/>
    <s v="Branch "/>
    <n v="874"/>
    <n v="1249.82"/>
  </r>
  <r>
    <s v="AD01-9361"/>
    <x v="2"/>
    <s v="Dec"/>
    <x v="1"/>
    <x v="1"/>
    <s v="Cancelld"/>
    <x v="1"/>
    <s v="Paid"/>
    <s v="Branch "/>
    <n v="953"/>
    <n v="1362.79"/>
  </r>
  <r>
    <s v="AD01-9361"/>
    <x v="2"/>
    <s v="Dec"/>
    <x v="1"/>
    <x v="1"/>
    <s v="Cancelld"/>
    <x v="1"/>
    <s v="Paid"/>
    <s v="Branch "/>
    <n v="954"/>
    <n v="1364.22"/>
  </r>
  <r>
    <s v="AD01-9364"/>
    <x v="2"/>
    <s v="Dec"/>
    <x v="1"/>
    <x v="1"/>
    <s v="Cancelld"/>
    <x v="1"/>
    <s v="Paid"/>
    <s v="Branch "/>
    <n v="827"/>
    <n v="526.24"/>
  </r>
  <r>
    <s v="AD01-9361"/>
    <x v="2"/>
    <s v="Dec"/>
    <x v="1"/>
    <x v="1"/>
    <s v="Cancelld"/>
    <x v="1"/>
    <s v="Paid"/>
    <s v="Branch "/>
    <n v="880"/>
    <n v="526.24"/>
  </r>
  <r>
    <s v="AD01-9361"/>
    <x v="2"/>
    <s v="Dec"/>
    <x v="1"/>
    <x v="1"/>
    <s v="Cancelld"/>
    <x v="1"/>
    <s v="Paid"/>
    <s v="Branch "/>
    <n v="285"/>
    <n v="407.55"/>
  </r>
  <r>
    <s v="AD01-9362"/>
    <x v="2"/>
    <s v="Dec"/>
    <x v="1"/>
    <x v="1"/>
    <s v="Cancelld"/>
    <x v="1"/>
    <s v="Paid"/>
    <s v="Branch "/>
    <n v="303"/>
    <n v="433.28999999999996"/>
  </r>
  <r>
    <s v="AD01-9361"/>
    <x v="2"/>
    <s v="Dec"/>
    <x v="1"/>
    <x v="1"/>
    <s v="Cancelld"/>
    <x v="1"/>
    <s v="Paid"/>
    <s v="Branch "/>
    <n v="297"/>
    <n v="424.71"/>
  </r>
  <r>
    <s v="AD01-9361"/>
    <x v="2"/>
    <s v="Dec"/>
    <x v="1"/>
    <x v="1"/>
    <s v="Cancelld"/>
    <x v="1"/>
    <s v="Paid"/>
    <s v="Branch "/>
    <n v="291"/>
    <n v="416.13"/>
  </r>
  <r>
    <s v="AD01-9362"/>
    <x v="2"/>
    <s v="Dec"/>
    <x v="1"/>
    <x v="1"/>
    <s v="Cancelld"/>
    <x v="1"/>
    <s v="Paid"/>
    <s v="Branch "/>
    <n v="307"/>
    <n v="439.01"/>
  </r>
  <r>
    <s v="AD01-9361"/>
    <x v="2"/>
    <s v="Dec"/>
    <x v="1"/>
    <x v="1"/>
    <s v="Cancelld"/>
    <x v="1"/>
    <s v="Paid"/>
    <s v="Branch "/>
    <n v="235"/>
    <n v="336.05"/>
  </r>
  <r>
    <s v="AD01-9362"/>
    <x v="2"/>
    <s v="Dec"/>
    <x v="1"/>
    <x v="1"/>
    <s v="Cancelld"/>
    <x v="1"/>
    <s v="Paid"/>
    <s v="Branch "/>
    <n v="283"/>
    <n v="404.69"/>
  </r>
  <r>
    <s v="AD01-9362"/>
    <x v="2"/>
    <s v="Dec"/>
    <x v="1"/>
    <x v="1"/>
    <s v="Cancelld"/>
    <x v="1"/>
    <s v="Paid"/>
    <s v="Branch "/>
    <n v="796"/>
    <n v="1138.28"/>
  </r>
  <r>
    <s v="AD01-9362"/>
    <x v="2"/>
    <s v="Dec"/>
    <x v="1"/>
    <x v="1"/>
    <s v="Cancelld"/>
    <x v="1"/>
    <s v="Paid"/>
    <s v="Branch "/>
    <n v="883"/>
    <n v="1262.69"/>
  </r>
  <r>
    <s v="AD01-9364"/>
    <x v="2"/>
    <s v="Feb"/>
    <x v="1"/>
    <x v="1"/>
    <s v="Cancelld"/>
    <x v="1"/>
    <s v="Paid"/>
    <s v="Branch "/>
    <n v="290"/>
    <n v="414.7"/>
  </r>
  <r>
    <s v="AD01-9361"/>
    <x v="2"/>
    <s v="Feb"/>
    <x v="1"/>
    <x v="1"/>
    <s v="Cancelld"/>
    <x v="1"/>
    <s v="Paid"/>
    <s v="Branch "/>
    <n v="338"/>
    <n v="483.34000000000003"/>
  </r>
  <r>
    <s v="AD01-9364"/>
    <x v="2"/>
    <s v="Feb"/>
    <x v="1"/>
    <x v="1"/>
    <s v="Cancelld"/>
    <x v="1"/>
    <s v="Paid"/>
    <s v="Branch "/>
    <n v="334"/>
    <n v="477.62"/>
  </r>
  <r>
    <s v="AD01-9362"/>
    <x v="2"/>
    <s v="Feb"/>
    <x v="1"/>
    <x v="1"/>
    <s v="Cancelld"/>
    <x v="1"/>
    <s v="Paid"/>
    <s v="Branch "/>
    <n v="832"/>
    <n v="1189.76"/>
  </r>
  <r>
    <s v="AD01-9362"/>
    <x v="2"/>
    <s v="Feb"/>
    <x v="1"/>
    <x v="1"/>
    <s v="Cancelld"/>
    <x v="1"/>
    <s v="Paid"/>
    <s v="Branch "/>
    <n v="865"/>
    <n v="1236.95"/>
  </r>
  <r>
    <s v="AD01-9362"/>
    <x v="2"/>
    <s v="Feb"/>
    <x v="1"/>
    <x v="1"/>
    <s v="Cancelld"/>
    <x v="1"/>
    <s v="Paid"/>
    <s v="Branch "/>
    <n v="926"/>
    <n v="1324.18"/>
  </r>
  <r>
    <s v="AD01-9361"/>
    <x v="2"/>
    <s v="Feb"/>
    <x v="1"/>
    <x v="1"/>
    <s v="Cancelld"/>
    <x v="1"/>
    <s v="Paid"/>
    <s v="Branch "/>
    <n v="927"/>
    <n v="1325.6100000000001"/>
  </r>
  <r>
    <s v="AD01-9364"/>
    <x v="2"/>
    <s v="Feb"/>
    <x v="1"/>
    <x v="1"/>
    <s v="Cancelld"/>
    <x v="1"/>
    <s v="Paid"/>
    <s v="Branch "/>
    <n v="928"/>
    <n v="1327.04"/>
  </r>
  <r>
    <s v="AD01-9362"/>
    <x v="2"/>
    <s v="Feb"/>
    <x v="1"/>
    <x v="1"/>
    <s v="Cancelld"/>
    <x v="1"/>
    <s v="Paid"/>
    <s v="Branch "/>
    <n v="871"/>
    <n v="526.24"/>
  </r>
  <r>
    <s v="AD01-9364"/>
    <x v="2"/>
    <s v="Feb"/>
    <x v="1"/>
    <x v="1"/>
    <s v="Cancelld"/>
    <x v="1"/>
    <s v="Paid"/>
    <s v="Branch "/>
    <n v="213"/>
    <n v="304.59000000000003"/>
  </r>
  <r>
    <s v="AD01-9362"/>
    <x v="2"/>
    <s v="Feb"/>
    <x v="1"/>
    <x v="1"/>
    <s v="Cancelld"/>
    <x v="1"/>
    <s v="Paid"/>
    <s v="Branch "/>
    <n v="207"/>
    <n v="296.01"/>
  </r>
  <r>
    <s v="AD01-9361"/>
    <x v="2"/>
    <s v="Feb"/>
    <x v="1"/>
    <x v="1"/>
    <s v="Cancelld"/>
    <x v="1"/>
    <s v="Paid"/>
    <s v="Branch "/>
    <n v="289"/>
    <n v="413.27"/>
  </r>
  <r>
    <s v="AD01-9362"/>
    <x v="2"/>
    <s v="Feb"/>
    <x v="1"/>
    <x v="1"/>
    <s v="Cancelld"/>
    <x v="1"/>
    <s v="Paid"/>
    <s v="Branch "/>
    <n v="337"/>
    <n v="481.90999999999997"/>
  </r>
  <r>
    <s v="AD01-9364"/>
    <x v="2"/>
    <s v="Feb"/>
    <x v="1"/>
    <x v="1"/>
    <s v="Cancelld"/>
    <x v="1"/>
    <s v="Paid"/>
    <s v="Branch "/>
    <n v="841"/>
    <n v="1202.6300000000001"/>
  </r>
  <r>
    <s v="AD01-9361"/>
    <x v="2"/>
    <s v="Feb"/>
    <x v="1"/>
    <x v="1"/>
    <s v="Cancelld"/>
    <x v="1"/>
    <s v="Paid"/>
    <s v="Branch "/>
    <n v="874"/>
    <n v="1249.82"/>
  </r>
  <r>
    <s v="AD01-9364"/>
    <x v="2"/>
    <s v="Jan"/>
    <x v="1"/>
    <x v="1"/>
    <s v="Cancelld"/>
    <x v="1"/>
    <s v="Paid"/>
    <s v="Branch "/>
    <n v="296"/>
    <n v="423.28"/>
  </r>
  <r>
    <s v="AD01-9365"/>
    <x v="2"/>
    <s v="Jan"/>
    <x v="1"/>
    <x v="1"/>
    <s v="Cancelld"/>
    <x v="1"/>
    <s v="Paid"/>
    <s v="Branch "/>
    <n v="292"/>
    <n v="417.56"/>
  </r>
  <r>
    <s v="AD01-9364"/>
    <x v="2"/>
    <s v="Jan"/>
    <x v="1"/>
    <x v="1"/>
    <s v="Cancelld"/>
    <x v="1"/>
    <s v="Paid"/>
    <s v="Branch "/>
    <n v="340"/>
    <n v="486.2"/>
  </r>
  <r>
    <s v="AD01-9361"/>
    <x v="2"/>
    <s v="Jan"/>
    <x v="1"/>
    <x v="1"/>
    <s v="Cancelld"/>
    <x v="1"/>
    <s v="Paid"/>
    <s v="Branch "/>
    <n v="831"/>
    <n v="1188.33"/>
  </r>
  <r>
    <s v="AD01-9362"/>
    <x v="2"/>
    <s v="Jan"/>
    <x v="1"/>
    <x v="1"/>
    <s v="Cancelld"/>
    <x v="1"/>
    <s v="Paid"/>
    <s v="Branch "/>
    <n v="864"/>
    <n v="1235.52"/>
  </r>
  <r>
    <s v="AD01-9362"/>
    <x v="2"/>
    <s v="Jan"/>
    <x v="1"/>
    <x v="1"/>
    <s v="Cancelld"/>
    <x v="1"/>
    <s v="Paid"/>
    <s v="Branch "/>
    <n v="923"/>
    <n v="1319.8899999999999"/>
  </r>
  <r>
    <s v="AD01-9361"/>
    <x v="2"/>
    <s v="Jan"/>
    <x v="1"/>
    <x v="1"/>
    <s v="Cancelld"/>
    <x v="1"/>
    <s v="Paid"/>
    <s v="Branch "/>
    <n v="924"/>
    <n v="1321.32"/>
  </r>
  <r>
    <s v="AD01-9364"/>
    <x v="2"/>
    <s v="Jan"/>
    <x v="1"/>
    <x v="1"/>
    <s v="Cancelld"/>
    <x v="1"/>
    <s v="Paid"/>
    <s v="Branch "/>
    <n v="925"/>
    <n v="1322.75"/>
  </r>
  <r>
    <s v="AD01-9362"/>
    <x v="2"/>
    <s v="Jan"/>
    <x v="1"/>
    <x v="1"/>
    <s v="Cancelld"/>
    <x v="1"/>
    <s v="Paid"/>
    <s v="Branch "/>
    <n v="870"/>
    <n v="526.24"/>
  </r>
  <r>
    <s v="AD01-9362"/>
    <x v="2"/>
    <s v="Jan"/>
    <x v="1"/>
    <x v="1"/>
    <s v="Cancelld"/>
    <x v="1"/>
    <s v="Paid"/>
    <s v="Branch "/>
    <n v="339"/>
    <n v="484.77"/>
  </r>
  <r>
    <s v="AD01-9364"/>
    <x v="2"/>
    <s v="Jan"/>
    <x v="1"/>
    <x v="1"/>
    <s v="Cancelld"/>
    <x v="1"/>
    <s v="Paid"/>
    <s v="Branch "/>
    <n v="231"/>
    <n v="330.33"/>
  </r>
  <r>
    <s v="AD01-9361"/>
    <x v="2"/>
    <s v="Jan"/>
    <x v="1"/>
    <x v="1"/>
    <s v="Cancelld"/>
    <x v="1"/>
    <s v="Paid"/>
    <s v="Branch "/>
    <n v="225"/>
    <n v="321.75"/>
  </r>
  <r>
    <s v="AD01-9365"/>
    <x v="2"/>
    <s v="Jan"/>
    <x v="1"/>
    <x v="1"/>
    <s v="Cancelld"/>
    <x v="1"/>
    <s v="Paid"/>
    <s v="Branch "/>
    <n v="219"/>
    <n v="313.17"/>
  </r>
  <r>
    <s v="AD01-9361"/>
    <x v="2"/>
    <s v="Jan"/>
    <x v="1"/>
    <x v="1"/>
    <s v="Cancelld"/>
    <x v="1"/>
    <s v="Paid"/>
    <s v="Branch "/>
    <n v="295"/>
    <n v="421.85"/>
  </r>
  <r>
    <s v="AD01-9362"/>
    <x v="2"/>
    <s v="Jan"/>
    <x v="1"/>
    <x v="1"/>
    <s v="Cancelld"/>
    <x v="1"/>
    <s v="Paid"/>
    <s v="Branch "/>
    <n v="343"/>
    <n v="490.49"/>
  </r>
  <r>
    <s v="AD01-9364"/>
    <x v="2"/>
    <s v="Jan"/>
    <x v="1"/>
    <x v="1"/>
    <s v="Cancelld"/>
    <x v="1"/>
    <s v="Paid"/>
    <s v="Branch "/>
    <n v="840"/>
    <n v="1201.2"/>
  </r>
  <r>
    <s v="AD01-9362"/>
    <x v="2"/>
    <s v="Jan"/>
    <x v="1"/>
    <x v="1"/>
    <s v="Cancelld"/>
    <x v="1"/>
    <s v="Refunded"/>
    <s v="Branch "/>
    <n v="873"/>
    <n v="1248.3899999999999"/>
  </r>
  <r>
    <s v="AD01-9363"/>
    <x v="2"/>
    <s v="Jul"/>
    <x v="1"/>
    <x v="1"/>
    <s v="Cancelld"/>
    <x v="1"/>
    <s v="Refunded"/>
    <s v="Branch "/>
    <n v="338"/>
    <n v="483.34000000000003"/>
  </r>
  <r>
    <s v="AD01-9361"/>
    <x v="2"/>
    <s v="Jul"/>
    <x v="1"/>
    <x v="1"/>
    <s v="Cancelld"/>
    <x v="1"/>
    <s v="Refunded"/>
    <s v="Branch "/>
    <n v="260"/>
    <n v="371.8"/>
  </r>
  <r>
    <s v="AD01-9364"/>
    <x v="2"/>
    <s v="Jul"/>
    <x v="1"/>
    <x v="1"/>
    <s v="Cancelld"/>
    <x v="1"/>
    <s v="Refunded"/>
    <s v="Branch "/>
    <n v="308"/>
    <n v="440.44"/>
  </r>
  <r>
    <s v="AD01-9365"/>
    <x v="2"/>
    <s v="Jul"/>
    <x v="1"/>
    <x v="1"/>
    <s v="Cancelld"/>
    <x v="1"/>
    <s v="Refunded"/>
    <s v="Branch "/>
    <n v="334"/>
    <n v="477.62"/>
  </r>
  <r>
    <s v="AD01-9364"/>
    <x v="2"/>
    <s v="Jul"/>
    <x v="1"/>
    <x v="1"/>
    <s v="Cancelld"/>
    <x v="1"/>
    <s v="Refunded"/>
    <s v="Branch "/>
    <n v="262"/>
    <n v="374.65999999999997"/>
  </r>
  <r>
    <s v="AD01-9362"/>
    <x v="2"/>
    <s v="Jul"/>
    <x v="1"/>
    <x v="1"/>
    <s v="Cancelld"/>
    <x v="1"/>
    <s v="Refunded"/>
    <s v="Branch "/>
    <n v="310"/>
    <n v="443.3"/>
  </r>
  <r>
    <s v="AD01-9362"/>
    <x v="2"/>
    <s v="Jul"/>
    <x v="1"/>
    <x v="1"/>
    <s v="Cancelld"/>
    <x v="1"/>
    <s v="Refunded"/>
    <s v="Branch "/>
    <n v="783"/>
    <n v="1119.69"/>
  </r>
  <r>
    <s v="AD01-9361"/>
    <x v="2"/>
    <s v="Jul"/>
    <x v="1"/>
    <x v="1"/>
    <s v="Cancelld"/>
    <x v="1"/>
    <s v="Refunded"/>
    <s v="Branch "/>
    <n v="836"/>
    <n v="1195.48"/>
  </r>
  <r>
    <s v="AD01-9361"/>
    <x v="2"/>
    <s v="Jul"/>
    <x v="1"/>
    <x v="1"/>
    <s v="Cancelld"/>
    <x v="1"/>
    <s v="Refunded"/>
    <s v="Branch "/>
    <n v="939"/>
    <n v="1342.77"/>
  </r>
  <r>
    <s v="AD01-9362"/>
    <x v="2"/>
    <s v="Jul"/>
    <x v="1"/>
    <x v="1"/>
    <s v="Cancelld"/>
    <x v="1"/>
    <s v="Refunded"/>
    <s v="Branch "/>
    <n v="940"/>
    <n v="1344.2"/>
  </r>
  <r>
    <s v="AD01-9364"/>
    <x v="2"/>
    <s v="Jul"/>
    <x v="1"/>
    <x v="1"/>
    <s v="Cancelld"/>
    <x v="1"/>
    <s v="Refunded"/>
    <s v="Branch "/>
    <n v="941"/>
    <n v="1345.63"/>
  </r>
  <r>
    <s v="AD01-9364"/>
    <x v="2"/>
    <s v="Jul"/>
    <x v="1"/>
    <x v="1"/>
    <s v="Cancelld"/>
    <x v="1"/>
    <s v="Refunded"/>
    <s v="Branch "/>
    <n v="876"/>
    <n v="526.24"/>
  </r>
  <r>
    <s v="AD01-9362"/>
    <x v="2"/>
    <s v="Jul"/>
    <x v="1"/>
    <x v="1"/>
    <s v="Cancelld"/>
    <x v="1"/>
    <s v="Refunded"/>
    <s v="Branch "/>
    <n v="309"/>
    <n v="441.87"/>
  </r>
  <r>
    <s v="AD01-9361"/>
    <x v="2"/>
    <s v="Jul"/>
    <x v="1"/>
    <x v="1"/>
    <s v="Cancelld"/>
    <x v="1"/>
    <s v="Refunded"/>
    <s v="Branch "/>
    <n v="135"/>
    <n v="193.05"/>
  </r>
  <r>
    <s v="AD01-9364"/>
    <x v="2"/>
    <s v="Jul"/>
    <x v="1"/>
    <x v="1"/>
    <s v="Cancelld"/>
    <x v="1"/>
    <s v="Refunded"/>
    <s v="Branch "/>
    <n v="129"/>
    <n v="184.47"/>
  </r>
  <r>
    <s v="AD01-9361"/>
    <x v="2"/>
    <s v="Jul"/>
    <x v="1"/>
    <x v="1"/>
    <s v="Cancelld"/>
    <x v="1"/>
    <s v="Refunded"/>
    <s v="Branch "/>
    <n v="369"/>
    <n v="527.66999999999996"/>
  </r>
  <r>
    <s v="AD01-9362"/>
    <x v="2"/>
    <s v="Jul"/>
    <x v="1"/>
    <x v="1"/>
    <s v="Cancelld"/>
    <x v="1"/>
    <s v="Refunded"/>
    <s v="Branch "/>
    <n v="337"/>
    <n v="481.90999999999997"/>
  </r>
  <r>
    <s v="AD01-9361"/>
    <x v="2"/>
    <s v="Jul"/>
    <x v="1"/>
    <x v="1"/>
    <s v="Cancelld"/>
    <x v="1"/>
    <s v="Refunded"/>
    <s v="Branch "/>
    <n v="265"/>
    <n v="378.95"/>
  </r>
  <r>
    <s v="AD01-9365"/>
    <x v="2"/>
    <s v="Jul"/>
    <x v="1"/>
    <x v="1"/>
    <s v="Cancelld"/>
    <x v="1"/>
    <s v="Refunded"/>
    <s v="Branch "/>
    <n v="307"/>
    <n v="439.01"/>
  </r>
  <r>
    <s v="AD01-9364"/>
    <x v="2"/>
    <s v="Jul"/>
    <x v="1"/>
    <x v="1"/>
    <s v="Cancelld"/>
    <x v="1"/>
    <s v="Refunded"/>
    <s v="Branch "/>
    <n v="792"/>
    <n v="1132.56"/>
  </r>
  <r>
    <s v="AD01-9362"/>
    <x v="2"/>
    <s v="Jul"/>
    <x v="1"/>
    <x v="1"/>
    <s v="Cancelld"/>
    <x v="1"/>
    <s v="Refunded"/>
    <s v="Branch "/>
    <n v="845"/>
    <n v="1208.3499999999999"/>
  </r>
  <r>
    <s v="AD01-9363"/>
    <x v="2"/>
    <s v="Jul"/>
    <x v="1"/>
    <x v="1"/>
    <s v="Cancelld"/>
    <x v="1"/>
    <s v="Refunded"/>
    <s v="Branch "/>
    <n v="878"/>
    <n v="1255.54"/>
  </r>
  <r>
    <s v="AD01-9361"/>
    <x v="2"/>
    <s v="Jun"/>
    <x v="1"/>
    <x v="1"/>
    <s v="Cancelld"/>
    <x v="1"/>
    <s v="Refunded"/>
    <s v="Branch "/>
    <n v="266"/>
    <n v="380.38"/>
  </r>
  <r>
    <s v="AD01-9363"/>
    <x v="2"/>
    <s v="Jun"/>
    <x v="1"/>
    <x v="1"/>
    <s v="Cancelld"/>
    <x v="1"/>
    <s v="Refunded"/>
    <s v="Branch "/>
    <n v="314"/>
    <n v="449.02"/>
  </r>
  <r>
    <s v="AD01-9362"/>
    <x v="2"/>
    <s v="Jun"/>
    <x v="1"/>
    <x v="1"/>
    <s v="Cancelld"/>
    <x v="1"/>
    <s v="Refunded"/>
    <s v="Branch "/>
    <n v="268"/>
    <n v="383.24"/>
  </r>
  <r>
    <s v="AD01-9361"/>
    <x v="2"/>
    <s v="Jun"/>
    <x v="1"/>
    <x v="1"/>
    <s v="Cancelld"/>
    <x v="1"/>
    <s v="Refunded"/>
    <s v="Branch "/>
    <n v="316"/>
    <n v="451.88"/>
  </r>
  <r>
    <s v="AD01-9362"/>
    <x v="2"/>
    <s v="Jun"/>
    <x v="1"/>
    <x v="1"/>
    <s v="Cancelld"/>
    <x v="1"/>
    <s v="Refunded"/>
    <s v="Branch "/>
    <n v="835"/>
    <n v="1194.05"/>
  </r>
  <r>
    <s v="AD01-9362"/>
    <x v="2"/>
    <s v="Jun"/>
    <x v="1"/>
    <x v="1"/>
    <s v="Cancelld"/>
    <x v="1"/>
    <s v="Refunded"/>
    <s v="Branch "/>
    <n v="869"/>
    <n v="1242.67"/>
  </r>
  <r>
    <s v="AD01-9362"/>
    <x v="2"/>
    <s v="Jun"/>
    <x v="1"/>
    <x v="1"/>
    <s v="Cancelld"/>
    <x v="1"/>
    <s v="Refunded"/>
    <s v="Branch "/>
    <n v="937"/>
    <n v="1339.9099999999999"/>
  </r>
  <r>
    <s v="AD01-9361"/>
    <x v="2"/>
    <s v="Jun"/>
    <x v="1"/>
    <x v="1"/>
    <s v="Cancelld"/>
    <x v="1"/>
    <s v="Refunded"/>
    <s v="Branch "/>
    <n v="938"/>
    <n v="1341.34"/>
  </r>
  <r>
    <s v="AD01-9361"/>
    <x v="2"/>
    <s v="Jun"/>
    <x v="1"/>
    <x v="1"/>
    <s v="Cancelld"/>
    <x v="1"/>
    <s v="Refunded"/>
    <s v="Branch "/>
    <n v="875"/>
    <n v="526.24"/>
  </r>
  <r>
    <s v="AD01-9363"/>
    <x v="2"/>
    <s v="Jun"/>
    <x v="1"/>
    <x v="1"/>
    <s v="Cancelld"/>
    <x v="1"/>
    <s v="Refunded"/>
    <s v="Branch "/>
    <n v="315"/>
    <n v="450.45"/>
  </r>
  <r>
    <s v="AD01-9362"/>
    <x v="2"/>
    <s v="Jun"/>
    <x v="1"/>
    <x v="1"/>
    <s v="Cancelld"/>
    <x v="1"/>
    <s v="Refunded"/>
    <s v="Branch "/>
    <n v="153"/>
    <n v="218.79"/>
  </r>
  <r>
    <s v="AD01-9362"/>
    <x v="2"/>
    <s v="Jun"/>
    <x v="1"/>
    <x v="1"/>
    <s v="Cancelld"/>
    <x v="1"/>
    <s v="Refunded"/>
    <s v="Branch "/>
    <n v="147"/>
    <n v="210.21"/>
  </r>
  <r>
    <s v="AD01-9361"/>
    <x v="2"/>
    <s v="Jun"/>
    <x v="1"/>
    <x v="1"/>
    <s v="Cancelld"/>
    <x v="1"/>
    <s v="Refunded"/>
    <s v="Branch "/>
    <n v="141"/>
    <n v="201.63"/>
  </r>
  <r>
    <s v="AD01-9364"/>
    <x v="2"/>
    <s v="Jun"/>
    <x v="1"/>
    <x v="1"/>
    <s v="Cancelld"/>
    <x v="1"/>
    <s v="Refunded"/>
    <s v="Branch "/>
    <n v="313"/>
    <n v="447.59000000000003"/>
  </r>
  <r>
    <s v="AD01-9362"/>
    <x v="2"/>
    <s v="Jun"/>
    <x v="1"/>
    <x v="1"/>
    <s v="Cancelld"/>
    <x v="1"/>
    <s v="Refunded"/>
    <s v="Branch "/>
    <n v="844"/>
    <n v="1206.92"/>
  </r>
  <r>
    <s v="AD01-9362"/>
    <x v="2"/>
    <s v="Jun"/>
    <x v="1"/>
    <x v="1"/>
    <s v="Cancelld"/>
    <x v="1"/>
    <s v="Refunded"/>
    <s v="Branch "/>
    <n v="877"/>
    <n v="1254.1100000000001"/>
  </r>
  <r>
    <s v="AD01-9362"/>
    <x v="2"/>
    <s v="Mar"/>
    <x v="1"/>
    <x v="1"/>
    <s v="Cancelld"/>
    <x v="1"/>
    <s v="Refunded"/>
    <s v="Branch "/>
    <n v="284"/>
    <n v="406.12"/>
  </r>
  <r>
    <s v="AD01-9364"/>
    <x v="2"/>
    <s v="Mar"/>
    <x v="1"/>
    <x v="1"/>
    <s v="Cancelld"/>
    <x v="1"/>
    <s v="Refunded"/>
    <s v="Branch "/>
    <n v="332"/>
    <n v="474.76"/>
  </r>
  <r>
    <s v="AD01-9362"/>
    <x v="2"/>
    <s v="Mar"/>
    <x v="1"/>
    <x v="1"/>
    <s v="Cancelld"/>
    <x v="1"/>
    <s v="Refunded"/>
    <s v="Branch "/>
    <n v="286"/>
    <n v="408.98"/>
  </r>
  <r>
    <s v="AD01-9361"/>
    <x v="2"/>
    <s v="Mar"/>
    <x v="1"/>
    <x v="1"/>
    <s v="Cancelld"/>
    <x v="1"/>
    <s v="Refunded"/>
    <s v="Branch "/>
    <n v="328"/>
    <n v="469.03999999999996"/>
  </r>
  <r>
    <s v="AD01-9365"/>
    <x v="2"/>
    <s v="Mar"/>
    <x v="1"/>
    <x v="1"/>
    <s v="Cancelld"/>
    <x v="1"/>
    <s v="Refunded"/>
    <s v="Branch "/>
    <n v="833"/>
    <n v="1191.19"/>
  </r>
  <r>
    <s v="AD01-9361"/>
    <x v="2"/>
    <s v="Mar"/>
    <x v="1"/>
    <x v="1"/>
    <s v="Cancelld"/>
    <x v="1"/>
    <s v="Refunded"/>
    <s v="Branch "/>
    <n v="866"/>
    <n v="1238.3800000000001"/>
  </r>
  <r>
    <s v="AD01-9364"/>
    <x v="2"/>
    <s v="Mar"/>
    <x v="1"/>
    <x v="1"/>
    <s v="Cancelld"/>
    <x v="1"/>
    <s v="Refunded"/>
    <s v="Branch "/>
    <n v="929"/>
    <n v="1328.47"/>
  </r>
  <r>
    <s v="AD01-9362"/>
    <x v="2"/>
    <s v="Mar"/>
    <x v="1"/>
    <x v="1"/>
    <s v="Cancelld"/>
    <x v="1"/>
    <s v="Refunded"/>
    <s v="Branch "/>
    <n v="930"/>
    <n v="1329.9"/>
  </r>
  <r>
    <s v="AD01-9364"/>
    <x v="2"/>
    <s v="Mar"/>
    <x v="1"/>
    <x v="1"/>
    <s v="Cancelld"/>
    <x v="1"/>
    <s v="Refunded"/>
    <s v="Branch "/>
    <n v="872"/>
    <n v="526.24"/>
  </r>
  <r>
    <s v="AD01-9361"/>
    <x v="2"/>
    <s v="Mar"/>
    <x v="1"/>
    <x v="1"/>
    <s v="Cancelld"/>
    <x v="1"/>
    <s v="Refunded"/>
    <s v="Branch "/>
    <n v="333"/>
    <n v="476.19"/>
  </r>
  <r>
    <s v="AD01-9362"/>
    <x v="2"/>
    <s v="Mar"/>
    <x v="1"/>
    <x v="1"/>
    <s v="Cancelld"/>
    <x v="1"/>
    <s v="Refunded"/>
    <s v="Branch "/>
    <n v="201"/>
    <n v="287.43"/>
  </r>
  <r>
    <s v="AD01-9362"/>
    <x v="2"/>
    <s v="Mar"/>
    <x v="1"/>
    <x v="1"/>
    <s v="Cancelld"/>
    <x v="1"/>
    <s v="Refunded"/>
    <s v="Branch "/>
    <n v="195"/>
    <n v="278.85000000000002"/>
  </r>
  <r>
    <s v="AD01-9365"/>
    <x v="2"/>
    <s v="Mar"/>
    <x v="1"/>
    <x v="1"/>
    <s v="Cancelld"/>
    <x v="1"/>
    <s v="Refunded"/>
    <s v="Branch "/>
    <n v="189"/>
    <n v="270.27"/>
  </r>
  <r>
    <s v="AD01-9362"/>
    <x v="2"/>
    <s v="Mar"/>
    <x v="1"/>
    <x v="1"/>
    <s v="Cancelld"/>
    <x v="1"/>
    <s v="Refunded"/>
    <s v="Branch "/>
    <n v="283"/>
    <n v="404.69"/>
  </r>
  <r>
    <s v="AD01-9362"/>
    <x v="2"/>
    <s v="Mar"/>
    <x v="1"/>
    <x v="1"/>
    <s v="Cancelld"/>
    <x v="1"/>
    <s v="Refunded"/>
    <s v="Branch "/>
    <n v="331"/>
    <n v="473.33"/>
  </r>
  <r>
    <s v="AD01-9362"/>
    <x v="2"/>
    <s v="Mar"/>
    <x v="1"/>
    <x v="1"/>
    <s v="Cancelld"/>
    <x v="1"/>
    <s v="Refunded"/>
    <s v="Branch "/>
    <n v="875"/>
    <n v="1251.25"/>
  </r>
  <r>
    <s v="AD01-9361"/>
    <x v="2"/>
    <s v="May"/>
    <x v="1"/>
    <x v="1"/>
    <s v="Cancelld"/>
    <x v="1"/>
    <s v="Refunded"/>
    <s v="Branch "/>
    <n v="272"/>
    <n v="388.96"/>
  </r>
  <r>
    <s v="AD01-9361"/>
    <x v="2"/>
    <s v="May"/>
    <x v="1"/>
    <x v="1"/>
    <s v="Cancelld"/>
    <x v="1"/>
    <s v="Refunded"/>
    <s v="Branch "/>
    <n v="320"/>
    <n v="457.6"/>
  </r>
  <r>
    <s v="AD01-9361"/>
    <x v="2"/>
    <s v="May"/>
    <x v="1"/>
    <x v="1"/>
    <s v="Cancelld"/>
    <x v="1"/>
    <s v="Refunded"/>
    <s v="Branch "/>
    <n v="274"/>
    <n v="391.82"/>
  </r>
  <r>
    <s v="AD01-9361"/>
    <x v="2"/>
    <s v="May"/>
    <x v="1"/>
    <x v="1"/>
    <s v="Cancelld"/>
    <x v="1"/>
    <s v="Refunded"/>
    <s v="Branch "/>
    <n v="322"/>
    <n v="460.46000000000004"/>
  </r>
  <r>
    <s v="AD01-9361"/>
    <x v="2"/>
    <s v="May"/>
    <x v="1"/>
    <x v="1"/>
    <s v="Cancelld"/>
    <x v="1"/>
    <s v="Refunded"/>
    <s v="Branch "/>
    <n v="868"/>
    <n v="1241.24"/>
  </r>
  <r>
    <s v="AD01-9361"/>
    <x v="2"/>
    <s v="May"/>
    <x v="1"/>
    <x v="1"/>
    <s v="Cancelld"/>
    <x v="1"/>
    <s v="Refunded"/>
    <s v="Branch "/>
    <n v="934"/>
    <n v="1335.62"/>
  </r>
  <r>
    <s v="AD01-9363"/>
    <x v="2"/>
    <s v="May"/>
    <x v="1"/>
    <x v="1"/>
    <s v="Cancelld"/>
    <x v="1"/>
    <s v="Refunded"/>
    <s v="Branch "/>
    <n v="935"/>
    <n v="1337.05"/>
  </r>
  <r>
    <s v="AD01-9362"/>
    <x v="2"/>
    <s v="May"/>
    <x v="1"/>
    <x v="1"/>
    <s v="Cancelld"/>
    <x v="1"/>
    <s v="Refunded"/>
    <s v="Branch "/>
    <n v="936"/>
    <n v="1338.48"/>
  </r>
  <r>
    <s v="AD01-9363"/>
    <x v="2"/>
    <s v="May"/>
    <x v="1"/>
    <x v="1"/>
    <s v="Cancelld"/>
    <x v="1"/>
    <s v="Refunded"/>
    <s v="Branch "/>
    <n v="874"/>
    <n v="526.24"/>
  </r>
  <r>
    <s v="AD01-9362"/>
    <x v="2"/>
    <s v="May"/>
    <x v="1"/>
    <x v="1"/>
    <s v="Cancelld"/>
    <x v="1"/>
    <s v="Refunded"/>
    <s v="Branch "/>
    <n v="321"/>
    <n v="459.03"/>
  </r>
  <r>
    <s v="AD01-9361"/>
    <x v="2"/>
    <s v="May"/>
    <x v="1"/>
    <x v="1"/>
    <s v="Cancelld"/>
    <x v="1"/>
    <s v="Refunded"/>
    <s v="Branch "/>
    <n v="165"/>
    <n v="235.95"/>
  </r>
  <r>
    <s v="AD01-9361"/>
    <x v="2"/>
    <s v="May"/>
    <x v="1"/>
    <x v="1"/>
    <s v="Cancelld"/>
    <x v="1"/>
    <s v="Refunded"/>
    <s v="Branch "/>
    <n v="159"/>
    <n v="227.37"/>
  </r>
  <r>
    <s v="AD01-9362"/>
    <x v="2"/>
    <s v="May"/>
    <x v="1"/>
    <x v="1"/>
    <s v="Cancelld"/>
    <x v="1"/>
    <s v="Refunded"/>
    <s v="Branch "/>
    <n v="271"/>
    <n v="387.53"/>
  </r>
  <r>
    <s v="AD01-9361"/>
    <x v="2"/>
    <s v="May"/>
    <x v="1"/>
    <x v="1"/>
    <s v="Cancelld"/>
    <x v="1"/>
    <s v="Refunded"/>
    <s v="Branch "/>
    <n v="319"/>
    <n v="456.16999999999996"/>
  </r>
  <r>
    <s v="AD01-9361"/>
    <x v="2"/>
    <s v="May"/>
    <x v="1"/>
    <x v="1"/>
    <s v="Cancelld"/>
    <x v="1"/>
    <s v="Refunded"/>
    <s v="Branch "/>
    <n v="843"/>
    <n v="1205.49"/>
  </r>
  <r>
    <s v="AD01-9362"/>
    <x v="2"/>
    <s v="Nov"/>
    <x v="1"/>
    <x v="1"/>
    <s v="Cancelld"/>
    <x v="1"/>
    <s v="Refunded"/>
    <s v="Branch "/>
    <n v="314"/>
    <n v="449.02"/>
  </r>
  <r>
    <s v="AD01-9365"/>
    <x v="2"/>
    <s v="Nov"/>
    <x v="1"/>
    <x v="1"/>
    <s v="Cancelld"/>
    <x v="1"/>
    <s v="Refunded"/>
    <s v="Branch "/>
    <n v="242"/>
    <n v="346.06"/>
  </r>
  <r>
    <s v="AD01-9362"/>
    <x v="2"/>
    <s v="Nov"/>
    <x v="1"/>
    <x v="1"/>
    <s v="Cancelld"/>
    <x v="1"/>
    <s v="Refunded"/>
    <s v="Branch "/>
    <n v="290"/>
    <n v="414.7"/>
  </r>
  <r>
    <s v="AD01-9362"/>
    <x v="2"/>
    <s v="Nov"/>
    <x v="1"/>
    <x v="1"/>
    <s v="Cancelld"/>
    <x v="1"/>
    <s v="Refunded"/>
    <s v="Branch "/>
    <n v="316"/>
    <n v="451.88"/>
  </r>
  <r>
    <s v="AD01-9362"/>
    <x v="2"/>
    <s v="Nov"/>
    <x v="1"/>
    <x v="1"/>
    <s v="Cancelld"/>
    <x v="1"/>
    <s v="Refunded"/>
    <s v="Branch "/>
    <n v="286"/>
    <n v="408.98"/>
  </r>
  <r>
    <s v="AD01-9361"/>
    <x v="2"/>
    <s v="Nov"/>
    <x v="1"/>
    <x v="1"/>
    <s v="Cancelld"/>
    <x v="1"/>
    <s v="Refunded"/>
    <s v="Branch "/>
    <n v="840"/>
    <n v="1201.2"/>
  </r>
  <r>
    <s v="AD01-9361"/>
    <x v="2"/>
    <s v="Nov"/>
    <x v="1"/>
    <x v="1"/>
    <s v="Cancelld"/>
    <x v="1"/>
    <s v="Refunded"/>
    <s v="Branch "/>
    <n v="873"/>
    <n v="1248.3899999999999"/>
  </r>
  <r>
    <s v="AD01-9362"/>
    <x v="2"/>
    <s v="Nov"/>
    <x v="1"/>
    <x v="1"/>
    <s v="Cancelld"/>
    <x v="1"/>
    <s v="Refunded"/>
    <s v="Branch "/>
    <n v="950"/>
    <n v="1358.5"/>
  </r>
  <r>
    <s v="AD01-9362"/>
    <x v="2"/>
    <s v="Nov"/>
    <x v="1"/>
    <x v="1"/>
    <s v="Cancelld"/>
    <x v="1"/>
    <s v="Refunded"/>
    <s v="Branch "/>
    <n v="951"/>
    <n v="1359.93"/>
  </r>
  <r>
    <s v="AD01-9362"/>
    <x v="2"/>
    <s v="Nov"/>
    <x v="1"/>
    <x v="1"/>
    <s v="Cancelld"/>
    <x v="1"/>
    <s v="Refunded"/>
    <s v="Branch "/>
    <n v="952"/>
    <n v="1361.3600000000001"/>
  </r>
  <r>
    <s v="AD01-9361"/>
    <x v="2"/>
    <s v="Nov"/>
    <x v="1"/>
    <x v="1"/>
    <s v="Cancelld"/>
    <x v="1"/>
    <s v="Refunded"/>
    <s v="Branch "/>
    <n v="826"/>
    <n v="526.24"/>
  </r>
  <r>
    <s v="AD01-9362"/>
    <x v="2"/>
    <s v="Nov"/>
    <x v="1"/>
    <x v="1"/>
    <s v="Cancelld"/>
    <x v="1"/>
    <s v="Refunded"/>
    <s v="Branch "/>
    <n v="879"/>
    <n v="526.24"/>
  </r>
  <r>
    <s v="AD01-9365"/>
    <x v="2"/>
    <s v="Nov"/>
    <x v="1"/>
    <x v="1"/>
    <s v="Cancelld"/>
    <x v="1"/>
    <s v="Refunded"/>
    <s v="Branch "/>
    <n v="315"/>
    <n v="450.45"/>
  </r>
  <r>
    <s v="AD01-9361"/>
    <x v="2"/>
    <s v="Nov"/>
    <x v="1"/>
    <x v="1"/>
    <s v="Cancelld"/>
    <x v="1"/>
    <s v="Refunded"/>
    <s v="Branch "/>
    <n v="309"/>
    <n v="441.87"/>
  </r>
  <r>
    <s v="AD01-9362"/>
    <x v="2"/>
    <s v="Nov"/>
    <x v="1"/>
    <x v="1"/>
    <s v="Cancelld"/>
    <x v="1"/>
    <s v="Refunded"/>
    <s v="Branch "/>
    <n v="313"/>
    <n v="447.59000000000003"/>
  </r>
  <r>
    <s v="AD01-9362"/>
    <x v="2"/>
    <s v="Nov"/>
    <x v="1"/>
    <x v="1"/>
    <s v="Cancelld"/>
    <x v="1"/>
    <s v="Refunded"/>
    <s v="Branch "/>
    <n v="241"/>
    <n v="344.63"/>
  </r>
  <r>
    <s v="AD01-9362"/>
    <x v="2"/>
    <s v="Nov"/>
    <x v="1"/>
    <x v="1"/>
    <s v="Cancelld"/>
    <x v="1"/>
    <s v="Refunded"/>
    <s v="Branch "/>
    <n v="289"/>
    <n v="413.27"/>
  </r>
  <r>
    <s v="AD01-9362"/>
    <x v="2"/>
    <s v="Nov"/>
    <x v="1"/>
    <x v="1"/>
    <s v="Cancelld"/>
    <x v="1"/>
    <s v="Refunded"/>
    <s v="Branch "/>
    <n v="795"/>
    <n v="1136.8499999999999"/>
  </r>
  <r>
    <s v="AD01-9362"/>
    <x v="2"/>
    <s v="Nov"/>
    <x v="1"/>
    <x v="1"/>
    <s v="Cancelld"/>
    <x v="1"/>
    <s v="Refunded"/>
    <s v="Branch "/>
    <n v="849"/>
    <n v="1214.07"/>
  </r>
  <r>
    <s v="AD01-9362"/>
    <x v="2"/>
    <s v="Nov"/>
    <x v="1"/>
    <x v="1"/>
    <s v="Cancelld"/>
    <x v="1"/>
    <s v="Refunded"/>
    <s v="Branch "/>
    <n v="882"/>
    <n v="1261.26"/>
  </r>
  <r>
    <s v="AD01-9362"/>
    <x v="2"/>
    <s v="Oct"/>
    <x v="1"/>
    <x v="1"/>
    <s v="Cancelld"/>
    <x v="1"/>
    <s v="Refunded"/>
    <s v="Branch "/>
    <n v="320"/>
    <n v="457.6"/>
  </r>
  <r>
    <s v="AD01-9362"/>
    <x v="2"/>
    <s v="Oct"/>
    <x v="1"/>
    <x v="1"/>
    <s v="Cancelld"/>
    <x v="1"/>
    <s v="Refunded"/>
    <s v="Branch "/>
    <n v="248"/>
    <n v="354.64"/>
  </r>
  <r>
    <s v="AD01-9362"/>
    <x v="2"/>
    <s v="Oct"/>
    <x v="1"/>
    <x v="1"/>
    <s v="Cancelld"/>
    <x v="1"/>
    <s v="Refunded"/>
    <s v="Branch "/>
    <n v="322"/>
    <n v="460.46000000000004"/>
  </r>
  <r>
    <s v="AD01-9362"/>
    <x v="2"/>
    <s v="Oct"/>
    <x v="1"/>
    <x v="1"/>
    <s v="Cancelld"/>
    <x v="1"/>
    <s v="Refunded"/>
    <s v="Branch "/>
    <n v="244"/>
    <n v="348.92"/>
  </r>
  <r>
    <s v="AD01-9364"/>
    <x v="2"/>
    <s v="Oct"/>
    <x v="1"/>
    <x v="1"/>
    <s v="Cancelld"/>
    <x v="1"/>
    <s v="Refunded"/>
    <s v="Branch "/>
    <n v="292"/>
    <n v="417.56"/>
  </r>
  <r>
    <s v="AD01-9362"/>
    <x v="2"/>
    <s v="Oct"/>
    <x v="1"/>
    <x v="1"/>
    <s v="Cancelld"/>
    <x v="1"/>
    <s v="Refunded"/>
    <s v="Branch "/>
    <n v="786"/>
    <n v="1123.98"/>
  </r>
  <r>
    <s v="AD01-9362"/>
    <x v="2"/>
    <s v="Oct"/>
    <x v="1"/>
    <x v="1"/>
    <s v="Cancelld"/>
    <x v="1"/>
    <s v="Refunded"/>
    <s v="Branch "/>
    <n v="839"/>
    <n v="1199.77"/>
  </r>
  <r>
    <s v="AD01-9361"/>
    <x v="2"/>
    <s v="Oct"/>
    <x v="1"/>
    <x v="1"/>
    <s v="Cancelld"/>
    <x v="1"/>
    <s v="Refunded"/>
    <s v="Branch "/>
    <n v="872"/>
    <n v="1246.96"/>
  </r>
  <r>
    <s v="AD01-9361"/>
    <x v="2"/>
    <s v="Oct"/>
    <x v="1"/>
    <x v="1"/>
    <s v="Cancelld"/>
    <x v="1"/>
    <s v="Refunded"/>
    <s v="Branch "/>
    <n v="947"/>
    <n v="1354.21"/>
  </r>
  <r>
    <s v="AD01-9364"/>
    <x v="2"/>
    <s v="Oct"/>
    <x v="1"/>
    <x v="1"/>
    <s v="Cancelld"/>
    <x v="1"/>
    <s v="Refunded"/>
    <s v="Branch "/>
    <n v="948"/>
    <n v="1355.6399999999999"/>
  </r>
  <r>
    <s v="AD01-9364"/>
    <x v="2"/>
    <s v="Oct"/>
    <x v="1"/>
    <x v="1"/>
    <s v="Cancelld"/>
    <x v="1"/>
    <s v="Refunded"/>
    <s v="Branch "/>
    <n v="949"/>
    <n v="1357.07"/>
  </r>
  <r>
    <s v="AD01-9361"/>
    <x v="2"/>
    <s v="Oct"/>
    <x v="1"/>
    <x v="1"/>
    <s v="Cancelld"/>
    <x v="1"/>
    <s v="Refunded"/>
    <s v="Branch "/>
    <n v="825"/>
    <n v="526.24"/>
  </r>
  <r>
    <s v="AD01-9361"/>
    <x v="2"/>
    <s v="Oct"/>
    <x v="1"/>
    <x v="1"/>
    <s v="Cancelld"/>
    <x v="1"/>
    <s v="Refunded"/>
    <s v="Branch "/>
    <n v="878"/>
    <n v="526.24"/>
  </r>
  <r>
    <s v="AD01-9362"/>
    <x v="2"/>
    <s v="Oct"/>
    <x v="1"/>
    <x v="1"/>
    <s v="Cancelld"/>
    <x v="1"/>
    <s v="Refunded"/>
    <s v="Branch "/>
    <n v="291"/>
    <n v="416.13"/>
  </r>
  <r>
    <s v="AD01-9362"/>
    <x v="2"/>
    <s v="Oct"/>
    <x v="1"/>
    <x v="1"/>
    <s v="Cancelld"/>
    <x v="1"/>
    <s v="Refunded"/>
    <s v="Branch "/>
    <n v="333"/>
    <n v="476.19"/>
  </r>
  <r>
    <s v="AD01-9362"/>
    <x v="2"/>
    <s v="Oct"/>
    <x v="1"/>
    <x v="1"/>
    <s v="Cancelld"/>
    <x v="1"/>
    <s v="Refunded"/>
    <s v="Branch "/>
    <n v="327"/>
    <n v="467.61"/>
  </r>
  <r>
    <s v="AD01-9362"/>
    <x v="2"/>
    <s v="Oct"/>
    <x v="1"/>
    <x v="1"/>
    <s v="Cancelld"/>
    <x v="1"/>
    <s v="Refunded"/>
    <s v="Branch "/>
    <n v="321"/>
    <n v="459.03"/>
  </r>
  <r>
    <s v="AD01-9364"/>
    <x v="2"/>
    <s v="Oct"/>
    <x v="1"/>
    <x v="1"/>
    <s v="Cancelld"/>
    <x v="1"/>
    <s v="Refunded"/>
    <s v="Branch "/>
    <n v="319"/>
    <n v="456.16999999999996"/>
  </r>
  <r>
    <s v="AD01-9364"/>
    <x v="2"/>
    <s v="Oct"/>
    <x v="1"/>
    <x v="1"/>
    <s v="Cancelld"/>
    <x v="1"/>
    <s v="Refunded"/>
    <s v="Branch "/>
    <n v="247"/>
    <n v="353.21"/>
  </r>
  <r>
    <s v="AD01-9362"/>
    <x v="2"/>
    <s v="Oct"/>
    <x v="1"/>
    <x v="1"/>
    <s v="Cancelld"/>
    <x v="1"/>
    <s v="Refunded"/>
    <s v="Branch "/>
    <n v="295"/>
    <n v="421.85"/>
  </r>
  <r>
    <s v="AD01-9364"/>
    <x v="2"/>
    <s v="Oct"/>
    <x v="1"/>
    <x v="1"/>
    <s v="Cancelld"/>
    <x v="1"/>
    <s v="Refunded"/>
    <s v="Branch "/>
    <n v="848"/>
    <n v="1212.6399999999999"/>
  </r>
  <r>
    <s v="AD01-9362"/>
    <x v="2"/>
    <s v="Oct"/>
    <x v="1"/>
    <x v="1"/>
    <s v="Cancelld"/>
    <x v="1"/>
    <s v="Refunded"/>
    <s v="Branch "/>
    <n v="881"/>
    <n v="1259.83"/>
  </r>
  <r>
    <s v="AD01-9361"/>
    <x v="2"/>
    <s v="Sep"/>
    <x v="1"/>
    <x v="1"/>
    <s v="Cancelld"/>
    <x v="1"/>
    <s v="Refunded"/>
    <s v="Branch "/>
    <n v="326"/>
    <n v="466.18"/>
  </r>
  <r>
    <s v="AD01-9361"/>
    <x v="2"/>
    <s v="Sep"/>
    <x v="1"/>
    <x v="1"/>
    <s v="Cancelld"/>
    <x v="1"/>
    <s v="Refunded"/>
    <s v="Branch "/>
    <n v="254"/>
    <n v="363.22"/>
  </r>
  <r>
    <s v="AD01-9362"/>
    <x v="2"/>
    <s v="Sep"/>
    <x v="1"/>
    <x v="1"/>
    <s v="Cancelld"/>
    <x v="1"/>
    <s v="Refunded"/>
    <s v="Branch "/>
    <n v="296"/>
    <n v="423.28"/>
  </r>
  <r>
    <s v="AD01-9361"/>
    <x v="2"/>
    <s v="Sep"/>
    <x v="1"/>
    <x v="1"/>
    <s v="Cancelld"/>
    <x v="1"/>
    <s v="Refunded"/>
    <s v="Branch "/>
    <n v="328"/>
    <n v="469.03999999999996"/>
  </r>
  <r>
    <s v="AD01-9364"/>
    <x v="2"/>
    <s v="Sep"/>
    <x v="1"/>
    <x v="1"/>
    <s v="Cancelld"/>
    <x v="1"/>
    <s v="Refunded"/>
    <s v="Branch "/>
    <n v="250"/>
    <n v="357.5"/>
  </r>
  <r>
    <s v="AD01-9362"/>
    <x v="2"/>
    <s v="Sep"/>
    <x v="1"/>
    <x v="1"/>
    <s v="Cancelld"/>
    <x v="1"/>
    <s v="Refunded"/>
    <s v="Branch "/>
    <n v="298"/>
    <n v="426.14"/>
  </r>
  <r>
    <s v="AD01-9361"/>
    <x v="2"/>
    <s v="Sep"/>
    <x v="1"/>
    <x v="1"/>
    <s v="Cancelld"/>
    <x v="1"/>
    <s v="Refunded"/>
    <s v="Branch "/>
    <n v="785"/>
    <n v="1122.55"/>
  </r>
  <r>
    <s v="AD01-9365"/>
    <x v="2"/>
    <s v="Sep"/>
    <x v="1"/>
    <x v="1"/>
    <s v="Cancelld"/>
    <x v="1"/>
    <s v="Refunded"/>
    <s v="Branch "/>
    <n v="838"/>
    <n v="1198.3399999999999"/>
  </r>
  <r>
    <s v="AD01-9365"/>
    <x v="2"/>
    <s v="Sep"/>
    <x v="1"/>
    <x v="1"/>
    <s v="Cancelld"/>
    <x v="1"/>
    <s v="Refunded"/>
    <s v="Branch "/>
    <n v="871"/>
    <n v="1245.53"/>
  </r>
  <r>
    <s v="AD01-9364"/>
    <x v="2"/>
    <s v="Sep"/>
    <x v="1"/>
    <x v="1"/>
    <s v="Cancelld"/>
    <x v="1"/>
    <s v="Refunded"/>
    <s v="Branch "/>
    <n v="945"/>
    <n v="1351.35"/>
  </r>
  <r>
    <s v="AD01-9362"/>
    <x v="2"/>
    <s v="Sep"/>
    <x v="1"/>
    <x v="1"/>
    <s v="Cancelld"/>
    <x v="1"/>
    <s v="Refunded"/>
    <s v="Branch "/>
    <n v="946"/>
    <n v="1352.78"/>
  </r>
  <r>
    <s v="AD01-9365"/>
    <x v="2"/>
    <s v="Sep"/>
    <x v="1"/>
    <x v="1"/>
    <s v="Cancelld"/>
    <x v="1"/>
    <s v="Refunded"/>
    <s v="Branch "/>
    <n v="824"/>
    <n v="526.24"/>
  </r>
  <r>
    <s v="AD01-9361"/>
    <x v="2"/>
    <s v="Sep"/>
    <x v="1"/>
    <x v="1"/>
    <s v="Cancelld"/>
    <x v="1"/>
    <s v="Refunded"/>
    <s v="Branch "/>
    <n v="297"/>
    <n v="424.71"/>
  </r>
  <r>
    <s v="AD01-9361"/>
    <x v="2"/>
    <s v="Sep"/>
    <x v="1"/>
    <x v="1"/>
    <s v="Cancelld"/>
    <x v="1"/>
    <s v="Refunded"/>
    <s v="Branch "/>
    <n v="351"/>
    <n v="501.93"/>
  </r>
  <r>
    <s v="AD01-9365"/>
    <x v="2"/>
    <s v="Sep"/>
    <x v="1"/>
    <x v="1"/>
    <s v="Cancelld"/>
    <x v="1"/>
    <s v="Refunded"/>
    <s v="Branch "/>
    <n v="345"/>
    <n v="493.35"/>
  </r>
  <r>
    <s v="AD01-9364"/>
    <x v="2"/>
    <s v="Sep"/>
    <x v="1"/>
    <x v="1"/>
    <s v="Cancelld"/>
    <x v="1"/>
    <s v="Refunded"/>
    <s v="Branch "/>
    <n v="339"/>
    <n v="484.77"/>
  </r>
  <r>
    <s v="AD01-9362"/>
    <x v="2"/>
    <s v="Sep"/>
    <x v="1"/>
    <x v="1"/>
    <s v="Cancelld"/>
    <x v="1"/>
    <s v="Refunded"/>
    <s v="Branch "/>
    <n v="325"/>
    <n v="464.75"/>
  </r>
  <r>
    <s v="AD01-9364"/>
    <x v="2"/>
    <s v="Sep"/>
    <x v="1"/>
    <x v="1"/>
    <s v="Cancelld"/>
    <x v="1"/>
    <s v="Refunded"/>
    <s v="Branch "/>
    <n v="253"/>
    <n v="361.78999999999996"/>
  </r>
  <r>
    <s v="AD01-9361"/>
    <x v="2"/>
    <s v="Sep"/>
    <x v="1"/>
    <x v="1"/>
    <s v="Cancelld"/>
    <x v="1"/>
    <s v="Refunded"/>
    <s v="Branch "/>
    <n v="301"/>
    <n v="430.43"/>
  </r>
  <r>
    <s v="AD01-9362"/>
    <x v="2"/>
    <s v="Sep"/>
    <x v="1"/>
    <x v="1"/>
    <s v="Cancelld"/>
    <x v="1"/>
    <s v="Refunded"/>
    <s v="Branch "/>
    <n v="794"/>
    <n v="1135.42"/>
  </r>
  <r>
    <s v="AD01-9362"/>
    <x v="2"/>
    <s v="Sep"/>
    <x v="1"/>
    <x v="1"/>
    <s v="Cancelld"/>
    <x v="1"/>
    <s v="Refunded"/>
    <s v="Branch "/>
    <n v="847"/>
    <n v="1211.21"/>
  </r>
  <r>
    <s v="AD01-9361"/>
    <x v="2"/>
    <s v="Sep"/>
    <x v="1"/>
    <x v="1"/>
    <s v="Cancelld"/>
    <x v="1"/>
    <s v="Refunded"/>
    <s v="Branch "/>
    <n v="880"/>
    <n v="1258.4000000000001"/>
  </r>
  <r>
    <s v="AD01-9361"/>
    <x v="3"/>
    <s v="Apr"/>
    <x v="0"/>
    <x v="1"/>
    <s v="Order assembled"/>
    <x v="0"/>
    <s v="Paid"/>
    <s v="Download"/>
    <n v="362"/>
    <n v="553.86"/>
  </r>
  <r>
    <s v="AD01-9362"/>
    <x v="3"/>
    <s v="Apr"/>
    <x v="0"/>
    <x v="1"/>
    <s v="Order assembled"/>
    <x v="0"/>
    <s v="Paid"/>
    <s v="Download"/>
    <n v="338"/>
    <n v="483.34000000000003"/>
  </r>
  <r>
    <s v="AD01-9363"/>
    <x v="3"/>
    <s v="Apr"/>
    <x v="0"/>
    <x v="1"/>
    <s v="Order assembled"/>
    <x v="0"/>
    <s v="Paid"/>
    <s v="Download"/>
    <n v="364"/>
    <n v="520.52"/>
  </r>
  <r>
    <s v="AD01-9362"/>
    <x v="3"/>
    <s v="Apr"/>
    <x v="0"/>
    <x v="1"/>
    <s v="Order assembled"/>
    <x v="0"/>
    <s v="Paid"/>
    <s v="Download"/>
    <n v="334"/>
    <n v="477.62"/>
  </r>
  <r>
    <s v="AD01-9362"/>
    <x v="3"/>
    <s v="Apr"/>
    <x v="0"/>
    <x v="1"/>
    <s v="Order assembled"/>
    <x v="0"/>
    <s v="Paid"/>
    <s v="Download"/>
    <n v="655"/>
    <n v="936.65"/>
  </r>
  <r>
    <s v="AD01-9361"/>
    <x v="3"/>
    <s v="Apr"/>
    <x v="0"/>
    <x v="1"/>
    <s v="Order assembled"/>
    <x v="0"/>
    <s v="Paid"/>
    <s v="Download"/>
    <n v="742"/>
    <n v="1061.06"/>
  </r>
  <r>
    <s v="AD01-9361"/>
    <x v="3"/>
    <s v="Apr"/>
    <x v="0"/>
    <x v="1"/>
    <s v="Order assembled"/>
    <x v="0"/>
    <s v="Paid"/>
    <s v="Download"/>
    <n v="363"/>
    <n v="519.09"/>
  </r>
  <r>
    <s v="AD01-9362"/>
    <x v="3"/>
    <s v="Apr"/>
    <x v="0"/>
    <x v="1"/>
    <s v="Order assembled"/>
    <x v="0"/>
    <s v="Paid"/>
    <s v="Download"/>
    <n v="781"/>
    <n v="526.24"/>
  </r>
  <r>
    <s v="AD01-9362"/>
    <x v="3"/>
    <s v="Apr"/>
    <x v="0"/>
    <x v="1"/>
    <s v="Order assembled"/>
    <x v="0"/>
    <s v="Paid"/>
    <s v="Download"/>
    <n v="361"/>
    <n v="516.23"/>
  </r>
  <r>
    <s v="AD01-9363"/>
    <x v="3"/>
    <s v="Apr"/>
    <x v="0"/>
    <x v="1"/>
    <s v="Order assembled"/>
    <x v="0"/>
    <s v="Paid"/>
    <s v="Download"/>
    <n v="337"/>
    <n v="481.90999999999997"/>
  </r>
  <r>
    <s v="AD01-9362"/>
    <x v="3"/>
    <s v="Apr"/>
    <x v="0"/>
    <x v="1"/>
    <s v="Order assembled"/>
    <x v="0"/>
    <s v="Paid"/>
    <s v="Download"/>
    <n v="365"/>
    <n v="521.95000000000005"/>
  </r>
  <r>
    <s v="AD01-9361"/>
    <x v="3"/>
    <s v="Apr"/>
    <x v="0"/>
    <x v="1"/>
    <s v="Order assembled"/>
    <x v="0"/>
    <s v="Paid"/>
    <s v="Download"/>
    <n v="751"/>
    <n v="1073.93"/>
  </r>
  <r>
    <s v="AD01-9363"/>
    <x v="3"/>
    <s v="Aug"/>
    <x v="0"/>
    <x v="1"/>
    <s v="Order assembled"/>
    <x v="0"/>
    <s v="Paid"/>
    <s v="Download"/>
    <n v="344"/>
    <n v="526.32000000000005"/>
  </r>
  <r>
    <s v="AD01-9361"/>
    <x v="3"/>
    <s v="Aug"/>
    <x v="0"/>
    <x v="1"/>
    <s v="Order assembled"/>
    <x v="0"/>
    <s v="Paid"/>
    <s v="Download"/>
    <n v="314"/>
    <n v="449.02"/>
  </r>
  <r>
    <s v="AD01-9362"/>
    <x v="3"/>
    <s v="Aug"/>
    <x v="0"/>
    <x v="0"/>
    <s v="Order assembled"/>
    <x v="0"/>
    <s v="Paid"/>
    <s v="Download"/>
    <n v="340"/>
    <n v="486.2"/>
  </r>
  <r>
    <s v="AD01-9361"/>
    <x v="3"/>
    <s v="Aug"/>
    <x v="0"/>
    <x v="0"/>
    <s v="Order assembled"/>
    <x v="0"/>
    <s v="Paid"/>
    <s v="Download"/>
    <n v="316"/>
    <n v="451.88"/>
  </r>
  <r>
    <s v="AD01-9362"/>
    <x v="3"/>
    <s v="Aug"/>
    <x v="0"/>
    <x v="0"/>
    <s v="Order assembled"/>
    <x v="0"/>
    <s v="Paid"/>
    <s v="Download"/>
    <n v="659"/>
    <n v="942.37"/>
  </r>
  <r>
    <s v="AD01-9362"/>
    <x v="3"/>
    <s v="Aug"/>
    <x v="0"/>
    <x v="0"/>
    <s v="Order assembled"/>
    <x v="0"/>
    <s v="Paid"/>
    <s v="Download"/>
    <n v="785"/>
    <n v="526.24"/>
  </r>
  <r>
    <s v="AD01-9361"/>
    <x v="3"/>
    <s v="Aug"/>
    <x v="0"/>
    <x v="0"/>
    <s v="Order assembled"/>
    <x v="0"/>
    <s v="Paid"/>
    <s v="Download"/>
    <n v="343"/>
    <n v="490.49"/>
  </r>
  <r>
    <s v="AD01-9362"/>
    <x v="3"/>
    <s v="Aug"/>
    <x v="0"/>
    <x v="0"/>
    <s v="Order assembled"/>
    <x v="0"/>
    <s v="Paid"/>
    <s v="Download"/>
    <n v="313"/>
    <n v="447.59000000000003"/>
  </r>
  <r>
    <s v="AD01-9361"/>
    <x v="3"/>
    <s v="Aug"/>
    <x v="0"/>
    <x v="0"/>
    <s v="Order assembled"/>
    <x v="0"/>
    <s v="Paid"/>
    <s v="Download"/>
    <n v="341"/>
    <n v="487.63"/>
  </r>
  <r>
    <s v="AD01-9363"/>
    <x v="3"/>
    <s v="Aug"/>
    <x v="0"/>
    <x v="0"/>
    <s v="Order assembled"/>
    <x v="0"/>
    <s v="Paid"/>
    <s v="Download"/>
    <n v="754"/>
    <n v="1078.22"/>
  </r>
  <r>
    <s v="AD01-9363"/>
    <x v="3"/>
    <s v="Dec"/>
    <x v="0"/>
    <x v="0"/>
    <s v="Order assembled"/>
    <x v="0"/>
    <s v="Paid"/>
    <s v="Download"/>
    <n v="320"/>
    <n v="489.6"/>
  </r>
  <r>
    <s v="AD01-9361"/>
    <x v="3"/>
    <s v="Dec"/>
    <x v="0"/>
    <x v="0"/>
    <s v="Order assembled"/>
    <x v="0"/>
    <s v="Paid"/>
    <s v="Download"/>
    <n v="296"/>
    <n v="423.28"/>
  </r>
  <r>
    <s v="AD01-9362"/>
    <x v="3"/>
    <s v="Dec"/>
    <x v="0"/>
    <x v="0"/>
    <s v="Order assembled"/>
    <x v="0"/>
    <s v="Paid"/>
    <s v="Download"/>
    <n v="322"/>
    <n v="460.46000000000004"/>
  </r>
  <r>
    <s v="AD01-9362"/>
    <x v="3"/>
    <s v="Dec"/>
    <x v="0"/>
    <x v="0"/>
    <s v="Order assembled"/>
    <x v="0"/>
    <s v="Paid"/>
    <s v="Download"/>
    <n v="292"/>
    <n v="417.56"/>
  </r>
  <r>
    <s v="AD01-9362"/>
    <x v="3"/>
    <s v="Dec"/>
    <x v="0"/>
    <x v="0"/>
    <s v="Order assembled"/>
    <x v="0"/>
    <s v="Paid"/>
    <s v="Download"/>
    <n v="749"/>
    <n v="1071.07"/>
  </r>
  <r>
    <s v="AD01-9362"/>
    <x v="3"/>
    <s v="Dec"/>
    <x v="0"/>
    <x v="0"/>
    <s v="Order assembled"/>
    <x v="0"/>
    <s v="Paid"/>
    <s v="Download"/>
    <n v="321"/>
    <n v="459.03"/>
  </r>
  <r>
    <s v="AD01-9362"/>
    <x v="3"/>
    <s v="Dec"/>
    <x v="0"/>
    <x v="0"/>
    <s v="Order assembled"/>
    <x v="0"/>
    <s v="Paid"/>
    <s v="Download"/>
    <n v="319"/>
    <n v="456.16999999999996"/>
  </r>
  <r>
    <s v="AD01-9362"/>
    <x v="3"/>
    <s v="Dec"/>
    <x v="0"/>
    <x v="0"/>
    <s v="Order assembled"/>
    <x v="0"/>
    <s v="Paid"/>
    <s v="Download"/>
    <n v="295"/>
    <n v="421.85"/>
  </r>
  <r>
    <s v="AD01-9361"/>
    <x v="3"/>
    <s v="Dec"/>
    <x v="0"/>
    <x v="0"/>
    <s v="Order assembled"/>
    <x v="0"/>
    <s v="Paid"/>
    <s v="Download"/>
    <n v="323"/>
    <n v="461.89"/>
  </r>
  <r>
    <s v="AD01-9363"/>
    <x v="3"/>
    <s v="Dec"/>
    <x v="0"/>
    <x v="0"/>
    <s v="Order assembled"/>
    <x v="0"/>
    <s v="Paid"/>
    <s v="Download"/>
    <n v="758"/>
    <n v="1083.94"/>
  </r>
  <r>
    <s v="AD01-9365"/>
    <x v="3"/>
    <s v="Feb"/>
    <x v="0"/>
    <x v="0"/>
    <s v="Order assembled"/>
    <x v="0"/>
    <s v="Paid"/>
    <s v="Download"/>
    <n v="128"/>
    <n v="195.84"/>
  </r>
  <r>
    <s v="AD01-9361"/>
    <x v="3"/>
    <s v="Feb"/>
    <x v="0"/>
    <x v="0"/>
    <s v="Order assembled"/>
    <x v="0"/>
    <s v="Paid"/>
    <s v="Download"/>
    <n v="302"/>
    <n v="431.86"/>
  </r>
  <r>
    <s v="AD01-9361"/>
    <x v="3"/>
    <s v="Feb"/>
    <x v="0"/>
    <x v="0"/>
    <s v="Order assembled"/>
    <x v="0"/>
    <s v="Paid"/>
    <s v="Download"/>
    <n v="130"/>
    <n v="185.9"/>
  </r>
  <r>
    <s v="AD01-9361"/>
    <x v="3"/>
    <s v="Feb"/>
    <x v="0"/>
    <x v="0"/>
    <s v="Order assembled"/>
    <x v="0"/>
    <s v="Paid"/>
    <s v="Download"/>
    <n v="346"/>
    <n v="494.78"/>
  </r>
  <r>
    <s v="AD01-9362"/>
    <x v="3"/>
    <s v="Feb"/>
    <x v="0"/>
    <x v="0"/>
    <s v="Order assembled"/>
    <x v="0"/>
    <s v="Paid"/>
    <s v="Download"/>
    <n v="372"/>
    <n v="531.96"/>
  </r>
  <r>
    <s v="AD01-9364"/>
    <x v="3"/>
    <s v="Feb"/>
    <x v="0"/>
    <x v="0"/>
    <s v="Order assembled"/>
    <x v="0"/>
    <s v="Paid"/>
    <s v="Download"/>
    <n v="740"/>
    <n v="1058.2"/>
  </r>
  <r>
    <s v="AD01-9364"/>
    <x v="3"/>
    <s v="Feb"/>
    <x v="0"/>
    <x v="0"/>
    <s v="Order assembled"/>
    <x v="0"/>
    <s v="Paid"/>
    <s v="Download"/>
    <n v="129"/>
    <n v="184.47"/>
  </r>
  <r>
    <s v="AD01-9362"/>
    <x v="3"/>
    <s v="Feb"/>
    <x v="0"/>
    <x v="0"/>
    <s v="Order assembled"/>
    <x v="0"/>
    <s v="Paid"/>
    <s v="Download"/>
    <n v="746"/>
    <n v="526.24"/>
  </r>
  <r>
    <s v="AD01-9362"/>
    <x v="3"/>
    <s v="Feb"/>
    <x v="0"/>
    <x v="0"/>
    <s v="Order assembled"/>
    <x v="0"/>
    <s v="Paid"/>
    <s v="Download"/>
    <n v="780"/>
    <n v="526.24"/>
  </r>
  <r>
    <s v="AD01-9361"/>
    <x v="3"/>
    <s v="Feb"/>
    <x v="0"/>
    <x v="0"/>
    <s v="Order assembled"/>
    <x v="0"/>
    <s v="Paid"/>
    <s v="Download"/>
    <n v="127"/>
    <n v="181.61"/>
  </r>
  <r>
    <s v="AD01-9362"/>
    <x v="3"/>
    <s v="Feb"/>
    <x v="0"/>
    <x v="0"/>
    <s v="Order assembled"/>
    <x v="0"/>
    <s v="Paid"/>
    <s v="Download"/>
    <n v="301"/>
    <n v="430.43"/>
  </r>
  <r>
    <s v="AD01-9361"/>
    <x v="3"/>
    <s v="Feb"/>
    <x v="0"/>
    <x v="0"/>
    <s v="Order assembled"/>
    <x v="0"/>
    <s v="Paid"/>
    <s v="Download"/>
    <n v="349"/>
    <n v="499.07"/>
  </r>
  <r>
    <s v="AD01-9365"/>
    <x v="3"/>
    <s v="Feb"/>
    <x v="0"/>
    <x v="0"/>
    <s v="Order assembled"/>
    <x v="0"/>
    <s v="Paid"/>
    <s v="Download"/>
    <n v="749"/>
    <n v="1071.07"/>
  </r>
  <r>
    <s v="AD01-9364"/>
    <x v="3"/>
    <s v="Jan"/>
    <x v="0"/>
    <x v="0"/>
    <s v="Order assembled"/>
    <x v="0"/>
    <s v="Paid"/>
    <s v="Download"/>
    <n v="134"/>
    <n v="191.62"/>
  </r>
  <r>
    <s v="AD01-9362"/>
    <x v="3"/>
    <s v="Jan"/>
    <x v="0"/>
    <x v="0"/>
    <s v="Order assembled"/>
    <x v="0"/>
    <s v="Paid"/>
    <s v="Download"/>
    <n v="308"/>
    <n v="440.44"/>
  </r>
  <r>
    <s v="AD01-9361"/>
    <x v="3"/>
    <s v="Jan"/>
    <x v="0"/>
    <x v="0"/>
    <s v="Order assembled"/>
    <x v="0"/>
    <s v="Paid"/>
    <s v="Download"/>
    <n v="350"/>
    <n v="500.5"/>
  </r>
  <r>
    <s v="AD01-9361"/>
    <x v="3"/>
    <s v="Jan"/>
    <x v="0"/>
    <x v="0"/>
    <s v="Order assembled"/>
    <x v="0"/>
    <s v="Paid"/>
    <s v="Download"/>
    <n v="136"/>
    <n v="194.48"/>
  </r>
  <r>
    <s v="AD01-9365"/>
    <x v="3"/>
    <s v="Jan"/>
    <x v="0"/>
    <x v="0"/>
    <s v="Order assembled"/>
    <x v="0"/>
    <s v="Paid"/>
    <s v="Download"/>
    <n v="304"/>
    <n v="434.72"/>
  </r>
  <r>
    <s v="AD01-9361"/>
    <x v="3"/>
    <s v="Jan"/>
    <x v="0"/>
    <x v="0"/>
    <s v="Order assembled"/>
    <x v="0"/>
    <s v="Paid"/>
    <s v="Download"/>
    <n v="352"/>
    <n v="503.36"/>
  </r>
  <r>
    <s v="AD01-9361"/>
    <x v="3"/>
    <s v="Jan"/>
    <x v="0"/>
    <x v="0"/>
    <s v="Order assembled"/>
    <x v="0"/>
    <s v="Paid"/>
    <s v="Download"/>
    <n v="132"/>
    <n v="188.76"/>
  </r>
  <r>
    <s v="AD01-9362"/>
    <x v="3"/>
    <s v="Jan"/>
    <x v="0"/>
    <x v="0"/>
    <s v="Order assembled"/>
    <x v="0"/>
    <s v="Paid"/>
    <s v="Download"/>
    <n v="706"/>
    <n v="1009.5799999999999"/>
  </r>
  <r>
    <s v="AD01-9361"/>
    <x v="3"/>
    <s v="Jan"/>
    <x v="0"/>
    <x v="0"/>
    <s v="Order assembled"/>
    <x v="0"/>
    <s v="Paid"/>
    <s v="Download"/>
    <n v="739"/>
    <n v="1056.77"/>
  </r>
  <r>
    <s v="AD01-9361"/>
    <x v="3"/>
    <s v="Jan"/>
    <x v="0"/>
    <x v="0"/>
    <s v="Order assembled"/>
    <x v="0"/>
    <s v="Paid"/>
    <s v="Download"/>
    <n v="135"/>
    <n v="193.05"/>
  </r>
  <r>
    <s v="AD01-9361"/>
    <x v="3"/>
    <s v="Jan"/>
    <x v="0"/>
    <x v="0"/>
    <s v="Order assembled"/>
    <x v="0"/>
    <s v="Paid"/>
    <s v="Download"/>
    <n v="779"/>
    <n v="526.24"/>
  </r>
  <r>
    <s v="AD01-9361"/>
    <x v="3"/>
    <s v="Jan"/>
    <x v="0"/>
    <x v="0"/>
    <s v="Order assembled"/>
    <x v="0"/>
    <s v="Paid"/>
    <s v="Download"/>
    <n v="133"/>
    <n v="190.19"/>
  </r>
  <r>
    <s v="AD01-9364"/>
    <x v="3"/>
    <s v="Jan"/>
    <x v="0"/>
    <x v="0"/>
    <s v="Order assembled"/>
    <x v="0"/>
    <s v="Paid"/>
    <s v="Download"/>
    <n v="307"/>
    <n v="439.01"/>
  </r>
  <r>
    <s v="AD01-9361"/>
    <x v="3"/>
    <s v="Jan"/>
    <x v="0"/>
    <x v="0"/>
    <s v="Order assembled"/>
    <x v="0"/>
    <s v="Paid"/>
    <s v="Download"/>
    <n v="355"/>
    <n v="507.65"/>
  </r>
  <r>
    <s v="AD01-9361"/>
    <x v="3"/>
    <s v="Jan"/>
    <x v="0"/>
    <x v="0"/>
    <s v="Order assembled"/>
    <x v="0"/>
    <s v="Paid"/>
    <s v="Download"/>
    <n v="131"/>
    <n v="187.32999999999998"/>
  </r>
  <r>
    <s v="AD01-9362"/>
    <x v="3"/>
    <s v="Jan"/>
    <x v="0"/>
    <x v="0"/>
    <s v="Order assembled"/>
    <x v="0"/>
    <s v="Paid"/>
    <s v="Download"/>
    <n v="305"/>
    <n v="436.15"/>
  </r>
  <r>
    <s v="AD01-9364"/>
    <x v="3"/>
    <s v="Jan"/>
    <x v="0"/>
    <x v="0"/>
    <s v="Order assembled"/>
    <x v="0"/>
    <s v="Paid"/>
    <s v="Download"/>
    <n v="748"/>
    <n v="1069.6399999999999"/>
  </r>
  <r>
    <s v="AD01-9361"/>
    <x v="3"/>
    <s v="Jul"/>
    <x v="0"/>
    <x v="0"/>
    <s v="Order assembled"/>
    <x v="0"/>
    <s v="Paid"/>
    <s v="Download"/>
    <n v="350"/>
    <n v="535.5"/>
  </r>
  <r>
    <s v="AD01-9361"/>
    <x v="3"/>
    <s v="Jul"/>
    <x v="0"/>
    <x v="0"/>
    <s v="Order assembled"/>
    <x v="0"/>
    <s v="Paid"/>
    <s v="Download"/>
    <n v="320"/>
    <n v="457.6"/>
  </r>
  <r>
    <s v="AD01-9364"/>
    <x v="3"/>
    <s v="Jul"/>
    <x v="0"/>
    <x v="0"/>
    <s v="Order assembled"/>
    <x v="0"/>
    <s v="Paid"/>
    <s v="Download"/>
    <n v="346"/>
    <n v="494.78"/>
  </r>
  <r>
    <s v="AD01-9363"/>
    <x v="3"/>
    <s v="Jul"/>
    <x v="0"/>
    <x v="0"/>
    <s v="Order assembled"/>
    <x v="0"/>
    <s v="Paid"/>
    <s v="Download"/>
    <n v="322"/>
    <n v="460.46000000000004"/>
  </r>
  <r>
    <s v="AD01-9361"/>
    <x v="3"/>
    <s v="Jul"/>
    <x v="0"/>
    <x v="0"/>
    <s v="Order assembled"/>
    <x v="0"/>
    <s v="Paid"/>
    <s v="Download"/>
    <n v="658"/>
    <n v="940.94"/>
  </r>
  <r>
    <s v="AD01-9364"/>
    <x v="3"/>
    <s v="Jul"/>
    <x v="0"/>
    <x v="0"/>
    <s v="Order assembled"/>
    <x v="0"/>
    <s v="Paid"/>
    <s v="Download"/>
    <n v="745"/>
    <n v="1065.3499999999999"/>
  </r>
  <r>
    <s v="AD01-9364"/>
    <x v="3"/>
    <s v="Jul"/>
    <x v="0"/>
    <x v="0"/>
    <s v="Order assembled"/>
    <x v="0"/>
    <s v="Paid"/>
    <s v="Download"/>
    <n v="345"/>
    <n v="493.35"/>
  </r>
  <r>
    <s v="AD01-9361"/>
    <x v="3"/>
    <s v="Jul"/>
    <x v="0"/>
    <x v="0"/>
    <s v="Order assembled"/>
    <x v="0"/>
    <s v="Paid"/>
    <s v="Download"/>
    <n v="784"/>
    <n v="526.24"/>
  </r>
  <r>
    <s v="AD01-9363"/>
    <x v="3"/>
    <s v="Jul"/>
    <x v="0"/>
    <x v="0"/>
    <s v="Order assembled"/>
    <x v="0"/>
    <s v="Paid"/>
    <s v="Download"/>
    <n v="349"/>
    <n v="499.07"/>
  </r>
  <r>
    <s v="AD01-9364"/>
    <x v="3"/>
    <s v="Jul"/>
    <x v="0"/>
    <x v="0"/>
    <s v="Order assembled"/>
    <x v="0"/>
    <s v="Paid"/>
    <s v="Download"/>
    <n v="319"/>
    <n v="456.16999999999996"/>
  </r>
  <r>
    <s v="AD01-9361"/>
    <x v="3"/>
    <s v="Jul"/>
    <x v="0"/>
    <x v="0"/>
    <s v="Order assembled"/>
    <x v="0"/>
    <s v="Paid"/>
    <s v="Download"/>
    <n v="347"/>
    <n v="496.21000000000004"/>
  </r>
  <r>
    <s v="AD01-9361"/>
    <x v="3"/>
    <s v="Jul"/>
    <x v="0"/>
    <x v="0"/>
    <s v="Order assembled"/>
    <x v="0"/>
    <s v="Paid"/>
    <s v="Download"/>
    <n v="753"/>
    <n v="1076.79"/>
  </r>
  <r>
    <s v="AD01-9361"/>
    <x v="3"/>
    <s v="Jun"/>
    <x v="0"/>
    <x v="0"/>
    <s v="Order assembled"/>
    <x v="0"/>
    <s v="Paid"/>
    <s v="Download"/>
    <n v="326"/>
    <n v="466.18"/>
  </r>
  <r>
    <s v="AD01-9362"/>
    <x v="3"/>
    <s v="Jun"/>
    <x v="0"/>
    <x v="0"/>
    <s v="Order assembled"/>
    <x v="0"/>
    <s v="Paid"/>
    <s v="Download"/>
    <n v="352"/>
    <n v="503.36"/>
  </r>
  <r>
    <s v="AD01-9361"/>
    <x v="3"/>
    <s v="Jun"/>
    <x v="0"/>
    <x v="0"/>
    <s v="Order assembled"/>
    <x v="0"/>
    <s v="Paid"/>
    <s v="Download"/>
    <n v="328"/>
    <n v="469.03999999999996"/>
  </r>
  <r>
    <s v="AD01-9362"/>
    <x v="3"/>
    <s v="Jun"/>
    <x v="0"/>
    <x v="0"/>
    <s v="Order assembled"/>
    <x v="0"/>
    <s v="Paid"/>
    <s v="Download"/>
    <n v="657"/>
    <n v="939.51"/>
  </r>
  <r>
    <s v="AD01-9361"/>
    <x v="3"/>
    <s v="Jun"/>
    <x v="0"/>
    <x v="0"/>
    <s v="Order assembled"/>
    <x v="0"/>
    <s v="Paid"/>
    <s v="Download"/>
    <n v="744"/>
    <n v="1063.92"/>
  </r>
  <r>
    <s v="AD01-9361"/>
    <x v="3"/>
    <s v="Jun"/>
    <x v="0"/>
    <x v="0"/>
    <s v="Order assembled"/>
    <x v="0"/>
    <s v="Paid"/>
    <s v="Download"/>
    <n v="351"/>
    <n v="501.93"/>
  </r>
  <r>
    <s v="AD01-9362"/>
    <x v="3"/>
    <s v="Jun"/>
    <x v="0"/>
    <x v="0"/>
    <s v="Order assembled"/>
    <x v="0"/>
    <s v="Paid"/>
    <s v="Download"/>
    <n v="783"/>
    <n v="526.24"/>
  </r>
  <r>
    <s v="AD01-9361"/>
    <x v="3"/>
    <s v="Jun"/>
    <x v="0"/>
    <x v="0"/>
    <s v="Order assembled"/>
    <x v="0"/>
    <s v="Paid"/>
    <s v="Download"/>
    <n v="355"/>
    <n v="507.65"/>
  </r>
  <r>
    <s v="AD01-9362"/>
    <x v="3"/>
    <s v="Jun"/>
    <x v="0"/>
    <x v="0"/>
    <s v="Order assembled"/>
    <x v="0"/>
    <s v="Paid"/>
    <s v="Download"/>
    <n v="325"/>
    <n v="464.75"/>
  </r>
  <r>
    <s v="AD01-9361"/>
    <x v="3"/>
    <s v="Jun"/>
    <x v="0"/>
    <x v="0"/>
    <s v="Order assembled"/>
    <x v="0"/>
    <s v="Paid"/>
    <s v="Download"/>
    <n v="353"/>
    <n v="504.78999999999996"/>
  </r>
  <r>
    <s v="AD01-9362"/>
    <x v="3"/>
    <s v="Mar"/>
    <x v="0"/>
    <x v="0"/>
    <s v="Order assembled"/>
    <x v="0"/>
    <s v="Paid"/>
    <s v="Download"/>
    <n v="368"/>
    <n v="563.04"/>
  </r>
  <r>
    <s v="AD01-9362"/>
    <x v="3"/>
    <s v="Mar"/>
    <x v="0"/>
    <x v="0"/>
    <s v="Order assembled"/>
    <x v="0"/>
    <s v="Paid"/>
    <s v="Download"/>
    <n v="344"/>
    <n v="491.91999999999996"/>
  </r>
  <r>
    <s v="AD01-9362"/>
    <x v="3"/>
    <s v="Mar"/>
    <x v="0"/>
    <x v="0"/>
    <s v="Order assembled"/>
    <x v="0"/>
    <s v="Paid"/>
    <s v="Download"/>
    <n v="370"/>
    <n v="529.1"/>
  </r>
  <r>
    <s v="AD01-9362"/>
    <x v="3"/>
    <s v="Mar"/>
    <x v="0"/>
    <x v="0"/>
    <s v="Order assembled"/>
    <x v="0"/>
    <s v="Paid"/>
    <s v="Download"/>
    <n v="340"/>
    <n v="486.2"/>
  </r>
  <r>
    <s v="AD01-9361"/>
    <x v="3"/>
    <s v="Mar"/>
    <x v="0"/>
    <x v="0"/>
    <s v="Order assembled"/>
    <x v="0"/>
    <s v="Paid"/>
    <s v="Download"/>
    <n v="741"/>
    <n v="1059.6300000000001"/>
  </r>
  <r>
    <s v="AD01-9361"/>
    <x v="3"/>
    <s v="Mar"/>
    <x v="0"/>
    <x v="0"/>
    <s v="Order assembled"/>
    <x v="0"/>
    <s v="Paid"/>
    <s v="Download"/>
    <n v="369"/>
    <n v="527.66999999999996"/>
  </r>
  <r>
    <s v="AD01-9362"/>
    <x v="3"/>
    <s v="Mar"/>
    <x v="0"/>
    <x v="0"/>
    <s v="Order assembled"/>
    <x v="0"/>
    <s v="Paid"/>
    <s v="Download"/>
    <n v="367"/>
    <n v="524.80999999999995"/>
  </r>
  <r>
    <s v="AD01-9362"/>
    <x v="3"/>
    <s v="Mar"/>
    <x v="0"/>
    <x v="0"/>
    <s v="Order assembled"/>
    <x v="0"/>
    <s v="Paid"/>
    <s v="Download"/>
    <n v="343"/>
    <n v="490.49"/>
  </r>
  <r>
    <s v="AD01-9362"/>
    <x v="3"/>
    <s v="Mar"/>
    <x v="0"/>
    <x v="0"/>
    <s v="Order assembled"/>
    <x v="0"/>
    <s v="Paid"/>
    <s v="Download"/>
    <n v="371"/>
    <n v="530.53"/>
  </r>
  <r>
    <s v="AD01-9362"/>
    <x v="3"/>
    <s v="Mar"/>
    <x v="0"/>
    <x v="0"/>
    <s v="Order assembled"/>
    <x v="0"/>
    <s v="Paid"/>
    <s v="Download"/>
    <n v="750"/>
    <n v="1072.5"/>
  </r>
  <r>
    <s v="AD01-9362"/>
    <x v="3"/>
    <s v="May"/>
    <x v="0"/>
    <x v="0"/>
    <s v="Order assembled"/>
    <x v="0"/>
    <s v="Paid"/>
    <s v="Download"/>
    <n v="356"/>
    <n v="544.68000000000006"/>
  </r>
  <r>
    <s v="AD01-9361"/>
    <x v="3"/>
    <s v="May"/>
    <x v="0"/>
    <x v="0"/>
    <s v="Order assembled"/>
    <x v="0"/>
    <s v="Paid"/>
    <s v="Download"/>
    <n v="332"/>
    <n v="474.76"/>
  </r>
  <r>
    <s v="AD01-9362"/>
    <x v="3"/>
    <s v="May"/>
    <x v="0"/>
    <x v="0"/>
    <s v="Order assembled"/>
    <x v="0"/>
    <s v="Paid"/>
    <s v="Download"/>
    <n v="358"/>
    <n v="511.94"/>
  </r>
  <r>
    <s v="AD01-9361"/>
    <x v="3"/>
    <s v="May"/>
    <x v="0"/>
    <x v="0"/>
    <s v="Order assembled"/>
    <x v="0"/>
    <s v="Paid"/>
    <s v="Download"/>
    <n v="656"/>
    <n v="938.07999999999993"/>
  </r>
  <r>
    <s v="AD01-9364"/>
    <x v="3"/>
    <s v="May"/>
    <x v="0"/>
    <x v="0"/>
    <s v="Order assembled"/>
    <x v="0"/>
    <s v="Paid"/>
    <s v="Download"/>
    <n v="743"/>
    <n v="1062.49"/>
  </r>
  <r>
    <s v="AD01-9364"/>
    <x v="3"/>
    <s v="May"/>
    <x v="0"/>
    <x v="0"/>
    <s v="Order assembled"/>
    <x v="0"/>
    <s v="Paid"/>
    <s v="Download"/>
    <n v="357"/>
    <n v="510.51"/>
  </r>
  <r>
    <s v="AD01-9361"/>
    <x v="3"/>
    <s v="May"/>
    <x v="0"/>
    <x v="0"/>
    <s v="Order assembled"/>
    <x v="0"/>
    <s v="Paid"/>
    <s v="Download"/>
    <n v="782"/>
    <n v="526.24"/>
  </r>
  <r>
    <s v="AD01-9362"/>
    <x v="3"/>
    <s v="May"/>
    <x v="0"/>
    <x v="0"/>
    <s v="Order assembled"/>
    <x v="0"/>
    <s v="Paid"/>
    <s v="Download"/>
    <n v="331"/>
    <n v="473.33"/>
  </r>
  <r>
    <s v="AD01-9361"/>
    <x v="3"/>
    <s v="May"/>
    <x v="0"/>
    <x v="0"/>
    <s v="Order assembled"/>
    <x v="0"/>
    <s v="Paid"/>
    <s v="Download"/>
    <n v="359"/>
    <n v="513.37"/>
  </r>
  <r>
    <s v="AD01-9362"/>
    <x v="3"/>
    <s v="May"/>
    <x v="0"/>
    <x v="0"/>
    <s v="Order assembled"/>
    <x v="0"/>
    <s v="Paid"/>
    <s v="Download"/>
    <n v="752"/>
    <n v="1075.3600000000001"/>
  </r>
  <r>
    <s v="AD01-9361"/>
    <x v="3"/>
    <s v="Nov"/>
    <x v="0"/>
    <x v="0"/>
    <s v="Order assembled"/>
    <x v="0"/>
    <s v="Paid"/>
    <s v="Download"/>
    <n v="326"/>
    <n v="498.78"/>
  </r>
  <r>
    <s v="AD01-9364"/>
    <x v="3"/>
    <s v="Nov"/>
    <x v="0"/>
    <x v="0"/>
    <s v="Order assembled"/>
    <x v="0"/>
    <s v="Paid"/>
    <s v="Download"/>
    <n v="328"/>
    <n v="469.03999999999996"/>
  </r>
  <r>
    <s v="AD01-9362"/>
    <x v="3"/>
    <s v="Nov"/>
    <x v="0"/>
    <x v="0"/>
    <s v="Order assembled"/>
    <x v="0"/>
    <s v="Paid"/>
    <s v="Download"/>
    <n v="298"/>
    <n v="426.14"/>
  </r>
  <r>
    <s v="AD01-9364"/>
    <x v="3"/>
    <s v="Nov"/>
    <x v="0"/>
    <x v="0"/>
    <s v="Order assembled"/>
    <x v="0"/>
    <s v="Paid"/>
    <s v="Download"/>
    <n v="662"/>
    <n v="946.66"/>
  </r>
  <r>
    <s v="AD01-9364"/>
    <x v="3"/>
    <s v="Nov"/>
    <x v="0"/>
    <x v="0"/>
    <s v="Order assembled"/>
    <x v="0"/>
    <s v="Paid"/>
    <s v="Download"/>
    <n v="748"/>
    <n v="1069.6399999999999"/>
  </r>
  <r>
    <s v="AD01-9364"/>
    <x v="3"/>
    <s v="Nov"/>
    <x v="0"/>
    <x v="0"/>
    <s v="Order assembled"/>
    <x v="0"/>
    <s v="Paid"/>
    <s v="Download"/>
    <n v="327"/>
    <n v="467.61"/>
  </r>
  <r>
    <s v="AD01-9364"/>
    <x v="3"/>
    <s v="Nov"/>
    <x v="0"/>
    <x v="0"/>
    <s v="Order assembled"/>
    <x v="0"/>
    <s v="Paid"/>
    <s v="Download"/>
    <n v="788"/>
    <n v="526.24"/>
  </r>
  <r>
    <s v="AD01-9362"/>
    <x v="3"/>
    <s v="Nov"/>
    <x v="0"/>
    <x v="0"/>
    <s v="Order assembled"/>
    <x v="0"/>
    <s v="Paid"/>
    <s v="Download"/>
    <n v="325"/>
    <n v="464.75"/>
  </r>
  <r>
    <s v="AD01-9364"/>
    <x v="3"/>
    <s v="Nov"/>
    <x v="0"/>
    <x v="0"/>
    <s v="Order assembled"/>
    <x v="0"/>
    <s v="Paid"/>
    <s v="Download"/>
    <n v="301"/>
    <n v="430.43"/>
  </r>
  <r>
    <s v="AD01-9361"/>
    <x v="3"/>
    <s v="Nov"/>
    <x v="0"/>
    <x v="0"/>
    <s v="Order assembled"/>
    <x v="0"/>
    <s v="Paid"/>
    <s v="Download"/>
    <n v="757"/>
    <n v="1082.51"/>
  </r>
  <r>
    <s v="AD01-9364"/>
    <x v="3"/>
    <s v="Oct"/>
    <x v="0"/>
    <x v="0"/>
    <s v="Order assembled"/>
    <x v="0"/>
    <s v="Paid"/>
    <s v="Download"/>
    <n v="332"/>
    <n v="507.96000000000004"/>
  </r>
  <r>
    <s v="AD01-9362"/>
    <x v="3"/>
    <s v="Oct"/>
    <x v="0"/>
    <x v="0"/>
    <s v="Order assembled"/>
    <x v="0"/>
    <s v="Paid"/>
    <s v="Download"/>
    <n v="302"/>
    <n v="431.86"/>
  </r>
  <r>
    <s v="AD01-9361"/>
    <x v="3"/>
    <s v="Oct"/>
    <x v="0"/>
    <x v="0"/>
    <s v="Order assembled"/>
    <x v="0"/>
    <s v="Paid"/>
    <s v="Download"/>
    <n v="334"/>
    <n v="477.62"/>
  </r>
  <r>
    <s v="AD01-9365"/>
    <x v="3"/>
    <s v="Oct"/>
    <x v="0"/>
    <x v="0"/>
    <s v="Order assembled"/>
    <x v="0"/>
    <s v="Paid"/>
    <s v="Download"/>
    <n v="304"/>
    <n v="434.72"/>
  </r>
  <r>
    <s v="AD01-9362"/>
    <x v="3"/>
    <s v="Oct"/>
    <x v="0"/>
    <x v="0"/>
    <s v="Order assembled"/>
    <x v="0"/>
    <s v="Paid"/>
    <s v="Download"/>
    <n v="661"/>
    <n v="945.23"/>
  </r>
  <r>
    <s v="AD01-9361"/>
    <x v="3"/>
    <s v="Oct"/>
    <x v="0"/>
    <x v="0"/>
    <s v="Order assembled"/>
    <x v="0"/>
    <s v="Paid"/>
    <s v="Download"/>
    <n v="747"/>
    <n v="1068.21"/>
  </r>
  <r>
    <s v="AD01-9361"/>
    <x v="3"/>
    <s v="Oct"/>
    <x v="0"/>
    <x v="0"/>
    <s v="Order assembled"/>
    <x v="0"/>
    <s v="Paid"/>
    <s v="Download"/>
    <n v="333"/>
    <n v="476.19"/>
  </r>
  <r>
    <s v="AD01-9362"/>
    <x v="3"/>
    <s v="Oct"/>
    <x v="0"/>
    <x v="0"/>
    <s v="Order assembled"/>
    <x v="0"/>
    <s v="Paid"/>
    <s v="Download"/>
    <n v="787"/>
    <n v="526.24"/>
  </r>
  <r>
    <s v="AD01-9365"/>
    <x v="3"/>
    <s v="Oct"/>
    <x v="0"/>
    <x v="0"/>
    <s v="Order assembled"/>
    <x v="0"/>
    <s v="Paid"/>
    <s v="Download"/>
    <n v="331"/>
    <n v="473.33"/>
  </r>
  <r>
    <s v="AD01-9361"/>
    <x v="3"/>
    <s v="Oct"/>
    <x v="0"/>
    <x v="0"/>
    <s v="Order assembled"/>
    <x v="0"/>
    <s v="Paid"/>
    <s v="Download"/>
    <n v="307"/>
    <n v="439.01"/>
  </r>
  <r>
    <s v="AD01-9362"/>
    <x v="3"/>
    <s v="Oct"/>
    <x v="0"/>
    <x v="0"/>
    <s v="Order assembled"/>
    <x v="0"/>
    <s v="Paid"/>
    <s v="Download"/>
    <n v="329"/>
    <n v="470.47"/>
  </r>
  <r>
    <s v="AD01-9364"/>
    <x v="3"/>
    <s v="Oct"/>
    <x v="0"/>
    <x v="0"/>
    <s v="Order assembled"/>
    <x v="0"/>
    <s v="Paid"/>
    <s v="Download"/>
    <n v="756"/>
    <n v="1081.08"/>
  </r>
  <r>
    <s v="AD01-9362"/>
    <x v="3"/>
    <s v="Sep"/>
    <x v="0"/>
    <x v="0"/>
    <s v="Order assembled"/>
    <x v="0"/>
    <s v="Paid"/>
    <s v="Download"/>
    <n v="338"/>
    <n v="517.14"/>
  </r>
  <r>
    <s v="AD01-9362"/>
    <x v="3"/>
    <s v="Sep"/>
    <x v="0"/>
    <x v="0"/>
    <s v="Order assembled"/>
    <x v="0"/>
    <s v="Paid"/>
    <s v="Download"/>
    <n v="308"/>
    <n v="440.44"/>
  </r>
  <r>
    <s v="AD01-9365"/>
    <x v="3"/>
    <s v="Sep"/>
    <x v="0"/>
    <x v="0"/>
    <s v="Order assembled"/>
    <x v="0"/>
    <s v="Paid"/>
    <s v="Download"/>
    <n v="310"/>
    <n v="443.3"/>
  </r>
  <r>
    <s v="AD01-9361"/>
    <x v="3"/>
    <s v="Sep"/>
    <x v="0"/>
    <x v="0"/>
    <s v="Order assembled"/>
    <x v="0"/>
    <s v="Paid"/>
    <s v="Download"/>
    <n v="660"/>
    <n v="943.8"/>
  </r>
  <r>
    <s v="AD01-9364"/>
    <x v="3"/>
    <s v="Sep"/>
    <x v="0"/>
    <x v="0"/>
    <s v="Order assembled"/>
    <x v="0"/>
    <s v="Paid"/>
    <s v="Download"/>
    <n v="746"/>
    <n v="1066.78"/>
  </r>
  <r>
    <s v="AD01-9364"/>
    <x v="3"/>
    <s v="Sep"/>
    <x v="0"/>
    <x v="0"/>
    <s v="Order assembled"/>
    <x v="0"/>
    <s v="Paid"/>
    <s v="Download"/>
    <n v="339"/>
    <n v="484.77"/>
  </r>
  <r>
    <s v="AD01-9361"/>
    <x v="3"/>
    <s v="Sep"/>
    <x v="0"/>
    <x v="0"/>
    <s v="Order assembled"/>
    <x v="0"/>
    <s v="Paid"/>
    <s v="Download"/>
    <n v="786"/>
    <n v="526.24"/>
  </r>
  <r>
    <s v="AD01-9365"/>
    <x v="3"/>
    <s v="Sep"/>
    <x v="0"/>
    <x v="0"/>
    <s v="Order assembled"/>
    <x v="0"/>
    <s v="Paid"/>
    <s v="Download"/>
    <n v="337"/>
    <n v="481.90999999999997"/>
  </r>
  <r>
    <s v="AD01-9362"/>
    <x v="3"/>
    <s v="Sep"/>
    <x v="0"/>
    <x v="0"/>
    <s v="Order assembled"/>
    <x v="0"/>
    <s v="Paid"/>
    <s v="Download"/>
    <n v="335"/>
    <n v="479.05"/>
  </r>
  <r>
    <s v="AD01-9362"/>
    <x v="3"/>
    <s v="Sep"/>
    <x v="0"/>
    <x v="0"/>
    <s v="Order assembled"/>
    <x v="0"/>
    <s v="Paid"/>
    <s v="Download"/>
    <n v="755"/>
    <n v="1079.6500000000001"/>
  </r>
  <r>
    <s v="AD01-9362"/>
    <x v="3"/>
    <s v="Apr"/>
    <x v="1"/>
    <x v="0"/>
    <s v="Order assembled"/>
    <x v="0"/>
    <s v="Paid"/>
    <s v="Shipment"/>
    <n v="212"/>
    <n v="303.15999999999997"/>
  </r>
  <r>
    <s v="AD01-9361"/>
    <x v="3"/>
    <s v="Apr"/>
    <x v="1"/>
    <x v="0"/>
    <s v="Order assembled"/>
    <x v="0"/>
    <s v="Paid"/>
    <s v="Shipment"/>
    <n v="182"/>
    <n v="260.26"/>
  </r>
  <r>
    <s v="AD01-9362"/>
    <x v="3"/>
    <s v="Apr"/>
    <x v="1"/>
    <x v="0"/>
    <s v="Order assembled"/>
    <x v="0"/>
    <s v="Paid"/>
    <s v="Shipment"/>
    <n v="184"/>
    <n v="526.24"/>
  </r>
  <r>
    <s v="AD01-9362"/>
    <x v="3"/>
    <s v="Apr"/>
    <x v="1"/>
    <x v="0"/>
    <s v="Order assembled"/>
    <x v="0"/>
    <s v="Paid"/>
    <s v="Shipment"/>
    <n v="968"/>
    <n v="1384.24"/>
  </r>
  <r>
    <s v="AD01-9365"/>
    <x v="3"/>
    <s v="Apr"/>
    <x v="1"/>
    <x v="0"/>
    <s v="Order assembled"/>
    <x v="0"/>
    <s v="Paid"/>
    <s v="Shipment"/>
    <n v="186"/>
    <n v="265.98"/>
  </r>
  <r>
    <s v="AD01-9365"/>
    <x v="3"/>
    <s v="Apr"/>
    <x v="1"/>
    <x v="0"/>
    <s v="Order assembled"/>
    <x v="0"/>
    <s v="Paid"/>
    <s v="Shipment"/>
    <n v="213"/>
    <n v="304.59000000000003"/>
  </r>
  <r>
    <s v="AD01-9362"/>
    <x v="3"/>
    <s v="Apr"/>
    <x v="1"/>
    <x v="0"/>
    <s v="Order assembled"/>
    <x v="0"/>
    <s v="Paid"/>
    <s v="Shipment"/>
    <n v="183"/>
    <n v="261.69"/>
  </r>
  <r>
    <s v="AD01-9362"/>
    <x v="3"/>
    <s v="Apr"/>
    <x v="1"/>
    <x v="0"/>
    <s v="Order assembled"/>
    <x v="0"/>
    <s v="Paid"/>
    <s v="Shipment"/>
    <n v="749"/>
    <n v="1071.07"/>
  </r>
  <r>
    <s v="AD01-9361"/>
    <x v="3"/>
    <s v="Apr"/>
    <x v="1"/>
    <x v="0"/>
    <s v="Order assembled"/>
    <x v="0"/>
    <s v="Paid"/>
    <s v="Shipment"/>
    <n v="209"/>
    <n v="298.87"/>
  </r>
  <r>
    <s v="AD01-9362"/>
    <x v="3"/>
    <s v="Apr"/>
    <x v="1"/>
    <x v="0"/>
    <s v="Order assembled"/>
    <x v="0"/>
    <s v="Paid"/>
    <s v="Shipment"/>
    <n v="185"/>
    <n v="264.55"/>
  </r>
  <r>
    <s v="AD01-9362"/>
    <x v="3"/>
    <s v="Aug"/>
    <x v="1"/>
    <x v="0"/>
    <s v="Order assembled"/>
    <x v="0"/>
    <s v="Paid"/>
    <s v="Shipment"/>
    <n v="188"/>
    <n v="268.84000000000003"/>
  </r>
  <r>
    <s v="AD01-9361"/>
    <x v="3"/>
    <s v="Aug"/>
    <x v="1"/>
    <x v="0"/>
    <s v="Order assembled"/>
    <x v="0"/>
    <s v="Paid"/>
    <s v="Shipment"/>
    <n v="164"/>
    <n v="234.51999999999998"/>
  </r>
  <r>
    <s v="AD01-9364"/>
    <x v="3"/>
    <s v="Aug"/>
    <x v="1"/>
    <x v="0"/>
    <s v="Order assembled"/>
    <x v="0"/>
    <s v="Paid"/>
    <s v="Shipment"/>
    <n v="190"/>
    <n v="526.24"/>
  </r>
  <r>
    <s v="AD01-9361"/>
    <x v="3"/>
    <s v="Aug"/>
    <x v="1"/>
    <x v="0"/>
    <s v="Order assembled"/>
    <x v="0"/>
    <s v="Paid"/>
    <s v="Shipment"/>
    <n v="160"/>
    <n v="526.24"/>
  </r>
  <r>
    <s v="AD01-9362"/>
    <x v="3"/>
    <s v="Aug"/>
    <x v="1"/>
    <x v="0"/>
    <s v="Order assembled"/>
    <x v="0"/>
    <s v="Paid"/>
    <s v="Shipment"/>
    <n v="971"/>
    <n v="1388.53"/>
  </r>
  <r>
    <s v="AD01-9361"/>
    <x v="3"/>
    <s v="Aug"/>
    <x v="1"/>
    <x v="0"/>
    <s v="Order assembled"/>
    <x v="0"/>
    <s v="Paid"/>
    <s v="Shipment"/>
    <n v="162"/>
    <n v="231.66"/>
  </r>
  <r>
    <s v="AD01-9361"/>
    <x v="3"/>
    <s v="Aug"/>
    <x v="1"/>
    <x v="0"/>
    <s v="Order assembled"/>
    <x v="0"/>
    <s v="Paid"/>
    <s v="Shipment"/>
    <n v="189"/>
    <n v="270.27"/>
  </r>
  <r>
    <s v="AD01-9362"/>
    <x v="3"/>
    <s v="Aug"/>
    <x v="1"/>
    <x v="0"/>
    <s v="Order assembled"/>
    <x v="0"/>
    <s v="Paid"/>
    <s v="Shipment"/>
    <n v="165"/>
    <n v="235.95"/>
  </r>
  <r>
    <s v="AD01-9361"/>
    <x v="3"/>
    <s v="Aug"/>
    <x v="1"/>
    <x v="0"/>
    <s v="Order assembled"/>
    <x v="0"/>
    <s v="Paid"/>
    <s v="Shipment"/>
    <n v="753"/>
    <n v="1076.79"/>
  </r>
  <r>
    <s v="AD01-9364"/>
    <x v="3"/>
    <s v="Aug"/>
    <x v="1"/>
    <x v="0"/>
    <s v="Order assembled"/>
    <x v="0"/>
    <s v="Paid"/>
    <s v="Shipment"/>
    <n v="839"/>
    <n v="1199.77"/>
  </r>
  <r>
    <s v="AD01-9361"/>
    <x v="3"/>
    <s v="Aug"/>
    <x v="1"/>
    <x v="0"/>
    <s v="Order assembled"/>
    <x v="0"/>
    <s v="Paid"/>
    <s v="Shipment"/>
    <n v="191"/>
    <n v="273.13"/>
  </r>
  <r>
    <s v="AD01-9362"/>
    <x v="3"/>
    <s v="Aug"/>
    <x v="1"/>
    <x v="0"/>
    <s v="Order assembled"/>
    <x v="0"/>
    <s v="Paid"/>
    <s v="Shipment"/>
    <n v="161"/>
    <n v="230.23000000000002"/>
  </r>
  <r>
    <s v="AD01-9361"/>
    <x v="3"/>
    <s v="Dec"/>
    <x v="1"/>
    <x v="0"/>
    <s v="Order assembled"/>
    <x v="0"/>
    <s v="Paid"/>
    <s v="Shipment"/>
    <n v="170"/>
    <n v="243.1"/>
  </r>
  <r>
    <s v="AD01-9361"/>
    <x v="3"/>
    <s v="Dec"/>
    <x v="1"/>
    <x v="0"/>
    <s v="Order assembled"/>
    <x v="0"/>
    <s v="Paid"/>
    <s v="Shipment"/>
    <n v="140"/>
    <n v="200.2"/>
  </r>
  <r>
    <s v="AD01-9361"/>
    <x v="3"/>
    <s v="Dec"/>
    <x v="1"/>
    <x v="0"/>
    <s v="Order assembled"/>
    <x v="0"/>
    <s v="Paid"/>
    <s v="Shipment"/>
    <n v="166"/>
    <n v="526.24"/>
  </r>
  <r>
    <s v="AD01-9361"/>
    <x v="3"/>
    <s v="Dec"/>
    <x v="1"/>
    <x v="0"/>
    <s v="Order assembled"/>
    <x v="0"/>
    <s v="Paid"/>
    <s v="Shipment"/>
    <n v="142"/>
    <n v="526.24"/>
  </r>
  <r>
    <s v="AD01-9362"/>
    <x v="3"/>
    <s v="Dec"/>
    <x v="1"/>
    <x v="0"/>
    <s v="Order assembled"/>
    <x v="0"/>
    <s v="Paid"/>
    <s v="Shipment"/>
    <n v="975"/>
    <n v="1394.25"/>
  </r>
  <r>
    <s v="AD01-9362"/>
    <x v="3"/>
    <s v="Dec"/>
    <x v="1"/>
    <x v="0"/>
    <s v="Order assembled"/>
    <x v="0"/>
    <s v="Paid"/>
    <s v="Shipment"/>
    <n v="141"/>
    <n v="201.63"/>
  </r>
  <r>
    <s v="AD01-9361"/>
    <x v="3"/>
    <s v="Dec"/>
    <x v="1"/>
    <x v="0"/>
    <s v="Order assembled"/>
    <x v="0"/>
    <s v="Paid"/>
    <s v="Shipment"/>
    <n v="756"/>
    <n v="1081.08"/>
  </r>
  <r>
    <s v="AD01-9361"/>
    <x v="3"/>
    <s v="Dec"/>
    <x v="1"/>
    <x v="0"/>
    <s v="Order assembled"/>
    <x v="0"/>
    <s v="Paid"/>
    <s v="Shipment"/>
    <n v="843"/>
    <n v="1205.49"/>
  </r>
  <r>
    <s v="AD01-9361"/>
    <x v="3"/>
    <s v="Dec"/>
    <x v="1"/>
    <x v="0"/>
    <s v="Order assembled"/>
    <x v="0"/>
    <s v="Paid"/>
    <s v="Shipment"/>
    <n v="167"/>
    <n v="238.81"/>
  </r>
  <r>
    <s v="AD01-9361"/>
    <x v="3"/>
    <s v="Dec"/>
    <x v="1"/>
    <x v="0"/>
    <s v="Order assembled"/>
    <x v="0"/>
    <s v="Paid"/>
    <s v="Shipment"/>
    <n v="143"/>
    <n v="204.49"/>
  </r>
  <r>
    <s v="AD01-9362"/>
    <x v="3"/>
    <s v="Feb"/>
    <x v="1"/>
    <x v="0"/>
    <s v="Order assembled"/>
    <x v="0"/>
    <s v="Paid"/>
    <s v="Download"/>
    <n v="272"/>
    <n v="388.96"/>
  </r>
  <r>
    <s v="AD01-9362"/>
    <x v="3"/>
    <s v="Feb"/>
    <x v="1"/>
    <x v="0"/>
    <s v="Order assembled"/>
    <x v="0"/>
    <s v="Paid"/>
    <s v="Download"/>
    <n v="266"/>
    <n v="380.38"/>
  </r>
  <r>
    <s v="AD01-9361"/>
    <x v="3"/>
    <s v="Feb"/>
    <x v="1"/>
    <x v="0"/>
    <s v="Order assembled"/>
    <x v="0"/>
    <s v="Paid"/>
    <s v="Shipment"/>
    <n v="224"/>
    <n v="320.32"/>
  </r>
  <r>
    <s v="AD01-9361"/>
    <x v="3"/>
    <s v="Feb"/>
    <x v="1"/>
    <x v="0"/>
    <s v="Order assembled"/>
    <x v="0"/>
    <s v="Paid"/>
    <s v="Shipment"/>
    <n v="194"/>
    <n v="277.42"/>
  </r>
  <r>
    <s v="AD01-9364"/>
    <x v="3"/>
    <s v="Feb"/>
    <x v="1"/>
    <x v="0"/>
    <s v="Order assembled"/>
    <x v="0"/>
    <s v="Paid"/>
    <s v="Shipment"/>
    <n v="268"/>
    <n v="383.24"/>
  </r>
  <r>
    <s v="AD01-9364"/>
    <x v="3"/>
    <s v="Feb"/>
    <x v="1"/>
    <x v="0"/>
    <s v="Order assembled"/>
    <x v="0"/>
    <s v="Paid"/>
    <s v="Shipment"/>
    <n v="220"/>
    <n v="526.24"/>
  </r>
  <r>
    <s v="AD01-9364"/>
    <x v="3"/>
    <s v="Feb"/>
    <x v="1"/>
    <x v="0"/>
    <s v="Order assembled"/>
    <x v="0"/>
    <s v="Paid"/>
    <s v="Shipment"/>
    <n v="196"/>
    <n v="526.24"/>
  </r>
  <r>
    <s v="AD01-9365"/>
    <x v="3"/>
    <s v="Feb"/>
    <x v="1"/>
    <x v="0"/>
    <s v="Order assembled"/>
    <x v="0"/>
    <s v="Paid"/>
    <s v="Shipment"/>
    <n v="966"/>
    <n v="1381.38"/>
  </r>
  <r>
    <s v="AD01-9361"/>
    <x v="3"/>
    <s v="Feb"/>
    <x v="1"/>
    <x v="0"/>
    <s v="Order assembled"/>
    <x v="0"/>
    <s v="Paid"/>
    <s v="Shipment"/>
    <n v="1019"/>
    <n v="1457.17"/>
  </r>
  <r>
    <s v="AD01-9361"/>
    <x v="3"/>
    <s v="Feb"/>
    <x v="1"/>
    <x v="0"/>
    <s v="Order assembled"/>
    <x v="0"/>
    <s v="Paid"/>
    <s v="Shipment"/>
    <n v="192"/>
    <n v="274.56"/>
  </r>
  <r>
    <s v="AD01-9361"/>
    <x v="3"/>
    <s v="Feb"/>
    <x v="1"/>
    <x v="0"/>
    <s v="Order assembled"/>
    <x v="0"/>
    <s v="Paid"/>
    <s v="Shipment"/>
    <n v="219"/>
    <n v="313.17"/>
  </r>
  <r>
    <s v="AD01-9365"/>
    <x v="3"/>
    <s v="Feb"/>
    <x v="1"/>
    <x v="0"/>
    <s v="Order assembled"/>
    <x v="0"/>
    <s v="Paid"/>
    <s v="Shipment"/>
    <n v="195"/>
    <n v="278.85000000000002"/>
  </r>
  <r>
    <s v="AD01-9361"/>
    <x v="3"/>
    <s v="Feb"/>
    <x v="1"/>
    <x v="0"/>
    <s v="Order assembled"/>
    <x v="0"/>
    <s v="Paid"/>
    <s v="Shipment"/>
    <n v="271"/>
    <n v="387.53"/>
  </r>
  <r>
    <s v="AD01-9364"/>
    <x v="3"/>
    <s v="Feb"/>
    <x v="1"/>
    <x v="0"/>
    <s v="Order assembled"/>
    <x v="0"/>
    <s v="Paid"/>
    <s v="Shipment"/>
    <n v="747"/>
    <n v="1068.21"/>
  </r>
  <r>
    <s v="AD01-9364"/>
    <x v="3"/>
    <s v="Feb"/>
    <x v="1"/>
    <x v="0"/>
    <s v="Order assembled"/>
    <x v="0"/>
    <s v="Paid"/>
    <s v="Shipment"/>
    <n v="834"/>
    <n v="1192.6199999999999"/>
  </r>
  <r>
    <s v="AD01-9361"/>
    <x v="3"/>
    <s v="Feb"/>
    <x v="1"/>
    <x v="0"/>
    <s v="Order assembled"/>
    <x v="0"/>
    <s v="Paid"/>
    <s v="Download"/>
    <n v="269"/>
    <n v="384.67"/>
  </r>
  <r>
    <s v="AD01-9361"/>
    <x v="3"/>
    <s v="Feb"/>
    <x v="1"/>
    <x v="0"/>
    <s v="Order assembled"/>
    <x v="0"/>
    <s v="Paid"/>
    <s v="Shipment"/>
    <n v="221"/>
    <n v="316.02999999999997"/>
  </r>
  <r>
    <s v="AD01-9364"/>
    <x v="3"/>
    <s v="Feb"/>
    <x v="1"/>
    <x v="0"/>
    <s v="Order assembled"/>
    <x v="0"/>
    <s v="Paid"/>
    <s v="Shipment"/>
    <n v="149"/>
    <n v="213.07"/>
  </r>
  <r>
    <s v="AD01-9361"/>
    <x v="3"/>
    <s v="Feb"/>
    <x v="1"/>
    <x v="0"/>
    <s v="Order assembled"/>
    <x v="0"/>
    <s v="Paid"/>
    <s v="Shipment"/>
    <n v="197"/>
    <n v="281.70999999999998"/>
  </r>
  <r>
    <s v="AD01-9364"/>
    <x v="3"/>
    <s v="Jan"/>
    <x v="1"/>
    <x v="0"/>
    <s v="Order assembled"/>
    <x v="0"/>
    <s v="Paid"/>
    <s v="Download"/>
    <n v="284"/>
    <n v="406.12"/>
  </r>
  <r>
    <s v="AD01-9362"/>
    <x v="3"/>
    <s v="Jan"/>
    <x v="1"/>
    <x v="0"/>
    <s v="Order assembled"/>
    <x v="0"/>
    <s v="Paid"/>
    <s v="Download"/>
    <n v="278"/>
    <n v="397.53999999999996"/>
  </r>
  <r>
    <s v="AD01-9364"/>
    <x v="3"/>
    <s v="Jan"/>
    <x v="1"/>
    <x v="0"/>
    <s v="Order assembled"/>
    <x v="0"/>
    <s v="Paid"/>
    <s v="Shipment"/>
    <n v="152"/>
    <n v="217.36"/>
  </r>
  <r>
    <s v="AD01-9361"/>
    <x v="3"/>
    <s v="Jan"/>
    <x v="1"/>
    <x v="0"/>
    <s v="Order assembled"/>
    <x v="0"/>
    <s v="Paid"/>
    <s v="Shipment"/>
    <n v="200"/>
    <n v="286"/>
  </r>
  <r>
    <s v="AD01-9362"/>
    <x v="3"/>
    <s v="Jan"/>
    <x v="1"/>
    <x v="0"/>
    <s v="Order assembled"/>
    <x v="0"/>
    <s v="Paid"/>
    <s v="Shipment"/>
    <n v="286"/>
    <n v="408.98"/>
  </r>
  <r>
    <s v="AD01-9362"/>
    <x v="3"/>
    <s v="Jan"/>
    <x v="1"/>
    <x v="0"/>
    <s v="Order assembled"/>
    <x v="0"/>
    <s v="Paid"/>
    <s v="Shipment"/>
    <n v="280"/>
    <n v="400.4"/>
  </r>
  <r>
    <s v="AD01-9361"/>
    <x v="3"/>
    <s v="Jan"/>
    <x v="1"/>
    <x v="0"/>
    <s v="Order assembled"/>
    <x v="0"/>
    <s v="Paid"/>
    <s v="Shipment"/>
    <n v="274"/>
    <n v="391.82"/>
  </r>
  <r>
    <s v="AD01-9362"/>
    <x v="3"/>
    <s v="Jan"/>
    <x v="1"/>
    <x v="0"/>
    <s v="Order assembled"/>
    <x v="0"/>
    <s v="Paid"/>
    <s v="Shipment"/>
    <n v="226"/>
    <n v="526.24"/>
  </r>
  <r>
    <s v="AD01-9363"/>
    <x v="3"/>
    <s v="Jan"/>
    <x v="1"/>
    <x v="0"/>
    <s v="Order assembled"/>
    <x v="0"/>
    <s v="Paid"/>
    <s v="Shipment"/>
    <n v="154"/>
    <n v="526.24"/>
  </r>
  <r>
    <s v="AD01-9361"/>
    <x v="3"/>
    <s v="Jan"/>
    <x v="1"/>
    <x v="0"/>
    <s v="Order assembled"/>
    <x v="0"/>
    <s v="Paid"/>
    <s v="Shipment"/>
    <n v="202"/>
    <n v="526.24"/>
  </r>
  <r>
    <s v="AD01-9364"/>
    <x v="3"/>
    <s v="Jan"/>
    <x v="1"/>
    <x v="0"/>
    <s v="Order assembled"/>
    <x v="0"/>
    <s v="Paid"/>
    <s v="Shipment"/>
    <n v="965"/>
    <n v="1379.95"/>
  </r>
  <r>
    <s v="AD01-9362"/>
    <x v="3"/>
    <s v="Jan"/>
    <x v="1"/>
    <x v="0"/>
    <s v="Order assembled"/>
    <x v="0"/>
    <s v="Paid"/>
    <s v="Shipment"/>
    <n v="198"/>
    <n v="283.14"/>
  </r>
  <r>
    <s v="AD01-9362"/>
    <x v="3"/>
    <s v="Jan"/>
    <x v="1"/>
    <x v="0"/>
    <s v="Order assembled"/>
    <x v="0"/>
    <s v="Paid"/>
    <s v="Shipment"/>
    <n v="225"/>
    <n v="321.75"/>
  </r>
  <r>
    <s v="AD01-9362"/>
    <x v="3"/>
    <s v="Jan"/>
    <x v="1"/>
    <x v="0"/>
    <s v="Order assembled"/>
    <x v="0"/>
    <s v="Paid"/>
    <s v="Shipment"/>
    <n v="153"/>
    <n v="218.79"/>
  </r>
  <r>
    <s v="AD01-9364"/>
    <x v="3"/>
    <s v="Jan"/>
    <x v="1"/>
    <x v="0"/>
    <s v="Order assembled"/>
    <x v="0"/>
    <s v="Paid"/>
    <s v="Shipment"/>
    <n v="201"/>
    <n v="287.43"/>
  </r>
  <r>
    <s v="AD01-9363"/>
    <x v="3"/>
    <s v="Jan"/>
    <x v="1"/>
    <x v="0"/>
    <s v="Order assembled"/>
    <x v="0"/>
    <s v="Paid"/>
    <s v="Shipment"/>
    <n v="283"/>
    <n v="404.69"/>
  </r>
  <r>
    <s v="AD01-9364"/>
    <x v="3"/>
    <s v="Jan"/>
    <x v="1"/>
    <x v="0"/>
    <s v="Order assembled"/>
    <x v="0"/>
    <s v="Paid"/>
    <s v="Shipment"/>
    <n v="277"/>
    <n v="396.11"/>
  </r>
  <r>
    <s v="AD01-9361"/>
    <x v="3"/>
    <s v="Jan"/>
    <x v="1"/>
    <x v="0"/>
    <s v="Order assembled"/>
    <x v="0"/>
    <s v="Paid"/>
    <s v="Shipment"/>
    <n v="746"/>
    <n v="1066.78"/>
  </r>
  <r>
    <s v="AD01-9361"/>
    <x v="3"/>
    <s v="Jan"/>
    <x v="1"/>
    <x v="0"/>
    <s v="Order assembled"/>
    <x v="0"/>
    <s v="Paid"/>
    <s v="Shipment"/>
    <n v="800"/>
    <n v="1144"/>
  </r>
  <r>
    <s v="AD01-9362"/>
    <x v="3"/>
    <s v="Jan"/>
    <x v="1"/>
    <x v="0"/>
    <s v="Order assembled"/>
    <x v="0"/>
    <s v="Paid"/>
    <s v="Shipment"/>
    <n v="833"/>
    <n v="1191.19"/>
  </r>
  <r>
    <s v="AD01-9362"/>
    <x v="3"/>
    <s v="Jan"/>
    <x v="1"/>
    <x v="0"/>
    <s v="Order assembled"/>
    <x v="0"/>
    <s v="Paid"/>
    <s v="Download"/>
    <n v="287"/>
    <n v="410.40999999999997"/>
  </r>
  <r>
    <s v="AD01-9362"/>
    <x v="3"/>
    <s v="Jan"/>
    <x v="1"/>
    <x v="0"/>
    <s v="Order assembled"/>
    <x v="0"/>
    <s v="Paid"/>
    <s v="Download"/>
    <n v="281"/>
    <n v="401.83"/>
  </r>
  <r>
    <s v="AD01-9365"/>
    <x v="3"/>
    <s v="Jan"/>
    <x v="1"/>
    <x v="0"/>
    <s v="Order assembled"/>
    <x v="0"/>
    <s v="Paid"/>
    <s v="Download"/>
    <n v="275"/>
    <n v="393.25"/>
  </r>
  <r>
    <s v="AD01-9361"/>
    <x v="3"/>
    <s v="Jan"/>
    <x v="1"/>
    <x v="0"/>
    <s v="Order assembled"/>
    <x v="0"/>
    <s v="Paid"/>
    <s v="Shipment"/>
    <n v="227"/>
    <n v="324.61"/>
  </r>
  <r>
    <s v="AD01-9362"/>
    <x v="3"/>
    <s v="Jan"/>
    <x v="1"/>
    <x v="0"/>
    <s v="Order assembled"/>
    <x v="0"/>
    <s v="Paid"/>
    <s v="Shipment"/>
    <n v="155"/>
    <n v="221.65"/>
  </r>
  <r>
    <s v="AD01-9361"/>
    <x v="3"/>
    <s v="Jul"/>
    <x v="1"/>
    <x v="0"/>
    <s v="Order assembled"/>
    <x v="0"/>
    <s v="Paid"/>
    <s v="Shipment"/>
    <n v="194"/>
    <n v="277.42"/>
  </r>
  <r>
    <s v="AD01-9364"/>
    <x v="3"/>
    <s v="Jul"/>
    <x v="1"/>
    <x v="0"/>
    <s v="Order assembled"/>
    <x v="0"/>
    <s v="Paid"/>
    <s v="Shipment"/>
    <n v="170"/>
    <n v="243.1"/>
  </r>
  <r>
    <s v="AD01-9364"/>
    <x v="3"/>
    <s v="Jul"/>
    <x v="1"/>
    <x v="0"/>
    <s v="Order assembled"/>
    <x v="0"/>
    <s v="Paid"/>
    <s v="Shipment"/>
    <n v="196"/>
    <n v="526.24"/>
  </r>
  <r>
    <s v="AD01-9364"/>
    <x v="3"/>
    <s v="Jul"/>
    <x v="1"/>
    <x v="0"/>
    <s v="Order assembled"/>
    <x v="0"/>
    <s v="Paid"/>
    <s v="Shipment"/>
    <n v="166"/>
    <n v="526.24"/>
  </r>
  <r>
    <s v="AD01-9365"/>
    <x v="3"/>
    <s v="Jul"/>
    <x v="1"/>
    <x v="0"/>
    <s v="Order assembled"/>
    <x v="0"/>
    <s v="Paid"/>
    <s v="Shipment"/>
    <n v="168"/>
    <n v="240.24"/>
  </r>
  <r>
    <s v="AD01-9365"/>
    <x v="3"/>
    <s v="Jul"/>
    <x v="1"/>
    <x v="0"/>
    <s v="Order assembled"/>
    <x v="0"/>
    <s v="Paid"/>
    <s v="Shipment"/>
    <n v="195"/>
    <n v="278.85000000000002"/>
  </r>
  <r>
    <s v="AD01-9364"/>
    <x v="3"/>
    <s v="Jul"/>
    <x v="1"/>
    <x v="0"/>
    <s v="Order assembled"/>
    <x v="0"/>
    <s v="Paid"/>
    <s v="Shipment"/>
    <n v="752"/>
    <n v="1075.3600000000001"/>
  </r>
  <r>
    <s v="AD01-9364"/>
    <x v="3"/>
    <s v="Jul"/>
    <x v="1"/>
    <x v="0"/>
    <s v="Order assembled"/>
    <x v="0"/>
    <s v="Paid"/>
    <s v="Shipment"/>
    <n v="838"/>
    <n v="1198.3399999999999"/>
  </r>
  <r>
    <s v="AD01-9364"/>
    <x v="3"/>
    <s v="Jul"/>
    <x v="1"/>
    <x v="0"/>
    <s v="Order assembled"/>
    <x v="0"/>
    <s v="Paid"/>
    <s v="Shipment"/>
    <n v="197"/>
    <n v="281.70999999999998"/>
  </r>
  <r>
    <s v="AD01-9361"/>
    <x v="3"/>
    <s v="Jul"/>
    <x v="1"/>
    <x v="0"/>
    <s v="Order assembled"/>
    <x v="0"/>
    <s v="Paid"/>
    <s v="Shipment"/>
    <n v="167"/>
    <n v="238.81"/>
  </r>
  <r>
    <s v="AD01-9363"/>
    <x v="3"/>
    <s v="Jun"/>
    <x v="1"/>
    <x v="0"/>
    <s v="Order assembled"/>
    <x v="0"/>
    <s v="Paid"/>
    <s v="Shipment"/>
    <n v="200"/>
    <n v="286"/>
  </r>
  <r>
    <s v="AD01-9361"/>
    <x v="3"/>
    <s v="Jun"/>
    <x v="1"/>
    <x v="0"/>
    <s v="Order assembled"/>
    <x v="0"/>
    <s v="Paid"/>
    <s v="Shipment"/>
    <n v="202"/>
    <n v="526.24"/>
  </r>
  <r>
    <s v="AD01-9361"/>
    <x v="3"/>
    <s v="Jun"/>
    <x v="1"/>
    <x v="0"/>
    <s v="Order assembled"/>
    <x v="0"/>
    <s v="Paid"/>
    <s v="Shipment"/>
    <n v="172"/>
    <n v="526.24"/>
  </r>
  <r>
    <s v="AD01-9361"/>
    <x v="3"/>
    <s v="Jun"/>
    <x v="1"/>
    <x v="0"/>
    <s v="Order assembled"/>
    <x v="0"/>
    <s v="Paid"/>
    <s v="Shipment"/>
    <n v="970"/>
    <n v="1387.1"/>
  </r>
  <r>
    <s v="AD01-9361"/>
    <x v="3"/>
    <s v="Jun"/>
    <x v="1"/>
    <x v="0"/>
    <s v="Order assembled"/>
    <x v="0"/>
    <s v="Paid"/>
    <s v="Shipment"/>
    <n v="174"/>
    <n v="248.82"/>
  </r>
  <r>
    <s v="AD01-9361"/>
    <x v="3"/>
    <s v="Jun"/>
    <x v="1"/>
    <x v="0"/>
    <s v="Order assembled"/>
    <x v="0"/>
    <s v="Paid"/>
    <s v="Shipment"/>
    <n v="201"/>
    <n v="287.43"/>
  </r>
  <r>
    <s v="AD01-9361"/>
    <x v="3"/>
    <s v="Jun"/>
    <x v="1"/>
    <x v="0"/>
    <s v="Order assembled"/>
    <x v="0"/>
    <s v="Paid"/>
    <s v="Shipment"/>
    <n v="171"/>
    <n v="244.53"/>
  </r>
  <r>
    <s v="AD01-9361"/>
    <x v="3"/>
    <s v="Jun"/>
    <x v="1"/>
    <x v="0"/>
    <s v="Order assembled"/>
    <x v="0"/>
    <s v="Paid"/>
    <s v="Shipment"/>
    <n v="751"/>
    <n v="1073.93"/>
  </r>
  <r>
    <s v="AD01-9361"/>
    <x v="3"/>
    <s v="Jun"/>
    <x v="1"/>
    <x v="0"/>
    <s v="Order assembled"/>
    <x v="0"/>
    <s v="Paid"/>
    <s v="Shipment"/>
    <n v="837"/>
    <n v="1196.9099999999999"/>
  </r>
  <r>
    <s v="AD01-9363"/>
    <x v="3"/>
    <s v="Jun"/>
    <x v="1"/>
    <x v="0"/>
    <s v="Order assembled"/>
    <x v="0"/>
    <s v="Paid"/>
    <s v="Shipment"/>
    <n v="173"/>
    <n v="247.39"/>
  </r>
  <r>
    <s v="AD01-9362"/>
    <x v="3"/>
    <s v="Mar"/>
    <x v="1"/>
    <x v="0"/>
    <s v="Order assembled"/>
    <x v="0"/>
    <s v="Paid"/>
    <s v="Shipment"/>
    <n v="218"/>
    <n v="311.74"/>
  </r>
  <r>
    <s v="AD01-9362"/>
    <x v="3"/>
    <s v="Mar"/>
    <x v="1"/>
    <x v="0"/>
    <s v="Order assembled"/>
    <x v="0"/>
    <s v="Paid"/>
    <s v="Shipment"/>
    <n v="188"/>
    <n v="268.84000000000003"/>
  </r>
  <r>
    <s v="AD01-9362"/>
    <x v="3"/>
    <s v="Mar"/>
    <x v="1"/>
    <x v="0"/>
    <s v="Order assembled"/>
    <x v="0"/>
    <s v="Paid"/>
    <s v="Shipment"/>
    <n v="214"/>
    <n v="526.24"/>
  </r>
  <r>
    <s v="AD01-9362"/>
    <x v="3"/>
    <s v="Mar"/>
    <x v="1"/>
    <x v="0"/>
    <s v="Order assembled"/>
    <x v="0"/>
    <s v="Paid"/>
    <s v="Shipment"/>
    <n v="190"/>
    <n v="526.24"/>
  </r>
  <r>
    <s v="AD01-9362"/>
    <x v="3"/>
    <s v="Mar"/>
    <x v="1"/>
    <x v="0"/>
    <s v="Order assembled"/>
    <x v="0"/>
    <s v="Paid"/>
    <s v="Shipment"/>
    <n v="967"/>
    <n v="1382.81"/>
  </r>
  <r>
    <s v="AD01-9362"/>
    <x v="3"/>
    <s v="Mar"/>
    <x v="1"/>
    <x v="0"/>
    <s v="Order assembled"/>
    <x v="0"/>
    <s v="Paid"/>
    <s v="Shipment"/>
    <n v="189"/>
    <n v="270.27"/>
  </r>
  <r>
    <s v="AD01-9362"/>
    <x v="3"/>
    <s v="Mar"/>
    <x v="1"/>
    <x v="0"/>
    <s v="Order assembled"/>
    <x v="0"/>
    <s v="Paid"/>
    <s v="Shipment"/>
    <n v="748"/>
    <n v="1069.6399999999999"/>
  </r>
  <r>
    <s v="AD01-9362"/>
    <x v="3"/>
    <s v="Mar"/>
    <x v="1"/>
    <x v="0"/>
    <s v="Order assembled"/>
    <x v="0"/>
    <s v="Paid"/>
    <s v="Shipment"/>
    <n v="835"/>
    <n v="1194.05"/>
  </r>
  <r>
    <s v="AD01-9362"/>
    <x v="3"/>
    <s v="Mar"/>
    <x v="1"/>
    <x v="0"/>
    <s v="Order assembled"/>
    <x v="0"/>
    <s v="Paid"/>
    <s v="Shipment"/>
    <n v="215"/>
    <n v="307.45"/>
  </r>
  <r>
    <s v="AD01-9362"/>
    <x v="3"/>
    <s v="Mar"/>
    <x v="1"/>
    <x v="0"/>
    <s v="Order assembled"/>
    <x v="0"/>
    <s v="Paid"/>
    <s v="Shipment"/>
    <n v="191"/>
    <n v="273.13"/>
  </r>
  <r>
    <s v="AD01-9365"/>
    <x v="3"/>
    <s v="May"/>
    <x v="1"/>
    <x v="0"/>
    <s v="Order assembled"/>
    <x v="0"/>
    <s v="Paid"/>
    <s v="Shipment"/>
    <n v="206"/>
    <n v="294.58"/>
  </r>
  <r>
    <s v="AD01-9362"/>
    <x v="3"/>
    <s v="May"/>
    <x v="1"/>
    <x v="0"/>
    <s v="Order assembled"/>
    <x v="0"/>
    <s v="Paid"/>
    <s v="Shipment"/>
    <n v="176"/>
    <n v="251.68"/>
  </r>
  <r>
    <s v="AD01-9362"/>
    <x v="3"/>
    <s v="May"/>
    <x v="1"/>
    <x v="0"/>
    <s v="Order assembled"/>
    <x v="0"/>
    <s v="Paid"/>
    <s v="Shipment"/>
    <n v="208"/>
    <n v="526.24"/>
  </r>
  <r>
    <s v="AD01-9362"/>
    <x v="3"/>
    <s v="May"/>
    <x v="1"/>
    <x v="0"/>
    <s v="Order assembled"/>
    <x v="0"/>
    <s v="Paid"/>
    <s v="Shipment"/>
    <n v="178"/>
    <n v="526.24"/>
  </r>
  <r>
    <s v="AD01-9362"/>
    <x v="3"/>
    <s v="May"/>
    <x v="1"/>
    <x v="0"/>
    <s v="Order assembled"/>
    <x v="0"/>
    <s v="Paid"/>
    <s v="Shipment"/>
    <n v="969"/>
    <n v="1385.67"/>
  </r>
  <r>
    <s v="AD01-9362"/>
    <x v="3"/>
    <s v="May"/>
    <x v="1"/>
    <x v="0"/>
    <s v="Order assembled"/>
    <x v="0"/>
    <s v="Paid"/>
    <s v="Shipment"/>
    <n v="180"/>
    <n v="257.39999999999998"/>
  </r>
  <r>
    <s v="AD01-9362"/>
    <x v="3"/>
    <s v="May"/>
    <x v="1"/>
    <x v="0"/>
    <s v="Order assembled"/>
    <x v="0"/>
    <s v="Paid"/>
    <s v="Shipment"/>
    <n v="207"/>
    <n v="296.01"/>
  </r>
  <r>
    <s v="AD01-9362"/>
    <x v="3"/>
    <s v="May"/>
    <x v="1"/>
    <x v="0"/>
    <s v="Order assembled"/>
    <x v="0"/>
    <s v="Paid"/>
    <s v="Shipment"/>
    <n v="177"/>
    <n v="253.11"/>
  </r>
  <r>
    <s v="AD01-9362"/>
    <x v="3"/>
    <s v="May"/>
    <x v="1"/>
    <x v="0"/>
    <s v="Order assembled"/>
    <x v="0"/>
    <s v="Paid"/>
    <s v="Shipment"/>
    <n v="750"/>
    <n v="1072.5"/>
  </r>
  <r>
    <s v="AD01-9362"/>
    <x v="3"/>
    <s v="May"/>
    <x v="1"/>
    <x v="0"/>
    <s v="Order assembled"/>
    <x v="0"/>
    <s v="Paid"/>
    <s v="Shipment"/>
    <n v="836"/>
    <n v="1195.48"/>
  </r>
  <r>
    <s v="AD01-9362"/>
    <x v="3"/>
    <s v="May"/>
    <x v="1"/>
    <x v="0"/>
    <s v="Order assembled"/>
    <x v="0"/>
    <s v="Paid"/>
    <s v="Shipment"/>
    <n v="203"/>
    <n v="290.28999999999996"/>
  </r>
  <r>
    <s v="AD01-9365"/>
    <x v="3"/>
    <s v="May"/>
    <x v="1"/>
    <x v="0"/>
    <s v="Order assembled"/>
    <x v="0"/>
    <s v="Paid"/>
    <s v="Shipment"/>
    <n v="179"/>
    <n v="255.97"/>
  </r>
  <r>
    <s v="AD01-9361"/>
    <x v="3"/>
    <s v="Nov"/>
    <x v="1"/>
    <x v="0"/>
    <s v="Order assembled"/>
    <x v="0"/>
    <s v="Paid"/>
    <s v="Shipment"/>
    <n v="176"/>
    <n v="251.68"/>
  </r>
  <r>
    <s v="AD01-9361"/>
    <x v="3"/>
    <s v="Nov"/>
    <x v="1"/>
    <x v="0"/>
    <s v="Order assembled"/>
    <x v="0"/>
    <s v="Paid"/>
    <s v="Shipment"/>
    <n v="146"/>
    <n v="208.78"/>
  </r>
  <r>
    <s v="AD01-9361"/>
    <x v="3"/>
    <s v="Nov"/>
    <x v="1"/>
    <x v="0"/>
    <s v="Order assembled"/>
    <x v="0"/>
    <s v="Paid"/>
    <s v="Shipment"/>
    <n v="172"/>
    <n v="526.24"/>
  </r>
  <r>
    <s v="AD01-9364"/>
    <x v="3"/>
    <s v="Nov"/>
    <x v="1"/>
    <x v="0"/>
    <s v="Order assembled"/>
    <x v="0"/>
    <s v="Paid"/>
    <s v="Shipment"/>
    <n v="148"/>
    <n v="526.24"/>
  </r>
  <r>
    <s v="AD01-9364"/>
    <x v="3"/>
    <s v="Nov"/>
    <x v="1"/>
    <x v="0"/>
    <s v="Order assembled"/>
    <x v="0"/>
    <s v="Paid"/>
    <s v="Shipment"/>
    <n v="974"/>
    <n v="1392.82"/>
  </r>
  <r>
    <s v="AD01-9361"/>
    <x v="3"/>
    <s v="Nov"/>
    <x v="1"/>
    <x v="0"/>
    <s v="Order assembled"/>
    <x v="0"/>
    <s v="Paid"/>
    <s v="Shipment"/>
    <n v="144"/>
    <n v="205.92000000000002"/>
  </r>
  <r>
    <s v="AD01-9361"/>
    <x v="3"/>
    <s v="Nov"/>
    <x v="1"/>
    <x v="0"/>
    <s v="Order assembled"/>
    <x v="0"/>
    <s v="Paid"/>
    <s v="Shipment"/>
    <n v="171"/>
    <n v="244.53"/>
  </r>
  <r>
    <s v="AD01-9364"/>
    <x v="3"/>
    <s v="Nov"/>
    <x v="1"/>
    <x v="0"/>
    <s v="Order assembled"/>
    <x v="0"/>
    <s v="Paid"/>
    <s v="Shipment"/>
    <n v="147"/>
    <n v="210.21"/>
  </r>
  <r>
    <s v="AD01-9364"/>
    <x v="3"/>
    <s v="Nov"/>
    <x v="1"/>
    <x v="0"/>
    <s v="Order assembled"/>
    <x v="0"/>
    <s v="Paid"/>
    <s v="Shipment"/>
    <n v="755"/>
    <n v="1079.6500000000001"/>
  </r>
  <r>
    <s v="AD01-9361"/>
    <x v="3"/>
    <s v="Nov"/>
    <x v="1"/>
    <x v="0"/>
    <s v="Order assembled"/>
    <x v="0"/>
    <s v="Paid"/>
    <s v="Shipment"/>
    <n v="842"/>
    <n v="1204.06"/>
  </r>
  <r>
    <s v="AD01-9361"/>
    <x v="3"/>
    <s v="Nov"/>
    <x v="1"/>
    <x v="0"/>
    <s v="Order assembled"/>
    <x v="0"/>
    <s v="Paid"/>
    <s v="Shipment"/>
    <n v="173"/>
    <n v="247.39"/>
  </r>
  <r>
    <s v="AD01-9361"/>
    <x v="3"/>
    <s v="Nov"/>
    <x v="1"/>
    <x v="0"/>
    <s v="Order assembled"/>
    <x v="0"/>
    <s v="Paid"/>
    <s v="Shipment"/>
    <n v="149"/>
    <n v="213.07"/>
  </r>
  <r>
    <s v="AD01-9365"/>
    <x v="3"/>
    <s v="Oct"/>
    <x v="1"/>
    <x v="0"/>
    <s v="Order assembled"/>
    <x v="0"/>
    <s v="Paid"/>
    <s v="Shipment"/>
    <n v="152"/>
    <n v="217.36"/>
  </r>
  <r>
    <s v="AD01-9361"/>
    <x v="3"/>
    <s v="Oct"/>
    <x v="1"/>
    <x v="0"/>
    <s v="Order assembled"/>
    <x v="0"/>
    <s v="Paid"/>
    <s v="Shipment"/>
    <n v="178"/>
    <n v="526.24"/>
  </r>
  <r>
    <s v="AD01-9361"/>
    <x v="3"/>
    <s v="Oct"/>
    <x v="1"/>
    <x v="0"/>
    <s v="Order assembled"/>
    <x v="0"/>
    <s v="Paid"/>
    <s v="Shipment"/>
    <n v="154"/>
    <n v="526.24"/>
  </r>
  <r>
    <s v="AD01-9364"/>
    <x v="3"/>
    <s v="Oct"/>
    <x v="1"/>
    <x v="0"/>
    <s v="Order assembled"/>
    <x v="0"/>
    <s v="Paid"/>
    <s v="Shipment"/>
    <n v="973"/>
    <n v="1391.3899999999999"/>
  </r>
  <r>
    <s v="AD01-9362"/>
    <x v="3"/>
    <s v="Oct"/>
    <x v="1"/>
    <x v="0"/>
    <s v="Order assembled"/>
    <x v="0"/>
    <s v="Paid"/>
    <s v="Shipment"/>
    <n v="150"/>
    <n v="214.5"/>
  </r>
  <r>
    <s v="AD01-9362"/>
    <x v="3"/>
    <s v="Oct"/>
    <x v="1"/>
    <x v="0"/>
    <s v="Order assembled"/>
    <x v="0"/>
    <s v="Paid"/>
    <s v="Shipment"/>
    <n v="177"/>
    <n v="253.11"/>
  </r>
  <r>
    <s v="AD01-9364"/>
    <x v="3"/>
    <s v="Oct"/>
    <x v="1"/>
    <x v="0"/>
    <s v="Order assembled"/>
    <x v="0"/>
    <s v="Paid"/>
    <s v="Shipment"/>
    <n v="153"/>
    <n v="218.79"/>
  </r>
  <r>
    <s v="AD01-9361"/>
    <x v="3"/>
    <s v="Oct"/>
    <x v="1"/>
    <x v="0"/>
    <s v="Order assembled"/>
    <x v="0"/>
    <s v="Paid"/>
    <s v="Shipment"/>
    <n v="754"/>
    <n v="1078.22"/>
  </r>
  <r>
    <s v="AD01-9361"/>
    <x v="3"/>
    <s v="Oct"/>
    <x v="1"/>
    <x v="0"/>
    <s v="Order assembled"/>
    <x v="0"/>
    <s v="Paid"/>
    <s v="Shipment"/>
    <n v="841"/>
    <n v="1202.6300000000001"/>
  </r>
  <r>
    <s v="AD01-9365"/>
    <x v="3"/>
    <s v="Oct"/>
    <x v="1"/>
    <x v="0"/>
    <s v="Order assembled"/>
    <x v="0"/>
    <s v="Paid"/>
    <s v="Shipment"/>
    <n v="179"/>
    <n v="255.97"/>
  </r>
  <r>
    <s v="AD01-9361"/>
    <x v="3"/>
    <s v="Sep"/>
    <x v="1"/>
    <x v="0"/>
    <s v="Order assembled"/>
    <x v="0"/>
    <s v="Paid"/>
    <s v="Shipment"/>
    <n v="182"/>
    <n v="260.26"/>
  </r>
  <r>
    <s v="AD01-9362"/>
    <x v="3"/>
    <s v="Sep"/>
    <x v="1"/>
    <x v="0"/>
    <s v="Order assembled"/>
    <x v="0"/>
    <s v="Paid"/>
    <s v="Shipment"/>
    <n v="158"/>
    <n v="225.94"/>
  </r>
  <r>
    <s v="AD01-9362"/>
    <x v="3"/>
    <s v="Sep"/>
    <x v="1"/>
    <x v="0"/>
    <s v="Order assembled"/>
    <x v="0"/>
    <s v="Paid"/>
    <s v="Shipment"/>
    <n v="184"/>
    <n v="526.24"/>
  </r>
  <r>
    <s v="AD01-9364"/>
    <x v="3"/>
    <s v="Sep"/>
    <x v="1"/>
    <x v="0"/>
    <s v="Order assembled"/>
    <x v="0"/>
    <s v="Paid"/>
    <s v="Shipment"/>
    <n v="972"/>
    <n v="1389.96"/>
  </r>
  <r>
    <s v="AD01-9361"/>
    <x v="3"/>
    <s v="Sep"/>
    <x v="1"/>
    <x v="0"/>
    <s v="Order assembled"/>
    <x v="0"/>
    <s v="Paid"/>
    <s v="Shipment"/>
    <n v="156"/>
    <n v="223.07999999999998"/>
  </r>
  <r>
    <s v="AD01-9361"/>
    <x v="3"/>
    <s v="Sep"/>
    <x v="1"/>
    <x v="0"/>
    <s v="Order assembled"/>
    <x v="0"/>
    <s v="Paid"/>
    <s v="Shipment"/>
    <n v="183"/>
    <n v="261.69"/>
  </r>
  <r>
    <s v="AD01-9364"/>
    <x v="3"/>
    <s v="Sep"/>
    <x v="1"/>
    <x v="0"/>
    <s v="Order assembled"/>
    <x v="0"/>
    <s v="Paid"/>
    <s v="Shipment"/>
    <n v="159"/>
    <n v="227.37"/>
  </r>
  <r>
    <s v="AD01-9362"/>
    <x v="3"/>
    <s v="Sep"/>
    <x v="1"/>
    <x v="0"/>
    <s v="Order assembled"/>
    <x v="0"/>
    <s v="Paid"/>
    <s v="Shipment"/>
    <n v="840"/>
    <n v="1201.2"/>
  </r>
  <r>
    <s v="AD01-9362"/>
    <x v="3"/>
    <s v="Sep"/>
    <x v="1"/>
    <x v="0"/>
    <s v="Order assembled"/>
    <x v="0"/>
    <s v="Paid"/>
    <s v="Shipment"/>
    <n v="185"/>
    <n v="264.55"/>
  </r>
  <r>
    <s v="AD01-9361"/>
    <x v="3"/>
    <s v="Sep"/>
    <x v="1"/>
    <x v="0"/>
    <s v="Order assembled"/>
    <x v="0"/>
    <s v="Paid"/>
    <s v="Shipment"/>
    <n v="155"/>
    <n v="221.65"/>
  </r>
  <r>
    <s v="AD01-9362"/>
    <x v="3"/>
    <s v="Apr"/>
    <x v="1"/>
    <x v="1"/>
    <s v="Cancelld"/>
    <x v="1"/>
    <s v="Refunded"/>
    <s v="Branch "/>
    <n v="290"/>
    <n v="414.7"/>
  </r>
  <r>
    <s v="AD01-9364"/>
    <x v="3"/>
    <s v="Apr"/>
    <x v="1"/>
    <x v="1"/>
    <s v="Cancelld"/>
    <x v="1"/>
    <s v="Refunded"/>
    <s v="Branch "/>
    <n v="260"/>
    <n v="371.8"/>
  </r>
  <r>
    <s v="AD01-9362"/>
    <x v="3"/>
    <s v="Apr"/>
    <x v="1"/>
    <x v="1"/>
    <s v="Cancelld"/>
    <x v="1"/>
    <s v="Refunded"/>
    <s v="Branch "/>
    <n v="286"/>
    <n v="408.98"/>
  </r>
  <r>
    <s v="AD01-9362"/>
    <x v="3"/>
    <s v="Apr"/>
    <x v="1"/>
    <x v="1"/>
    <s v="Cancelld"/>
    <x v="1"/>
    <s v="Refunded"/>
    <s v="Branch "/>
    <n v="262"/>
    <n v="374.65999999999997"/>
  </r>
  <r>
    <s v="AD01-9364"/>
    <x v="3"/>
    <s v="Apr"/>
    <x v="1"/>
    <x v="1"/>
    <s v="Cancelld"/>
    <x v="1"/>
    <s v="Refunded"/>
    <s v="Branch "/>
    <n v="791"/>
    <n v="1131.1300000000001"/>
  </r>
  <r>
    <s v="AD01-9364"/>
    <x v="3"/>
    <s v="Apr"/>
    <x v="1"/>
    <x v="1"/>
    <s v="Cancelld"/>
    <x v="1"/>
    <s v="Refunded"/>
    <s v="Branch "/>
    <n v="261"/>
    <n v="373.23"/>
  </r>
  <r>
    <s v="AD01-9362"/>
    <x v="3"/>
    <s v="Apr"/>
    <x v="1"/>
    <x v="1"/>
    <s v="Cancelld"/>
    <x v="1"/>
    <s v="Refunded"/>
    <s v="Branch "/>
    <n v="289"/>
    <n v="413.27"/>
  </r>
  <r>
    <s v="AD01-9362"/>
    <x v="3"/>
    <s v="Apr"/>
    <x v="1"/>
    <x v="1"/>
    <s v="Cancelld"/>
    <x v="1"/>
    <s v="Refunded"/>
    <s v="Branch "/>
    <n v="259"/>
    <n v="370.37"/>
  </r>
  <r>
    <s v="AD01-9364"/>
    <x v="3"/>
    <s v="Apr"/>
    <x v="1"/>
    <x v="1"/>
    <s v="Cancelld"/>
    <x v="1"/>
    <s v="Refunded"/>
    <s v="Branch "/>
    <n v="800"/>
    <n v="1144"/>
  </r>
  <r>
    <s v="AD01-9362"/>
    <x v="3"/>
    <s v="Apr"/>
    <x v="1"/>
    <x v="1"/>
    <s v="Cancelld"/>
    <x v="1"/>
    <s v="Refunded"/>
    <s v="Branch "/>
    <n v="886"/>
    <n v="1266.98"/>
  </r>
  <r>
    <s v="AD01-9362"/>
    <x v="3"/>
    <s v="Aug"/>
    <x v="1"/>
    <x v="1"/>
    <s v="Cancelld"/>
    <x v="1"/>
    <s v="Refunded"/>
    <s v="Branch "/>
    <n v="266"/>
    <n v="380.38"/>
  </r>
  <r>
    <s v="AD01-9361"/>
    <x v="3"/>
    <s v="Aug"/>
    <x v="1"/>
    <x v="1"/>
    <s v="Cancelld"/>
    <x v="1"/>
    <s v="Refunded"/>
    <s v="Branch "/>
    <n v="242"/>
    <n v="346.06"/>
  </r>
  <r>
    <s v="AD01-9361"/>
    <x v="3"/>
    <s v="Aug"/>
    <x v="1"/>
    <x v="1"/>
    <s v="Cancelld"/>
    <x v="1"/>
    <s v="Refunded"/>
    <s v="Branch "/>
    <n v="268"/>
    <n v="383.24"/>
  </r>
  <r>
    <s v="AD01-9361"/>
    <x v="3"/>
    <s v="Aug"/>
    <x v="1"/>
    <x v="1"/>
    <s v="Cancelld"/>
    <x v="1"/>
    <s v="Refunded"/>
    <s v="Branch "/>
    <n v="238"/>
    <n v="340.34000000000003"/>
  </r>
  <r>
    <s v="AD01-9361"/>
    <x v="3"/>
    <s v="Aug"/>
    <x v="1"/>
    <x v="1"/>
    <s v="Cancelld"/>
    <x v="1"/>
    <s v="Refunded"/>
    <s v="Branch "/>
    <n v="881"/>
    <n v="1259.83"/>
  </r>
  <r>
    <s v="AD01-9361"/>
    <x v="3"/>
    <s v="Aug"/>
    <x v="1"/>
    <x v="1"/>
    <s v="Cancelld"/>
    <x v="1"/>
    <s v="Refunded"/>
    <s v="Branch "/>
    <n v="834"/>
    <n v="526.24"/>
  </r>
  <r>
    <s v="AD01-9361"/>
    <x v="3"/>
    <s v="Aug"/>
    <x v="1"/>
    <x v="1"/>
    <s v="Cancelld"/>
    <x v="1"/>
    <s v="Refunded"/>
    <s v="Branch "/>
    <n v="265"/>
    <n v="378.95"/>
  </r>
  <r>
    <s v="AD01-9361"/>
    <x v="3"/>
    <s v="Aug"/>
    <x v="1"/>
    <x v="1"/>
    <s v="Cancelld"/>
    <x v="1"/>
    <s v="Refunded"/>
    <s v="Branch "/>
    <n v="241"/>
    <n v="344.63"/>
  </r>
  <r>
    <s v="AD01-9361"/>
    <x v="3"/>
    <s v="Aug"/>
    <x v="1"/>
    <x v="1"/>
    <s v="Cancelld"/>
    <x v="1"/>
    <s v="Refunded"/>
    <s v="Branch "/>
    <n v="803"/>
    <n v="1148.29"/>
  </r>
  <r>
    <s v="AD01-9362"/>
    <x v="3"/>
    <s v="Aug"/>
    <x v="1"/>
    <x v="1"/>
    <s v="Cancelld"/>
    <x v="1"/>
    <s v="Refunded"/>
    <s v="Branch "/>
    <n v="239"/>
    <n v="341.77"/>
  </r>
  <r>
    <s v="AD01-9362"/>
    <x v="3"/>
    <s v="Dec"/>
    <x v="1"/>
    <x v="1"/>
    <s v="Cancelld"/>
    <x v="1"/>
    <s v="Refunded"/>
    <s v="Branch "/>
    <n v="248"/>
    <n v="354.64"/>
  </r>
  <r>
    <s v="AD01-9363"/>
    <x v="3"/>
    <s v="Dec"/>
    <x v="1"/>
    <x v="1"/>
    <s v="Cancelld"/>
    <x v="1"/>
    <s v="Refunded"/>
    <s v="Branch "/>
    <n v="218"/>
    <n v="311.74"/>
  </r>
  <r>
    <s v="AD01-9362"/>
    <x v="3"/>
    <s v="Dec"/>
    <x v="1"/>
    <x v="1"/>
    <s v="Cancelld"/>
    <x v="1"/>
    <s v="Refunded"/>
    <s v="Branch "/>
    <n v="244"/>
    <n v="348.92"/>
  </r>
  <r>
    <s v="AD01-9362"/>
    <x v="3"/>
    <s v="Dec"/>
    <x v="1"/>
    <x v="1"/>
    <s v="Cancelld"/>
    <x v="1"/>
    <s v="Refunded"/>
    <s v="Branch "/>
    <n v="220"/>
    <n v="314.60000000000002"/>
  </r>
  <r>
    <s v="AD01-9364"/>
    <x v="3"/>
    <s v="Dec"/>
    <x v="1"/>
    <x v="1"/>
    <s v="Cancelld"/>
    <x v="1"/>
    <s v="Refunded"/>
    <s v="Branch "/>
    <n v="798"/>
    <n v="1141.1399999999999"/>
  </r>
  <r>
    <s v="AD01-9362"/>
    <x v="3"/>
    <s v="Dec"/>
    <x v="1"/>
    <x v="1"/>
    <s v="Cancelld"/>
    <x v="1"/>
    <s v="Refunded"/>
    <s v="Branch "/>
    <n v="885"/>
    <n v="1265.55"/>
  </r>
  <r>
    <s v="AD01-9362"/>
    <x v="3"/>
    <s v="Dec"/>
    <x v="1"/>
    <x v="1"/>
    <s v="Cancelld"/>
    <x v="1"/>
    <s v="Refunded"/>
    <s v="Branch "/>
    <n v="838"/>
    <n v="526.24"/>
  </r>
  <r>
    <s v="AD01-9364"/>
    <x v="3"/>
    <s v="Dec"/>
    <x v="1"/>
    <x v="1"/>
    <s v="Cancelld"/>
    <x v="1"/>
    <s v="Refunded"/>
    <s v="Branch "/>
    <n v="219"/>
    <n v="313.17"/>
  </r>
  <r>
    <s v="AD01-9362"/>
    <x v="3"/>
    <s v="Dec"/>
    <x v="1"/>
    <x v="1"/>
    <s v="Cancelld"/>
    <x v="1"/>
    <s v="Refunded"/>
    <s v="Branch "/>
    <n v="247"/>
    <n v="353.21"/>
  </r>
  <r>
    <s v="AD01-9362"/>
    <x v="3"/>
    <s v="Dec"/>
    <x v="1"/>
    <x v="1"/>
    <s v="Cancelld"/>
    <x v="1"/>
    <s v="Refunded"/>
    <s v="Branch "/>
    <n v="217"/>
    <n v="310.31"/>
  </r>
  <r>
    <s v="AD01-9363"/>
    <x v="3"/>
    <s v="Dec"/>
    <x v="1"/>
    <x v="1"/>
    <s v="Cancelld"/>
    <x v="1"/>
    <s v="Refunded"/>
    <s v="Branch "/>
    <n v="807"/>
    <n v="1154.01"/>
  </r>
  <r>
    <s v="AD01-9362"/>
    <x v="3"/>
    <s v="Dec"/>
    <x v="1"/>
    <x v="1"/>
    <s v="Cancelld"/>
    <x v="1"/>
    <s v="Refunded"/>
    <s v="Branch "/>
    <n v="221"/>
    <n v="316.02999999999997"/>
  </r>
  <r>
    <s v="AD01-9362"/>
    <x v="3"/>
    <s v="Feb"/>
    <x v="1"/>
    <x v="1"/>
    <s v="Cancelld"/>
    <x v="1"/>
    <s v="Refunded"/>
    <s v="Branch "/>
    <n v="272"/>
    <n v="388.96"/>
  </r>
  <r>
    <s v="AD01-9362"/>
    <x v="3"/>
    <s v="Feb"/>
    <x v="1"/>
    <x v="1"/>
    <s v="Cancelld"/>
    <x v="1"/>
    <s v="Refunded"/>
    <s v="Branch "/>
    <n v="298"/>
    <n v="426.14"/>
  </r>
  <r>
    <s v="AD01-9361"/>
    <x v="3"/>
    <s v="Feb"/>
    <x v="1"/>
    <x v="1"/>
    <s v="Cancelld"/>
    <x v="1"/>
    <s v="Refunded"/>
    <s v="Branch "/>
    <n v="226"/>
    <n v="323.18"/>
  </r>
  <r>
    <s v="AD01-9362"/>
    <x v="3"/>
    <s v="Feb"/>
    <x v="1"/>
    <x v="1"/>
    <s v="Cancelld"/>
    <x v="1"/>
    <s v="Refunded"/>
    <s v="Branch "/>
    <n v="274"/>
    <n v="391.82"/>
  </r>
  <r>
    <s v="AD01-9362"/>
    <x v="3"/>
    <s v="Feb"/>
    <x v="1"/>
    <x v="1"/>
    <s v="Cancelld"/>
    <x v="1"/>
    <s v="Refunded"/>
    <s v="Branch "/>
    <n v="789"/>
    <n v="1128.27"/>
  </r>
  <r>
    <s v="AD01-9364"/>
    <x v="3"/>
    <s v="Feb"/>
    <x v="1"/>
    <x v="1"/>
    <s v="Cancelld"/>
    <x v="1"/>
    <s v="Refunded"/>
    <s v="Branch "/>
    <n v="876"/>
    <n v="1252.68"/>
  </r>
  <r>
    <s v="AD01-9361"/>
    <x v="3"/>
    <s v="Feb"/>
    <x v="1"/>
    <x v="1"/>
    <s v="Cancelld"/>
    <x v="1"/>
    <s v="Refunded"/>
    <s v="Branch "/>
    <n v="958"/>
    <n v="1369.94"/>
  </r>
  <r>
    <s v="AD01-9364"/>
    <x v="3"/>
    <s v="Feb"/>
    <x v="1"/>
    <x v="1"/>
    <s v="Cancelld"/>
    <x v="1"/>
    <s v="Refunded"/>
    <s v="Branch "/>
    <n v="829"/>
    <n v="526.24"/>
  </r>
  <r>
    <s v="AD01-9362"/>
    <x v="3"/>
    <s v="Feb"/>
    <x v="1"/>
    <x v="1"/>
    <s v="Cancelld"/>
    <x v="1"/>
    <s v="Refunded"/>
    <s v="Branch "/>
    <n v="273"/>
    <n v="390.39"/>
  </r>
  <r>
    <s v="AD01-9361"/>
    <x v="3"/>
    <s v="Feb"/>
    <x v="1"/>
    <x v="1"/>
    <s v="Cancelld"/>
    <x v="1"/>
    <s v="Refunded"/>
    <s v="Branch "/>
    <n v="267"/>
    <n v="381.81"/>
  </r>
  <r>
    <s v="AD01-9362"/>
    <x v="3"/>
    <s v="Feb"/>
    <x v="1"/>
    <x v="1"/>
    <s v="Cancelld"/>
    <x v="1"/>
    <s v="Refunded"/>
    <s v="Branch "/>
    <n v="301"/>
    <n v="430.43"/>
  </r>
  <r>
    <s v="AD01-9362"/>
    <x v="3"/>
    <s v="Feb"/>
    <x v="1"/>
    <x v="1"/>
    <s v="Cancelld"/>
    <x v="1"/>
    <s v="Refunded"/>
    <s v="Branch "/>
    <n v="271"/>
    <n v="387.53"/>
  </r>
  <r>
    <s v="AD01-9362"/>
    <x v="3"/>
    <s v="Feb"/>
    <x v="1"/>
    <x v="1"/>
    <s v="Cancelld"/>
    <x v="1"/>
    <s v="Refunded"/>
    <s v="Branch "/>
    <n v="798"/>
    <n v="1141.1399999999999"/>
  </r>
  <r>
    <s v="AD01-9361"/>
    <x v="3"/>
    <s v="Feb"/>
    <x v="1"/>
    <x v="1"/>
    <s v="Cancelld"/>
    <x v="1"/>
    <s v="Refunded"/>
    <s v="Branch "/>
    <n v="851"/>
    <n v="1216.93"/>
  </r>
  <r>
    <s v="AD01-9361"/>
    <x v="3"/>
    <s v="Jan"/>
    <x v="1"/>
    <x v="1"/>
    <s v="Cancelld"/>
    <x v="1"/>
    <s v="Refunded"/>
    <s v="Branch "/>
    <n v="302"/>
    <n v="431.86"/>
  </r>
  <r>
    <s v="AD01-9362"/>
    <x v="3"/>
    <s v="Jan"/>
    <x v="1"/>
    <x v="1"/>
    <s v="Cancelld"/>
    <x v="1"/>
    <s v="Refunded"/>
    <s v="Branch "/>
    <n v="230"/>
    <n v="328.9"/>
  </r>
  <r>
    <s v="AD01-9364"/>
    <x v="3"/>
    <s v="Jan"/>
    <x v="1"/>
    <x v="1"/>
    <s v="Cancelld"/>
    <x v="1"/>
    <s v="Refunded"/>
    <s v="Branch "/>
    <n v="278"/>
    <n v="397.53999999999996"/>
  </r>
  <r>
    <s v="AD01-9361"/>
    <x v="3"/>
    <s v="Jan"/>
    <x v="1"/>
    <x v="1"/>
    <s v="Cancelld"/>
    <x v="1"/>
    <s v="Refunded"/>
    <s v="Branch "/>
    <n v="304"/>
    <n v="434.72"/>
  </r>
  <r>
    <s v="AD01-9361"/>
    <x v="3"/>
    <s v="Jan"/>
    <x v="1"/>
    <x v="1"/>
    <s v="Cancelld"/>
    <x v="1"/>
    <s v="Refunded"/>
    <s v="Branch "/>
    <n v="232"/>
    <n v="331.76"/>
  </r>
  <r>
    <s v="AD01-9362"/>
    <x v="3"/>
    <s v="Jan"/>
    <x v="1"/>
    <x v="1"/>
    <s v="Cancelld"/>
    <x v="1"/>
    <s v="Refunded"/>
    <s v="Branch "/>
    <n v="788"/>
    <n v="1126.8399999999999"/>
  </r>
  <r>
    <s v="AD01-9362"/>
    <x v="3"/>
    <s v="Jan"/>
    <x v="1"/>
    <x v="1"/>
    <s v="Cancelld"/>
    <x v="1"/>
    <s v="Refunded"/>
    <s v="Branch "/>
    <n v="842"/>
    <n v="1204.06"/>
  </r>
  <r>
    <s v="AD01-9361"/>
    <x v="3"/>
    <s v="Jan"/>
    <x v="1"/>
    <x v="1"/>
    <s v="Cancelld"/>
    <x v="1"/>
    <s v="Refunded"/>
    <s v="Branch "/>
    <n v="875"/>
    <n v="1251.25"/>
  </r>
  <r>
    <s v="AD01-9363"/>
    <x v="3"/>
    <s v="Jan"/>
    <x v="1"/>
    <x v="1"/>
    <s v="Cancelld"/>
    <x v="1"/>
    <s v="Refunded"/>
    <s v="Branch "/>
    <n v="955"/>
    <n v="1365.65"/>
  </r>
  <r>
    <s v="AD01-9362"/>
    <x v="3"/>
    <s v="Jan"/>
    <x v="1"/>
    <x v="1"/>
    <s v="Cancelld"/>
    <x v="1"/>
    <s v="Refunded"/>
    <s v="Branch "/>
    <n v="956"/>
    <n v="1367.08"/>
  </r>
  <r>
    <s v="AD01-9362"/>
    <x v="3"/>
    <s v="Jan"/>
    <x v="1"/>
    <x v="1"/>
    <s v="Cancelld"/>
    <x v="1"/>
    <s v="Refunded"/>
    <s v="Branch "/>
    <n v="957"/>
    <n v="1368.51"/>
  </r>
  <r>
    <s v="AD01-9361"/>
    <x v="3"/>
    <s v="Jan"/>
    <x v="1"/>
    <x v="1"/>
    <s v="Cancelld"/>
    <x v="1"/>
    <s v="Refunded"/>
    <s v="Branch "/>
    <n v="828"/>
    <n v="526.24"/>
  </r>
  <r>
    <s v="AD01-9362"/>
    <x v="3"/>
    <s v="Jan"/>
    <x v="1"/>
    <x v="1"/>
    <s v="Cancelld"/>
    <x v="1"/>
    <s v="Refunded"/>
    <s v="Branch "/>
    <n v="881"/>
    <n v="526.24"/>
  </r>
  <r>
    <s v="AD01-9362"/>
    <x v="3"/>
    <s v="Jan"/>
    <x v="1"/>
    <x v="1"/>
    <s v="Cancelld"/>
    <x v="1"/>
    <s v="Refunded"/>
    <s v="Branch "/>
    <n v="279"/>
    <n v="398.97"/>
  </r>
  <r>
    <s v="AD01-9361"/>
    <x v="3"/>
    <s v="Jan"/>
    <x v="1"/>
    <x v="1"/>
    <s v="Cancelld"/>
    <x v="1"/>
    <s v="Refunded"/>
    <s v="Branch "/>
    <n v="285"/>
    <n v="407.55"/>
  </r>
  <r>
    <s v="AD01-9362"/>
    <x v="3"/>
    <s v="Jan"/>
    <x v="1"/>
    <x v="1"/>
    <s v="Cancelld"/>
    <x v="1"/>
    <s v="Refunded"/>
    <s v="Branch "/>
    <n v="279"/>
    <n v="398.97"/>
  </r>
  <r>
    <s v="AD01-9362"/>
    <x v="3"/>
    <s v="Jan"/>
    <x v="1"/>
    <x v="1"/>
    <s v="Cancelld"/>
    <x v="1"/>
    <s v="Refunded"/>
    <s v="Branch "/>
    <n v="273"/>
    <n v="390.39"/>
  </r>
  <r>
    <s v="AD01-9362"/>
    <x v="3"/>
    <s v="Jan"/>
    <x v="1"/>
    <x v="1"/>
    <s v="Cancelld"/>
    <x v="1"/>
    <s v="Refunded"/>
    <s v="Branch "/>
    <n v="229"/>
    <n v="327.47000000000003"/>
  </r>
  <r>
    <s v="AD01-9361"/>
    <x v="3"/>
    <s v="Jan"/>
    <x v="1"/>
    <x v="1"/>
    <s v="Cancelld"/>
    <x v="1"/>
    <s v="Refunded"/>
    <s v="Branch "/>
    <n v="277"/>
    <n v="396.11"/>
  </r>
  <r>
    <s v="AD01-9364"/>
    <x v="3"/>
    <s v="Jan"/>
    <x v="1"/>
    <x v="1"/>
    <s v="Cancelld"/>
    <x v="1"/>
    <s v="Refunded"/>
    <s v="Branch "/>
    <n v="797"/>
    <n v="1139.71"/>
  </r>
  <r>
    <s v="AD01-9363"/>
    <x v="3"/>
    <s v="Jan"/>
    <x v="1"/>
    <x v="1"/>
    <s v="Cancelld"/>
    <x v="1"/>
    <s v="Refunded"/>
    <s v="Branch "/>
    <n v="850"/>
    <n v="1215.5"/>
  </r>
  <r>
    <s v="AD01-9361"/>
    <x v="3"/>
    <s v="Jan"/>
    <x v="1"/>
    <x v="1"/>
    <s v="Cancelld"/>
    <x v="1"/>
    <s v="Refunded"/>
    <s v="Branch "/>
    <n v="884"/>
    <n v="1264.1199999999999"/>
  </r>
  <r>
    <s v="AD01-9364"/>
    <x v="3"/>
    <s v="Jul"/>
    <x v="1"/>
    <x v="1"/>
    <s v="Cancelld"/>
    <x v="1"/>
    <s v="Refunded"/>
    <s v="Branch "/>
    <n v="272"/>
    <n v="388.96"/>
  </r>
  <r>
    <s v="AD01-9364"/>
    <x v="3"/>
    <s v="Jul"/>
    <x v="1"/>
    <x v="1"/>
    <s v="Cancelld"/>
    <x v="1"/>
    <s v="Refunded"/>
    <s v="Branch "/>
    <n v="274"/>
    <n v="391.82"/>
  </r>
  <r>
    <s v="AD01-9364"/>
    <x v="3"/>
    <s v="Jul"/>
    <x v="1"/>
    <x v="1"/>
    <s v="Cancelld"/>
    <x v="1"/>
    <s v="Refunded"/>
    <s v="Branch "/>
    <n v="244"/>
    <n v="348.92"/>
  </r>
  <r>
    <s v="AD01-9362"/>
    <x v="3"/>
    <s v="Jul"/>
    <x v="1"/>
    <x v="1"/>
    <s v="Cancelld"/>
    <x v="1"/>
    <s v="Refunded"/>
    <s v="Branch "/>
    <n v="794"/>
    <n v="1135.42"/>
  </r>
  <r>
    <s v="AD01-9362"/>
    <x v="3"/>
    <s v="Jul"/>
    <x v="1"/>
    <x v="1"/>
    <s v="Cancelld"/>
    <x v="1"/>
    <s v="Refunded"/>
    <s v="Branch "/>
    <n v="880"/>
    <n v="1258.4000000000001"/>
  </r>
  <r>
    <s v="AD01-9362"/>
    <x v="3"/>
    <s v="Jul"/>
    <x v="1"/>
    <x v="1"/>
    <s v="Cancelld"/>
    <x v="1"/>
    <s v="Refunded"/>
    <s v="Branch "/>
    <n v="833"/>
    <n v="526.24"/>
  </r>
  <r>
    <s v="AD01-9362"/>
    <x v="3"/>
    <s v="Jul"/>
    <x v="1"/>
    <x v="1"/>
    <s v="Cancelld"/>
    <x v="1"/>
    <s v="Refunded"/>
    <s v="Branch "/>
    <n v="243"/>
    <n v="347.49"/>
  </r>
  <r>
    <s v="AD01-9364"/>
    <x v="3"/>
    <s v="Jul"/>
    <x v="1"/>
    <x v="1"/>
    <s v="Cancelld"/>
    <x v="1"/>
    <s v="Refunded"/>
    <s v="Branch "/>
    <n v="271"/>
    <n v="387.53"/>
  </r>
  <r>
    <s v="AD01-9364"/>
    <x v="3"/>
    <s v="Jul"/>
    <x v="1"/>
    <x v="1"/>
    <s v="Cancelld"/>
    <x v="1"/>
    <s v="Refunded"/>
    <s v="Branch "/>
    <n v="247"/>
    <n v="353.21"/>
  </r>
  <r>
    <s v="AD01-9364"/>
    <x v="3"/>
    <s v="Jul"/>
    <x v="1"/>
    <x v="1"/>
    <s v="Cancelld"/>
    <x v="1"/>
    <s v="Refunded"/>
    <s v="Branch "/>
    <n v="245"/>
    <n v="350.35"/>
  </r>
  <r>
    <s v="AD01-9365"/>
    <x v="3"/>
    <s v="Jun"/>
    <x v="1"/>
    <x v="1"/>
    <s v="Cancelld"/>
    <x v="1"/>
    <s v="Refunded"/>
    <s v="Branch "/>
    <n v="278"/>
    <n v="397.53999999999996"/>
  </r>
  <r>
    <s v="AD01-9361"/>
    <x v="3"/>
    <s v="Jun"/>
    <x v="1"/>
    <x v="1"/>
    <s v="Cancelld"/>
    <x v="1"/>
    <s v="Refunded"/>
    <s v="Branch "/>
    <n v="248"/>
    <n v="354.64"/>
  </r>
  <r>
    <s v="AD01-9364"/>
    <x v="3"/>
    <s v="Jun"/>
    <x v="1"/>
    <x v="1"/>
    <s v="Cancelld"/>
    <x v="1"/>
    <s v="Refunded"/>
    <s v="Branch "/>
    <n v="280"/>
    <n v="400.4"/>
  </r>
  <r>
    <s v="AD01-9361"/>
    <x v="3"/>
    <s v="Jun"/>
    <x v="1"/>
    <x v="1"/>
    <s v="Cancelld"/>
    <x v="1"/>
    <s v="Refunded"/>
    <s v="Branch "/>
    <n v="250"/>
    <n v="357.5"/>
  </r>
  <r>
    <s v="AD01-9362"/>
    <x v="3"/>
    <s v="Jun"/>
    <x v="1"/>
    <x v="1"/>
    <s v="Cancelld"/>
    <x v="1"/>
    <s v="Refunded"/>
    <s v="Branch "/>
    <n v="793"/>
    <n v="1133.99"/>
  </r>
  <r>
    <s v="AD01-9361"/>
    <x v="3"/>
    <s v="Jun"/>
    <x v="1"/>
    <x v="1"/>
    <s v="Cancelld"/>
    <x v="1"/>
    <s v="Refunded"/>
    <s v="Branch "/>
    <n v="879"/>
    <n v="1256.97"/>
  </r>
  <r>
    <s v="AD01-9361"/>
    <x v="3"/>
    <s v="Jun"/>
    <x v="1"/>
    <x v="1"/>
    <s v="Cancelld"/>
    <x v="1"/>
    <s v="Refunded"/>
    <s v="Branch "/>
    <n v="832"/>
    <n v="526.24"/>
  </r>
  <r>
    <s v="AD01-9362"/>
    <x v="3"/>
    <s v="Jun"/>
    <x v="1"/>
    <x v="1"/>
    <s v="Cancelld"/>
    <x v="1"/>
    <s v="Refunded"/>
    <s v="Branch "/>
    <n v="249"/>
    <n v="356.07"/>
  </r>
  <r>
    <s v="AD01-9361"/>
    <x v="3"/>
    <s v="Jun"/>
    <x v="1"/>
    <x v="1"/>
    <s v="Cancelld"/>
    <x v="1"/>
    <s v="Refunded"/>
    <s v="Branch "/>
    <n v="277"/>
    <n v="396.11"/>
  </r>
  <r>
    <s v="AD01-9364"/>
    <x v="3"/>
    <s v="Jun"/>
    <x v="1"/>
    <x v="1"/>
    <s v="Cancelld"/>
    <x v="1"/>
    <s v="Refunded"/>
    <s v="Branch "/>
    <n v="253"/>
    <n v="361.78999999999996"/>
  </r>
  <r>
    <s v="AD01-9361"/>
    <x v="3"/>
    <s v="Jun"/>
    <x v="1"/>
    <x v="1"/>
    <s v="Cancelld"/>
    <x v="1"/>
    <s v="Refunded"/>
    <s v="Branch "/>
    <n v="802"/>
    <n v="1146.8600000000001"/>
  </r>
  <r>
    <s v="AD01-9365"/>
    <x v="3"/>
    <s v="Jun"/>
    <x v="1"/>
    <x v="1"/>
    <s v="Cancelld"/>
    <x v="1"/>
    <s v="Refunded"/>
    <s v="Branch "/>
    <n v="251"/>
    <n v="358.93"/>
  </r>
  <r>
    <s v="AD01-9364"/>
    <x v="3"/>
    <s v="Mar"/>
    <x v="1"/>
    <x v="1"/>
    <s v="Cancelld"/>
    <x v="1"/>
    <s v="Refunded"/>
    <s v="Branch "/>
    <n v="296"/>
    <n v="423.28"/>
  </r>
  <r>
    <s v="AD01-9364"/>
    <x v="3"/>
    <s v="Mar"/>
    <x v="1"/>
    <x v="1"/>
    <s v="Cancelld"/>
    <x v="1"/>
    <s v="Refunded"/>
    <s v="Branch "/>
    <n v="266"/>
    <n v="380.38"/>
  </r>
  <r>
    <s v="AD01-9362"/>
    <x v="3"/>
    <s v="Mar"/>
    <x v="1"/>
    <x v="1"/>
    <s v="Cancelld"/>
    <x v="1"/>
    <s v="Refunded"/>
    <s v="Branch "/>
    <n v="292"/>
    <n v="417.56"/>
  </r>
  <r>
    <s v="AD01-9364"/>
    <x v="3"/>
    <s v="Mar"/>
    <x v="1"/>
    <x v="1"/>
    <s v="Cancelld"/>
    <x v="1"/>
    <s v="Refunded"/>
    <s v="Branch "/>
    <n v="268"/>
    <n v="383.24"/>
  </r>
  <r>
    <s v="AD01-9364"/>
    <x v="3"/>
    <s v="Mar"/>
    <x v="1"/>
    <x v="1"/>
    <s v="Cancelld"/>
    <x v="1"/>
    <s v="Refunded"/>
    <s v="Branch "/>
    <n v="790"/>
    <n v="1129.7"/>
  </r>
  <r>
    <s v="AD01-9362"/>
    <x v="3"/>
    <s v="Mar"/>
    <x v="1"/>
    <x v="1"/>
    <s v="Cancelld"/>
    <x v="1"/>
    <s v="Refunded"/>
    <s v="Branch "/>
    <n v="877"/>
    <n v="1254.1100000000001"/>
  </r>
  <r>
    <s v="AD01-9362"/>
    <x v="3"/>
    <s v="Mar"/>
    <x v="1"/>
    <x v="1"/>
    <s v="Cancelld"/>
    <x v="1"/>
    <s v="Refunded"/>
    <s v="Branch "/>
    <n v="830"/>
    <n v="526.24"/>
  </r>
  <r>
    <s v="AD01-9364"/>
    <x v="3"/>
    <s v="Mar"/>
    <x v="1"/>
    <x v="1"/>
    <s v="Cancelld"/>
    <x v="1"/>
    <s v="Refunded"/>
    <s v="Branch "/>
    <n v="267"/>
    <n v="381.81"/>
  </r>
  <r>
    <s v="AD01-9364"/>
    <x v="3"/>
    <s v="Mar"/>
    <x v="1"/>
    <x v="1"/>
    <s v="Cancelld"/>
    <x v="1"/>
    <s v="Refunded"/>
    <s v="Branch "/>
    <n v="295"/>
    <n v="421.85"/>
  </r>
  <r>
    <s v="AD01-9362"/>
    <x v="3"/>
    <s v="Mar"/>
    <x v="1"/>
    <x v="1"/>
    <s v="Cancelld"/>
    <x v="1"/>
    <s v="Refunded"/>
    <s v="Branch "/>
    <n v="265"/>
    <n v="378.95"/>
  </r>
  <r>
    <s v="AD01-9364"/>
    <x v="3"/>
    <s v="Mar"/>
    <x v="1"/>
    <x v="1"/>
    <s v="Cancelld"/>
    <x v="1"/>
    <s v="Refunded"/>
    <s v="Branch "/>
    <n v="799"/>
    <n v="1142.57"/>
  </r>
  <r>
    <s v="AD01-9364"/>
    <x v="3"/>
    <s v="Mar"/>
    <x v="1"/>
    <x v="1"/>
    <s v="Cancelld"/>
    <x v="1"/>
    <s v="Refunded"/>
    <s v="Branch "/>
    <n v="885"/>
    <n v="1265.55"/>
  </r>
  <r>
    <s v="AD01-9362"/>
    <x v="3"/>
    <s v="May"/>
    <x v="1"/>
    <x v="1"/>
    <s v="Cancelld"/>
    <x v="1"/>
    <s v="Refunded"/>
    <s v="Branch "/>
    <n v="284"/>
    <n v="406.12"/>
  </r>
  <r>
    <s v="AD01-9364"/>
    <x v="3"/>
    <s v="May"/>
    <x v="1"/>
    <x v="1"/>
    <s v="Cancelld"/>
    <x v="1"/>
    <s v="Refunded"/>
    <s v="Branch "/>
    <n v="254"/>
    <n v="363.22"/>
  </r>
  <r>
    <s v="AD01-9362"/>
    <x v="3"/>
    <s v="May"/>
    <x v="1"/>
    <x v="1"/>
    <s v="Cancelld"/>
    <x v="1"/>
    <s v="Refunded"/>
    <s v="Branch "/>
    <n v="256"/>
    <n v="366.08"/>
  </r>
  <r>
    <s v="AD01-9362"/>
    <x v="3"/>
    <s v="May"/>
    <x v="1"/>
    <x v="1"/>
    <s v="Cancelld"/>
    <x v="1"/>
    <s v="Refunded"/>
    <s v="Branch "/>
    <n v="792"/>
    <n v="1132.56"/>
  </r>
  <r>
    <s v="AD01-9362"/>
    <x v="3"/>
    <s v="May"/>
    <x v="1"/>
    <x v="1"/>
    <s v="Cancelld"/>
    <x v="1"/>
    <s v="Refunded"/>
    <s v="Branch "/>
    <n v="878"/>
    <n v="1255.54"/>
  </r>
  <r>
    <s v="AD01-9362"/>
    <x v="3"/>
    <s v="May"/>
    <x v="1"/>
    <x v="1"/>
    <s v="Cancelld"/>
    <x v="1"/>
    <s v="Refunded"/>
    <s v="Branch "/>
    <n v="831"/>
    <n v="526.24"/>
  </r>
  <r>
    <s v="AD01-9362"/>
    <x v="3"/>
    <s v="May"/>
    <x v="1"/>
    <x v="1"/>
    <s v="Cancelld"/>
    <x v="1"/>
    <s v="Refunded"/>
    <s v="Branch "/>
    <n v="255"/>
    <n v="364.65"/>
  </r>
  <r>
    <s v="AD01-9362"/>
    <x v="3"/>
    <s v="May"/>
    <x v="1"/>
    <x v="1"/>
    <s v="Cancelld"/>
    <x v="1"/>
    <s v="Refunded"/>
    <s v="Branch "/>
    <n v="283"/>
    <n v="404.69"/>
  </r>
  <r>
    <s v="AD01-9364"/>
    <x v="3"/>
    <s v="May"/>
    <x v="1"/>
    <x v="1"/>
    <s v="Cancelld"/>
    <x v="1"/>
    <s v="Refunded"/>
    <s v="Branch "/>
    <n v="801"/>
    <n v="1145.43"/>
  </r>
  <r>
    <s v="AD01-9362"/>
    <x v="3"/>
    <s v="May"/>
    <x v="1"/>
    <x v="1"/>
    <s v="Cancelld"/>
    <x v="1"/>
    <s v="Refunded"/>
    <s v="Branch "/>
    <n v="257"/>
    <n v="367.51"/>
  </r>
  <r>
    <s v="AD01-9361"/>
    <x v="3"/>
    <s v="Nov"/>
    <x v="1"/>
    <x v="1"/>
    <s v="Cancelld"/>
    <x v="1"/>
    <s v="Refunded"/>
    <s v="Branch "/>
    <n v="224"/>
    <n v="320.32"/>
  </r>
  <r>
    <s v="AD01-9361"/>
    <x v="3"/>
    <s v="Nov"/>
    <x v="1"/>
    <x v="1"/>
    <s v="Cancelld"/>
    <x v="1"/>
    <s v="Refunded"/>
    <s v="Branch "/>
    <n v="250"/>
    <n v="357.5"/>
  </r>
  <r>
    <s v="AD01-9361"/>
    <x v="3"/>
    <s v="Nov"/>
    <x v="1"/>
    <x v="1"/>
    <s v="Cancelld"/>
    <x v="1"/>
    <s v="Refunded"/>
    <s v="Branch "/>
    <n v="226"/>
    <n v="323.18"/>
  </r>
  <r>
    <s v="AD01-9361"/>
    <x v="3"/>
    <s v="Nov"/>
    <x v="1"/>
    <x v="1"/>
    <s v="Cancelld"/>
    <x v="1"/>
    <s v="Refunded"/>
    <s v="Branch "/>
    <n v="797"/>
    <n v="1139.71"/>
  </r>
  <r>
    <s v="AD01-9361"/>
    <x v="3"/>
    <s v="Nov"/>
    <x v="1"/>
    <x v="1"/>
    <s v="Cancelld"/>
    <x v="1"/>
    <s v="Refunded"/>
    <s v="Branch "/>
    <n v="884"/>
    <n v="1264.1199999999999"/>
  </r>
  <r>
    <s v="AD01-9361"/>
    <x v="3"/>
    <s v="Nov"/>
    <x v="1"/>
    <x v="1"/>
    <s v="Cancelld"/>
    <x v="1"/>
    <s v="Refunded"/>
    <s v="Branch "/>
    <n v="837"/>
    <n v="526.24"/>
  </r>
  <r>
    <s v="AD01-9361"/>
    <x v="3"/>
    <s v="Nov"/>
    <x v="1"/>
    <x v="1"/>
    <s v="Cancelld"/>
    <x v="1"/>
    <s v="Refunded"/>
    <s v="Branch "/>
    <n v="225"/>
    <n v="321.75"/>
  </r>
  <r>
    <s v="AD01-9361"/>
    <x v="3"/>
    <s v="Nov"/>
    <x v="1"/>
    <x v="1"/>
    <s v="Cancelld"/>
    <x v="1"/>
    <s v="Refunded"/>
    <s v="Branch "/>
    <n v="253"/>
    <n v="361.78999999999996"/>
  </r>
  <r>
    <s v="AD01-9361"/>
    <x v="3"/>
    <s v="Nov"/>
    <x v="1"/>
    <x v="1"/>
    <s v="Cancelld"/>
    <x v="1"/>
    <s v="Refunded"/>
    <s v="Branch "/>
    <n v="223"/>
    <n v="318.89"/>
  </r>
  <r>
    <s v="AD01-9361"/>
    <x v="3"/>
    <s v="Nov"/>
    <x v="1"/>
    <x v="1"/>
    <s v="Cancelld"/>
    <x v="1"/>
    <s v="Refunded"/>
    <s v="Branch "/>
    <n v="806"/>
    <n v="1152.58"/>
  </r>
  <r>
    <s v="AD01-9362"/>
    <x v="3"/>
    <s v="Oct"/>
    <x v="1"/>
    <x v="1"/>
    <s v="Cancelld"/>
    <x v="1"/>
    <s v="Refunded"/>
    <s v="Branch "/>
    <n v="254"/>
    <n v="363.22"/>
  </r>
  <r>
    <s v="AD01-9362"/>
    <x v="3"/>
    <s v="Oct"/>
    <x v="1"/>
    <x v="1"/>
    <s v="Cancelld"/>
    <x v="1"/>
    <s v="Refunded"/>
    <s v="Branch "/>
    <n v="230"/>
    <n v="328.9"/>
  </r>
  <r>
    <s v="AD01-9362"/>
    <x v="3"/>
    <s v="Oct"/>
    <x v="1"/>
    <x v="1"/>
    <s v="Cancelld"/>
    <x v="1"/>
    <s v="Refunded"/>
    <s v="Branch "/>
    <n v="256"/>
    <n v="366.08"/>
  </r>
  <r>
    <s v="AD01-9362"/>
    <x v="3"/>
    <s v="Oct"/>
    <x v="1"/>
    <x v="1"/>
    <s v="Cancelld"/>
    <x v="1"/>
    <s v="Refunded"/>
    <s v="Branch "/>
    <n v="796"/>
    <n v="1138.28"/>
  </r>
  <r>
    <s v="AD01-9361"/>
    <x v="3"/>
    <s v="Oct"/>
    <x v="1"/>
    <x v="1"/>
    <s v="Cancelld"/>
    <x v="1"/>
    <s v="Refunded"/>
    <s v="Branch "/>
    <n v="883"/>
    <n v="1262.69"/>
  </r>
  <r>
    <s v="AD01-9361"/>
    <x v="3"/>
    <s v="Oct"/>
    <x v="1"/>
    <x v="1"/>
    <s v="Cancelld"/>
    <x v="1"/>
    <s v="Refunded"/>
    <s v="Branch "/>
    <n v="836"/>
    <n v="526.24"/>
  </r>
  <r>
    <s v="AD01-9362"/>
    <x v="3"/>
    <s v="Oct"/>
    <x v="1"/>
    <x v="1"/>
    <s v="Cancelld"/>
    <x v="1"/>
    <s v="Refunded"/>
    <s v="Branch "/>
    <n v="231"/>
    <n v="330.33"/>
  </r>
  <r>
    <s v="AD01-9362"/>
    <x v="3"/>
    <s v="Oct"/>
    <x v="1"/>
    <x v="1"/>
    <s v="Cancelld"/>
    <x v="1"/>
    <s v="Refunded"/>
    <s v="Branch "/>
    <n v="229"/>
    <n v="327.47000000000003"/>
  </r>
  <r>
    <s v="AD01-9362"/>
    <x v="3"/>
    <s v="Oct"/>
    <x v="1"/>
    <x v="1"/>
    <s v="Cancelld"/>
    <x v="1"/>
    <s v="Refunded"/>
    <s v="Branch "/>
    <n v="805"/>
    <n v="1151.1500000000001"/>
  </r>
  <r>
    <s v="AD01-9362"/>
    <x v="3"/>
    <s v="Oct"/>
    <x v="1"/>
    <x v="1"/>
    <s v="Cancelld"/>
    <x v="1"/>
    <s v="Refunded"/>
    <s v="Branch "/>
    <n v="227"/>
    <n v="324.61"/>
  </r>
  <r>
    <s v="AD01-9364"/>
    <x v="3"/>
    <s v="Sep"/>
    <x v="1"/>
    <x v="1"/>
    <s v="Cancelld"/>
    <x v="1"/>
    <s v="Refunded"/>
    <s v="Branch "/>
    <n v="260"/>
    <n v="371.8"/>
  </r>
  <r>
    <s v="AD01-9361"/>
    <x v="3"/>
    <s v="Sep"/>
    <x v="1"/>
    <x v="1"/>
    <s v="Cancelld"/>
    <x v="1"/>
    <s v="Refunded"/>
    <s v="Branch "/>
    <n v="236"/>
    <n v="337.48"/>
  </r>
  <r>
    <s v="AD01-9362"/>
    <x v="3"/>
    <s v="Sep"/>
    <x v="1"/>
    <x v="1"/>
    <s v="Cancelld"/>
    <x v="1"/>
    <s v="Refunded"/>
    <s v="Branch "/>
    <n v="262"/>
    <n v="374.65999999999997"/>
  </r>
  <r>
    <s v="AD01-9365"/>
    <x v="3"/>
    <s v="Sep"/>
    <x v="1"/>
    <x v="1"/>
    <s v="Cancelld"/>
    <x v="1"/>
    <s v="Refunded"/>
    <s v="Branch "/>
    <n v="232"/>
    <n v="331.76"/>
  </r>
  <r>
    <s v="AD01-9361"/>
    <x v="3"/>
    <s v="Sep"/>
    <x v="1"/>
    <x v="1"/>
    <s v="Cancelld"/>
    <x v="1"/>
    <s v="Refunded"/>
    <s v="Branch "/>
    <n v="795"/>
    <n v="1136.8499999999999"/>
  </r>
  <r>
    <s v="AD01-9362"/>
    <x v="3"/>
    <s v="Sep"/>
    <x v="1"/>
    <x v="1"/>
    <s v="Cancelld"/>
    <x v="1"/>
    <s v="Refunded"/>
    <s v="Branch "/>
    <n v="882"/>
    <n v="1261.26"/>
  </r>
  <r>
    <s v="AD01-9362"/>
    <x v="3"/>
    <s v="Sep"/>
    <x v="1"/>
    <x v="1"/>
    <s v="Cancelld"/>
    <x v="1"/>
    <s v="Refunded"/>
    <s v="Branch "/>
    <n v="835"/>
    <n v="526.24"/>
  </r>
  <r>
    <s v="AD01-9361"/>
    <x v="3"/>
    <s v="Sep"/>
    <x v="1"/>
    <x v="1"/>
    <s v="Cancelld"/>
    <x v="1"/>
    <s v="Refunded"/>
    <s v="Branch "/>
    <n v="237"/>
    <n v="338.90999999999997"/>
  </r>
  <r>
    <s v="AD01-9365"/>
    <x v="3"/>
    <s v="Sep"/>
    <x v="1"/>
    <x v="1"/>
    <s v="Cancelld"/>
    <x v="1"/>
    <s v="Refunded"/>
    <s v="Branch "/>
    <n v="259"/>
    <n v="370.37"/>
  </r>
  <r>
    <s v="AD01-9362"/>
    <x v="3"/>
    <s v="Sep"/>
    <x v="1"/>
    <x v="1"/>
    <s v="Cancelld"/>
    <x v="1"/>
    <s v="Refunded"/>
    <s v="Branch "/>
    <n v="235"/>
    <n v="336.05"/>
  </r>
  <r>
    <s v="AD01-9361"/>
    <x v="3"/>
    <s v="Sep"/>
    <x v="1"/>
    <x v="1"/>
    <s v="Cancelld"/>
    <x v="1"/>
    <s v="Refunded"/>
    <s v="Branch "/>
    <n v="804"/>
    <n v="1149.72"/>
  </r>
  <r>
    <s v="AD01-9364"/>
    <x v="3"/>
    <s v="Sep"/>
    <x v="1"/>
    <x v="1"/>
    <s v="Cancelld"/>
    <x v="1"/>
    <s v="Refunded"/>
    <s v="Branch "/>
    <n v="233"/>
    <n v="333.19"/>
  </r>
  <r>
    <s v="AD01-9362"/>
    <x v="4"/>
    <s v="Apr"/>
    <x v="0"/>
    <x v="0"/>
    <s v="Order assembled"/>
    <x v="0"/>
    <s v="Paid"/>
    <s v="Download"/>
    <n v="302"/>
    <n v="462.06"/>
  </r>
  <r>
    <s v="AD01-9361"/>
    <x v="4"/>
    <s v="Apr"/>
    <x v="0"/>
    <x v="0"/>
    <s v="Order assembled"/>
    <x v="0"/>
    <s v="Paid"/>
    <s v="Download"/>
    <n v="272"/>
    <n v="388.96"/>
  </r>
  <r>
    <s v="AD01-9362"/>
    <x v="4"/>
    <s v="Apr"/>
    <x v="0"/>
    <x v="0"/>
    <s v="Order assembled"/>
    <x v="0"/>
    <s v="Paid"/>
    <s v="Download"/>
    <n v="298"/>
    <n v="426.14"/>
  </r>
  <r>
    <s v="AD01-9362"/>
    <x v="4"/>
    <s v="Apr"/>
    <x v="0"/>
    <x v="0"/>
    <s v="Order assembled"/>
    <x v="0"/>
    <s v="Paid"/>
    <s v="Download"/>
    <n v="274"/>
    <n v="391.82"/>
  </r>
  <r>
    <s v="AD01-9361"/>
    <x v="4"/>
    <s v="Apr"/>
    <x v="0"/>
    <x v="0"/>
    <s v="Order assembled"/>
    <x v="0"/>
    <s v="Paid"/>
    <s v="Download"/>
    <n v="666"/>
    <n v="952.38"/>
  </r>
  <r>
    <s v="AD01-9364"/>
    <x v="4"/>
    <s v="Apr"/>
    <x v="0"/>
    <x v="0"/>
    <s v="Order assembled"/>
    <x v="0"/>
    <s v="Paid"/>
    <s v="Download"/>
    <n v="753"/>
    <n v="1076.79"/>
  </r>
  <r>
    <s v="AD01-9364"/>
    <x v="4"/>
    <s v="Apr"/>
    <x v="0"/>
    <x v="0"/>
    <s v="Order assembled"/>
    <x v="0"/>
    <s v="Paid"/>
    <s v="Download"/>
    <n v="297"/>
    <n v="424.71"/>
  </r>
  <r>
    <s v="AD01-9361"/>
    <x v="4"/>
    <s v="Apr"/>
    <x v="0"/>
    <x v="0"/>
    <s v="Order assembled"/>
    <x v="0"/>
    <s v="Paid"/>
    <s v="Download"/>
    <n v="792"/>
    <n v="526.24"/>
  </r>
  <r>
    <s v="AD01-9362"/>
    <x v="4"/>
    <s v="Apr"/>
    <x v="0"/>
    <x v="0"/>
    <s v="Order assembled"/>
    <x v="0"/>
    <s v="Paid"/>
    <s v="Download"/>
    <n v="301"/>
    <n v="430.43"/>
  </r>
  <r>
    <s v="AD01-9362"/>
    <x v="4"/>
    <s v="Apr"/>
    <x v="0"/>
    <x v="0"/>
    <s v="Order assembled"/>
    <x v="0"/>
    <s v="Paid"/>
    <s v="Download"/>
    <n v="271"/>
    <n v="387.53"/>
  </r>
  <r>
    <s v="AD01-9361"/>
    <x v="4"/>
    <s v="Apr"/>
    <x v="0"/>
    <x v="0"/>
    <s v="Order assembled"/>
    <x v="0"/>
    <s v="Paid"/>
    <s v="Download"/>
    <n v="299"/>
    <n v="427.57"/>
  </r>
  <r>
    <s v="AD01-9362"/>
    <x v="4"/>
    <s v="Apr"/>
    <x v="0"/>
    <x v="0"/>
    <s v="Order assembled"/>
    <x v="0"/>
    <s v="Paid"/>
    <s v="Download"/>
    <n v="761"/>
    <n v="1088.23"/>
  </r>
  <r>
    <s v="AD01-9361"/>
    <x v="4"/>
    <s v="Aug"/>
    <x v="0"/>
    <x v="0"/>
    <s v="Order assembled"/>
    <x v="0"/>
    <s v="Paid"/>
    <s v="Download"/>
    <n v="278"/>
    <n v="425.34000000000003"/>
  </r>
  <r>
    <s v="AD01-9362"/>
    <x v="4"/>
    <s v="Aug"/>
    <x v="0"/>
    <x v="0"/>
    <s v="Order assembled"/>
    <x v="0"/>
    <s v="Paid"/>
    <s v="Download"/>
    <n v="280"/>
    <n v="400.4"/>
  </r>
  <r>
    <s v="AD01-9361"/>
    <x v="4"/>
    <s v="Aug"/>
    <x v="0"/>
    <x v="0"/>
    <s v="Order assembled"/>
    <x v="0"/>
    <s v="Paid"/>
    <s v="Download"/>
    <n v="250"/>
    <n v="357.5"/>
  </r>
  <r>
    <s v="AD01-9362"/>
    <x v="4"/>
    <s v="Aug"/>
    <x v="0"/>
    <x v="0"/>
    <s v="Order assembled"/>
    <x v="0"/>
    <s v="Paid"/>
    <s v="Download"/>
    <n v="670"/>
    <n v="958.1"/>
  </r>
  <r>
    <s v="AD01-9361"/>
    <x v="4"/>
    <s v="Aug"/>
    <x v="0"/>
    <x v="0"/>
    <s v="Order assembled"/>
    <x v="0"/>
    <s v="Paid"/>
    <s v="Download"/>
    <n v="756"/>
    <n v="1081.08"/>
  </r>
  <r>
    <s v="AD01-9361"/>
    <x v="4"/>
    <s v="Aug"/>
    <x v="0"/>
    <x v="0"/>
    <s v="Order assembled"/>
    <x v="0"/>
    <s v="Paid"/>
    <s v="Download"/>
    <n v="279"/>
    <n v="398.97"/>
  </r>
  <r>
    <s v="AD01-9362"/>
    <x v="4"/>
    <s v="Aug"/>
    <x v="0"/>
    <x v="0"/>
    <s v="Order assembled"/>
    <x v="0"/>
    <s v="Paid"/>
    <s v="Download"/>
    <n v="796"/>
    <n v="526.24"/>
  </r>
  <r>
    <s v="AD01-9361"/>
    <x v="4"/>
    <s v="Aug"/>
    <x v="0"/>
    <x v="0"/>
    <s v="Order assembled"/>
    <x v="0"/>
    <s v="Paid"/>
    <s v="Download"/>
    <n v="277"/>
    <n v="396.11"/>
  </r>
  <r>
    <s v="AD01-9362"/>
    <x v="4"/>
    <s v="Aug"/>
    <x v="0"/>
    <x v="0"/>
    <s v="Order assembled"/>
    <x v="0"/>
    <s v="Paid"/>
    <s v="Download"/>
    <n v="253"/>
    <n v="361.78999999999996"/>
  </r>
  <r>
    <s v="AD01-9361"/>
    <x v="4"/>
    <s v="Aug"/>
    <x v="0"/>
    <x v="0"/>
    <s v="Order assembled"/>
    <x v="0"/>
    <s v="Paid"/>
    <s v="Download"/>
    <n v="765"/>
    <n v="1093.95"/>
  </r>
  <r>
    <s v="AD01-9361"/>
    <x v="4"/>
    <s v="Dec"/>
    <x v="0"/>
    <x v="0"/>
    <s v="Order assembled"/>
    <x v="0"/>
    <s v="Paid"/>
    <s v="Download"/>
    <n v="230"/>
    <n v="328.9"/>
  </r>
  <r>
    <s v="AD01-9362"/>
    <x v="4"/>
    <s v="Dec"/>
    <x v="0"/>
    <x v="0"/>
    <s v="Order assembled"/>
    <x v="0"/>
    <s v="Paid"/>
    <s v="Download"/>
    <n v="256"/>
    <n v="366.08"/>
  </r>
  <r>
    <s v="AD01-9363"/>
    <x v="4"/>
    <s v="Dec"/>
    <x v="0"/>
    <x v="0"/>
    <s v="Order assembled"/>
    <x v="0"/>
    <s v="Paid"/>
    <s v="Download"/>
    <n v="232"/>
    <n v="331.76"/>
  </r>
  <r>
    <s v="AD01-9364"/>
    <x v="4"/>
    <s v="Dec"/>
    <x v="0"/>
    <x v="0"/>
    <s v="Order assembled"/>
    <x v="0"/>
    <s v="Paid"/>
    <s v="Download"/>
    <n v="673"/>
    <n v="962.39"/>
  </r>
  <r>
    <s v="AD01-9362"/>
    <x v="4"/>
    <s v="Dec"/>
    <x v="0"/>
    <x v="0"/>
    <s v="Order assembled"/>
    <x v="0"/>
    <s v="Paid"/>
    <s v="Download"/>
    <n v="760"/>
    <n v="1086.8"/>
  </r>
  <r>
    <s v="AD01-9362"/>
    <x v="4"/>
    <s v="Dec"/>
    <x v="0"/>
    <x v="0"/>
    <s v="Order assembled"/>
    <x v="0"/>
    <s v="Paid"/>
    <s v="Download"/>
    <n v="255"/>
    <n v="364.65"/>
  </r>
  <r>
    <s v="AD01-9364"/>
    <x v="4"/>
    <s v="Dec"/>
    <x v="0"/>
    <x v="0"/>
    <s v="Order assembled"/>
    <x v="0"/>
    <s v="Paid"/>
    <s v="Download"/>
    <n v="799"/>
    <n v="526.24"/>
  </r>
  <r>
    <s v="AD01-9363"/>
    <x v="4"/>
    <s v="Dec"/>
    <x v="0"/>
    <x v="0"/>
    <s v="Order assembled"/>
    <x v="0"/>
    <s v="Paid"/>
    <s v="Download"/>
    <n v="259"/>
    <n v="370.37"/>
  </r>
  <r>
    <s v="AD01-9362"/>
    <x v="4"/>
    <s v="Dec"/>
    <x v="0"/>
    <x v="0"/>
    <s v="Order assembled"/>
    <x v="0"/>
    <s v="Paid"/>
    <s v="Download"/>
    <n v="229"/>
    <n v="327.47000000000003"/>
  </r>
  <r>
    <s v="AD01-9361"/>
    <x v="4"/>
    <s v="Dec"/>
    <x v="0"/>
    <x v="0"/>
    <s v="Order assembled"/>
    <x v="0"/>
    <s v="Paid"/>
    <s v="Download"/>
    <n v="257"/>
    <n v="367.51"/>
  </r>
  <r>
    <s v="AD01-9364"/>
    <x v="4"/>
    <s v="Feb"/>
    <x v="0"/>
    <x v="0"/>
    <s v="Order assembled"/>
    <x v="0"/>
    <s v="Paid"/>
    <s v="Download"/>
    <n v="308"/>
    <n v="471.24"/>
  </r>
  <r>
    <s v="AD01-9361"/>
    <x v="4"/>
    <s v="Feb"/>
    <x v="0"/>
    <x v="0"/>
    <s v="Order assembled"/>
    <x v="0"/>
    <s v="Paid"/>
    <s v="Download"/>
    <n v="284"/>
    <n v="406.12"/>
  </r>
  <r>
    <s v="AD01-9361"/>
    <x v="4"/>
    <s v="Feb"/>
    <x v="0"/>
    <x v="0"/>
    <s v="Order assembled"/>
    <x v="0"/>
    <s v="Paid"/>
    <s v="Download"/>
    <n v="310"/>
    <n v="443.3"/>
  </r>
  <r>
    <s v="AD01-9362"/>
    <x v="4"/>
    <s v="Feb"/>
    <x v="0"/>
    <x v="0"/>
    <s v="Order assembled"/>
    <x v="0"/>
    <s v="Paid"/>
    <s v="Download"/>
    <n v="664"/>
    <n v="949.52"/>
  </r>
  <r>
    <s v="AD01-9361"/>
    <x v="4"/>
    <s v="Feb"/>
    <x v="0"/>
    <x v="0"/>
    <s v="Order assembled"/>
    <x v="0"/>
    <s v="Paid"/>
    <s v="Download"/>
    <n v="751"/>
    <n v="1073.93"/>
  </r>
  <r>
    <s v="AD01-9361"/>
    <x v="4"/>
    <s v="Feb"/>
    <x v="0"/>
    <x v="0"/>
    <s v="Order assembled"/>
    <x v="0"/>
    <s v="Paid"/>
    <s v="Download"/>
    <n v="309"/>
    <n v="441.87"/>
  </r>
  <r>
    <s v="AD01-9362"/>
    <x v="4"/>
    <s v="Feb"/>
    <x v="0"/>
    <x v="0"/>
    <s v="Order assembled"/>
    <x v="0"/>
    <s v="Paid"/>
    <s v="Download"/>
    <n v="790"/>
    <n v="526.24"/>
  </r>
  <r>
    <s v="AD01-9361"/>
    <x v="4"/>
    <s v="Feb"/>
    <x v="0"/>
    <x v="0"/>
    <s v="Order assembled"/>
    <x v="0"/>
    <s v="Paid"/>
    <s v="Download"/>
    <n v="283"/>
    <n v="404.69"/>
  </r>
  <r>
    <s v="AD01-9361"/>
    <x v="4"/>
    <s v="Feb"/>
    <x v="0"/>
    <x v="0"/>
    <s v="Order assembled"/>
    <x v="0"/>
    <s v="Paid"/>
    <s v="Download"/>
    <n v="311"/>
    <n v="444.73"/>
  </r>
  <r>
    <s v="AD01-9364"/>
    <x v="4"/>
    <s v="Feb"/>
    <x v="0"/>
    <x v="0"/>
    <s v="Order assembled"/>
    <x v="0"/>
    <s v="Paid"/>
    <s v="Download"/>
    <n v="760"/>
    <n v="1086.8"/>
  </r>
  <r>
    <s v="AD01-9362"/>
    <x v="4"/>
    <s v="Jan"/>
    <x v="0"/>
    <x v="0"/>
    <s v="Order assembled"/>
    <x v="0"/>
    <s v="Paid"/>
    <s v="Download"/>
    <n v="314"/>
    <n v="480.42"/>
  </r>
  <r>
    <s v="AD01-9362"/>
    <x v="4"/>
    <s v="Jan"/>
    <x v="0"/>
    <x v="0"/>
    <s v="Order assembled"/>
    <x v="0"/>
    <s v="Paid"/>
    <s v="Download"/>
    <n v="290"/>
    <n v="414.7"/>
  </r>
  <r>
    <s v="AD01-9362"/>
    <x v="4"/>
    <s v="Jan"/>
    <x v="0"/>
    <x v="0"/>
    <s v="Order assembled"/>
    <x v="0"/>
    <s v="Paid"/>
    <s v="Download"/>
    <n v="316"/>
    <n v="451.88"/>
  </r>
  <r>
    <s v="AD01-9363"/>
    <x v="4"/>
    <s v="Jan"/>
    <x v="0"/>
    <x v="0"/>
    <s v="Order assembled"/>
    <x v="0"/>
    <s v="Paid"/>
    <s v="Download"/>
    <n v="286"/>
    <n v="408.98"/>
  </r>
  <r>
    <s v="AD01-9362"/>
    <x v="4"/>
    <s v="Jan"/>
    <x v="0"/>
    <x v="0"/>
    <s v="Order assembled"/>
    <x v="0"/>
    <s v="Paid"/>
    <s v="Download"/>
    <n v="663"/>
    <n v="948.08999999999992"/>
  </r>
  <r>
    <s v="AD01-9362"/>
    <x v="4"/>
    <s v="Jan"/>
    <x v="0"/>
    <x v="0"/>
    <s v="Order assembled"/>
    <x v="0"/>
    <s v="Paid"/>
    <s v="Download"/>
    <n v="750"/>
    <n v="1072.5"/>
  </r>
  <r>
    <s v="AD01-9362"/>
    <x v="4"/>
    <s v="Jan"/>
    <x v="0"/>
    <x v="0"/>
    <s v="Order assembled"/>
    <x v="0"/>
    <s v="Paid"/>
    <s v="Download"/>
    <n v="315"/>
    <n v="450.45"/>
  </r>
  <r>
    <s v="AD01-9362"/>
    <x v="4"/>
    <s v="Jan"/>
    <x v="0"/>
    <x v="0"/>
    <s v="Order assembled"/>
    <x v="0"/>
    <s v="Paid"/>
    <s v="Download"/>
    <n v="789"/>
    <n v="526.24"/>
  </r>
  <r>
    <s v="AD01-9363"/>
    <x v="4"/>
    <s v="Jan"/>
    <x v="0"/>
    <x v="0"/>
    <s v="Order assembled"/>
    <x v="0"/>
    <s v="Paid"/>
    <s v="Download"/>
    <n v="313"/>
    <n v="447.59000000000003"/>
  </r>
  <r>
    <s v="AD01-9362"/>
    <x v="4"/>
    <s v="Jan"/>
    <x v="0"/>
    <x v="0"/>
    <s v="Order assembled"/>
    <x v="0"/>
    <s v="Paid"/>
    <s v="Download"/>
    <n v="289"/>
    <n v="413.27"/>
  </r>
  <r>
    <s v="AD01-9362"/>
    <x v="4"/>
    <s v="Jan"/>
    <x v="0"/>
    <x v="0"/>
    <s v="Order assembled"/>
    <x v="0"/>
    <s v="Paid"/>
    <s v="Download"/>
    <n v="317"/>
    <n v="453.31"/>
  </r>
  <r>
    <s v="AD01-9362"/>
    <x v="4"/>
    <s v="Jan"/>
    <x v="0"/>
    <x v="0"/>
    <s v="Order assembled"/>
    <x v="0"/>
    <s v="Paid"/>
    <s v="Download"/>
    <n v="759"/>
    <n v="1085.3699999999999"/>
  </r>
  <r>
    <s v="AD01-9362"/>
    <x v="4"/>
    <s v="Jul"/>
    <x v="0"/>
    <x v="0"/>
    <s v="Order assembled"/>
    <x v="0"/>
    <s v="Paid"/>
    <s v="Download"/>
    <n v="284"/>
    <n v="434.52"/>
  </r>
  <r>
    <s v="AD01-9362"/>
    <x v="4"/>
    <s v="Jul"/>
    <x v="0"/>
    <x v="0"/>
    <s v="Order assembled"/>
    <x v="0"/>
    <s v="Paid"/>
    <s v="Download"/>
    <n v="254"/>
    <n v="363.22"/>
  </r>
  <r>
    <s v="AD01-9362"/>
    <x v="4"/>
    <s v="Jul"/>
    <x v="0"/>
    <x v="0"/>
    <s v="Order assembled"/>
    <x v="0"/>
    <s v="Paid"/>
    <s v="Download"/>
    <n v="286"/>
    <n v="408.98"/>
  </r>
  <r>
    <s v="AD01-9361"/>
    <x v="4"/>
    <s v="Jul"/>
    <x v="0"/>
    <x v="0"/>
    <s v="Order assembled"/>
    <x v="0"/>
    <s v="Paid"/>
    <s v="Download"/>
    <n v="256"/>
    <n v="366.08"/>
  </r>
  <r>
    <s v="AD01-9362"/>
    <x v="4"/>
    <s v="Jul"/>
    <x v="0"/>
    <x v="0"/>
    <s v="Order assembled"/>
    <x v="0"/>
    <s v="Paid"/>
    <s v="Download"/>
    <n v="669"/>
    <n v="956.67000000000007"/>
  </r>
  <r>
    <s v="AD01-9361"/>
    <x v="4"/>
    <s v="Jul"/>
    <x v="0"/>
    <x v="0"/>
    <s v="Order assembled"/>
    <x v="0"/>
    <s v="Paid"/>
    <s v="Download"/>
    <n v="755"/>
    <n v="1079.6500000000001"/>
  </r>
  <r>
    <s v="AD01-9361"/>
    <x v="4"/>
    <s v="Jul"/>
    <x v="0"/>
    <x v="0"/>
    <s v="Order assembled"/>
    <x v="0"/>
    <s v="Paid"/>
    <s v="Download"/>
    <n v="285"/>
    <n v="407.55"/>
  </r>
  <r>
    <s v="AD01-9362"/>
    <x v="4"/>
    <s v="Jul"/>
    <x v="0"/>
    <x v="0"/>
    <s v="Order assembled"/>
    <x v="0"/>
    <s v="Paid"/>
    <s v="Download"/>
    <n v="795"/>
    <n v="526.24"/>
  </r>
  <r>
    <s v="AD01-9361"/>
    <x v="4"/>
    <s v="Jul"/>
    <x v="0"/>
    <x v="0"/>
    <s v="Order assembled"/>
    <x v="0"/>
    <s v="Paid"/>
    <s v="Download"/>
    <n v="283"/>
    <n v="404.69"/>
  </r>
  <r>
    <s v="AD01-9362"/>
    <x v="4"/>
    <s v="Jul"/>
    <x v="0"/>
    <x v="0"/>
    <s v="Order assembled"/>
    <x v="0"/>
    <s v="Paid"/>
    <s v="Download"/>
    <n v="259"/>
    <n v="370.37"/>
  </r>
  <r>
    <s v="AD01-9362"/>
    <x v="4"/>
    <s v="Jul"/>
    <x v="0"/>
    <x v="0"/>
    <s v="Order assembled"/>
    <x v="0"/>
    <s v="Paid"/>
    <s v="Download"/>
    <n v="281"/>
    <n v="401.83"/>
  </r>
  <r>
    <s v="AD01-9362"/>
    <x v="4"/>
    <s v="Jul"/>
    <x v="0"/>
    <x v="0"/>
    <s v="Order assembled"/>
    <x v="0"/>
    <s v="Paid"/>
    <s v="Download"/>
    <n v="764"/>
    <n v="1092.52"/>
  </r>
  <r>
    <s v="AD01-9364"/>
    <x v="4"/>
    <s v="Jun"/>
    <x v="0"/>
    <x v="0"/>
    <s v="Order assembled"/>
    <x v="0"/>
    <s v="Paid"/>
    <s v="Download"/>
    <n v="290"/>
    <n v="443.70000000000005"/>
  </r>
  <r>
    <s v="AD01-9364"/>
    <x v="4"/>
    <s v="Jun"/>
    <x v="0"/>
    <x v="0"/>
    <s v="Order assembled"/>
    <x v="0"/>
    <s v="Paid"/>
    <s v="Download"/>
    <n v="260"/>
    <n v="371.8"/>
  </r>
  <r>
    <s v="AD01-9362"/>
    <x v="4"/>
    <s v="Jun"/>
    <x v="0"/>
    <x v="0"/>
    <s v="Order assembled"/>
    <x v="0"/>
    <s v="Paid"/>
    <s v="Download"/>
    <n v="262"/>
    <n v="374.65999999999997"/>
  </r>
  <r>
    <s v="AD01-9364"/>
    <x v="4"/>
    <s v="Jun"/>
    <x v="0"/>
    <x v="0"/>
    <s v="Order assembled"/>
    <x v="0"/>
    <s v="Paid"/>
    <s v="Download"/>
    <n v="668"/>
    <n v="955.24"/>
  </r>
  <r>
    <s v="AD01-9364"/>
    <x v="4"/>
    <s v="Jun"/>
    <x v="0"/>
    <x v="0"/>
    <s v="Order assembled"/>
    <x v="0"/>
    <s v="Paid"/>
    <s v="Download"/>
    <n v="754"/>
    <n v="1078.22"/>
  </r>
  <r>
    <s v="AD01-9364"/>
    <x v="4"/>
    <s v="Jun"/>
    <x v="0"/>
    <x v="0"/>
    <s v="Order assembled"/>
    <x v="0"/>
    <s v="Paid"/>
    <s v="Download"/>
    <n v="291"/>
    <n v="416.13"/>
  </r>
  <r>
    <s v="AD01-9364"/>
    <x v="4"/>
    <s v="Jun"/>
    <x v="0"/>
    <x v="0"/>
    <s v="Order assembled"/>
    <x v="0"/>
    <s v="Paid"/>
    <s v="Download"/>
    <n v="794"/>
    <n v="526.24"/>
  </r>
  <r>
    <s v="AD01-9362"/>
    <x v="4"/>
    <s v="Jun"/>
    <x v="0"/>
    <x v="0"/>
    <s v="Order assembled"/>
    <x v="0"/>
    <s v="Paid"/>
    <s v="Download"/>
    <n v="289"/>
    <n v="413.27"/>
  </r>
  <r>
    <s v="AD01-9364"/>
    <x v="4"/>
    <s v="Jun"/>
    <x v="0"/>
    <x v="0"/>
    <s v="Order assembled"/>
    <x v="0"/>
    <s v="Paid"/>
    <s v="Download"/>
    <n v="287"/>
    <n v="410.40999999999997"/>
  </r>
  <r>
    <s v="AD01-9364"/>
    <x v="4"/>
    <s v="Jun"/>
    <x v="0"/>
    <x v="0"/>
    <s v="Order assembled"/>
    <x v="0"/>
    <s v="Paid"/>
    <s v="Download"/>
    <n v="763"/>
    <n v="1091.0899999999999"/>
  </r>
  <r>
    <s v="AD01-9361"/>
    <x v="4"/>
    <s v="Mar"/>
    <x v="0"/>
    <x v="0"/>
    <s v="Order assembled"/>
    <x v="0"/>
    <s v="Paid"/>
    <s v="Download"/>
    <n v="278"/>
    <n v="397.53999999999996"/>
  </r>
  <r>
    <s v="AD01-9362"/>
    <x v="4"/>
    <s v="Mar"/>
    <x v="0"/>
    <x v="0"/>
    <s v="Order assembled"/>
    <x v="0"/>
    <s v="Paid"/>
    <s v="Download"/>
    <n v="304"/>
    <n v="434.72"/>
  </r>
  <r>
    <s v="AD01-9362"/>
    <x v="4"/>
    <s v="Mar"/>
    <x v="0"/>
    <x v="0"/>
    <s v="Order assembled"/>
    <x v="0"/>
    <s v="Paid"/>
    <s v="Download"/>
    <n v="280"/>
    <n v="400.4"/>
  </r>
  <r>
    <s v="AD01-9362"/>
    <x v="4"/>
    <s v="Mar"/>
    <x v="0"/>
    <x v="0"/>
    <s v="Order assembled"/>
    <x v="0"/>
    <s v="Paid"/>
    <s v="Download"/>
    <n v="665"/>
    <n v="950.95"/>
  </r>
  <r>
    <s v="AD01-9364"/>
    <x v="4"/>
    <s v="Mar"/>
    <x v="0"/>
    <x v="0"/>
    <s v="Order assembled"/>
    <x v="0"/>
    <s v="Paid"/>
    <s v="Download"/>
    <n v="752"/>
    <n v="1075.3600000000001"/>
  </r>
  <r>
    <s v="AD01-9364"/>
    <x v="4"/>
    <s v="Mar"/>
    <x v="0"/>
    <x v="0"/>
    <s v="Order assembled"/>
    <x v="0"/>
    <s v="Paid"/>
    <s v="Download"/>
    <n v="303"/>
    <n v="433.28999999999996"/>
  </r>
  <r>
    <s v="AD01-9362"/>
    <x v="4"/>
    <s v="Mar"/>
    <x v="0"/>
    <x v="0"/>
    <s v="Order assembled"/>
    <x v="0"/>
    <s v="Paid"/>
    <s v="Download"/>
    <n v="791"/>
    <n v="526.24"/>
  </r>
  <r>
    <s v="AD01-9362"/>
    <x v="4"/>
    <s v="Mar"/>
    <x v="0"/>
    <x v="0"/>
    <s v="Order assembled"/>
    <x v="0"/>
    <s v="Paid"/>
    <s v="Download"/>
    <n v="307"/>
    <n v="439.01"/>
  </r>
  <r>
    <s v="AD01-9362"/>
    <x v="4"/>
    <s v="Mar"/>
    <x v="0"/>
    <x v="0"/>
    <s v="Order assembled"/>
    <x v="0"/>
    <s v="Paid"/>
    <s v="Download"/>
    <n v="277"/>
    <n v="396.11"/>
  </r>
  <r>
    <s v="AD01-9361"/>
    <x v="4"/>
    <s v="Mar"/>
    <x v="0"/>
    <x v="0"/>
    <s v="Order assembled"/>
    <x v="0"/>
    <s v="Paid"/>
    <s v="Download"/>
    <n v="305"/>
    <n v="436.15"/>
  </r>
  <r>
    <s v="AD01-9362"/>
    <x v="4"/>
    <s v="May"/>
    <x v="0"/>
    <x v="0"/>
    <s v="Order assembled"/>
    <x v="0"/>
    <s v="Paid"/>
    <s v="Download"/>
    <n v="296"/>
    <n v="452.88"/>
  </r>
  <r>
    <s v="AD01-9362"/>
    <x v="4"/>
    <s v="May"/>
    <x v="0"/>
    <x v="0"/>
    <s v="Order assembled"/>
    <x v="0"/>
    <s v="Paid"/>
    <s v="Download"/>
    <n v="266"/>
    <n v="380.38"/>
  </r>
  <r>
    <s v="AD01-9362"/>
    <x v="4"/>
    <s v="May"/>
    <x v="0"/>
    <x v="0"/>
    <s v="Order assembled"/>
    <x v="0"/>
    <s v="Paid"/>
    <s v="Download"/>
    <n v="292"/>
    <n v="417.56"/>
  </r>
  <r>
    <s v="AD01-9362"/>
    <x v="4"/>
    <s v="May"/>
    <x v="0"/>
    <x v="0"/>
    <s v="Order assembled"/>
    <x v="0"/>
    <s v="Paid"/>
    <s v="Download"/>
    <n v="268"/>
    <n v="383.24"/>
  </r>
  <r>
    <s v="AD01-9361"/>
    <x v="4"/>
    <s v="May"/>
    <x v="0"/>
    <x v="0"/>
    <s v="Order assembled"/>
    <x v="0"/>
    <s v="Paid"/>
    <s v="Download"/>
    <n v="667"/>
    <n v="953.81"/>
  </r>
  <r>
    <s v="AD01-9361"/>
    <x v="4"/>
    <s v="May"/>
    <x v="0"/>
    <x v="0"/>
    <s v="Order assembled"/>
    <x v="0"/>
    <s v="Paid"/>
    <s v="Download"/>
    <n v="793"/>
    <n v="526.24"/>
  </r>
  <r>
    <s v="AD01-9362"/>
    <x v="4"/>
    <s v="May"/>
    <x v="0"/>
    <x v="0"/>
    <s v="Order assembled"/>
    <x v="0"/>
    <s v="Paid"/>
    <s v="Download"/>
    <n v="295"/>
    <n v="421.85"/>
  </r>
  <r>
    <s v="AD01-9362"/>
    <x v="4"/>
    <s v="May"/>
    <x v="0"/>
    <x v="0"/>
    <s v="Order assembled"/>
    <x v="0"/>
    <s v="Paid"/>
    <s v="Download"/>
    <n v="265"/>
    <n v="378.95"/>
  </r>
  <r>
    <s v="AD01-9362"/>
    <x v="4"/>
    <s v="May"/>
    <x v="0"/>
    <x v="0"/>
    <s v="Order assembled"/>
    <x v="0"/>
    <s v="Paid"/>
    <s v="Download"/>
    <n v="293"/>
    <n v="418.99"/>
  </r>
  <r>
    <s v="AD01-9362"/>
    <x v="4"/>
    <s v="May"/>
    <x v="0"/>
    <x v="0"/>
    <s v="Order assembled"/>
    <x v="0"/>
    <s v="Paid"/>
    <s v="Download"/>
    <n v="762"/>
    <n v="1089.6599999999999"/>
  </r>
  <r>
    <s v="AD01-9361"/>
    <x v="4"/>
    <s v="Nov"/>
    <x v="0"/>
    <x v="0"/>
    <s v="Order assembled"/>
    <x v="0"/>
    <s v="Paid"/>
    <s v="Download"/>
    <n v="260"/>
    <n v="397.8"/>
  </r>
  <r>
    <s v="AD01-9362"/>
    <x v="4"/>
    <s v="Nov"/>
    <x v="0"/>
    <x v="0"/>
    <s v="Order assembled"/>
    <x v="0"/>
    <s v="Paid"/>
    <s v="Download"/>
    <n v="236"/>
    <n v="337.48"/>
  </r>
  <r>
    <s v="AD01-9361"/>
    <x v="4"/>
    <s v="Nov"/>
    <x v="0"/>
    <x v="0"/>
    <s v="Order assembled"/>
    <x v="0"/>
    <s v="Paid"/>
    <s v="Download"/>
    <n v="262"/>
    <n v="374.65999999999997"/>
  </r>
  <r>
    <s v="AD01-9365"/>
    <x v="4"/>
    <s v="Nov"/>
    <x v="0"/>
    <x v="0"/>
    <s v="Order assembled"/>
    <x v="0"/>
    <s v="Paid"/>
    <s v="Download"/>
    <n v="672"/>
    <n v="960.96"/>
  </r>
  <r>
    <s v="AD01-9362"/>
    <x v="4"/>
    <s v="Nov"/>
    <x v="0"/>
    <x v="0"/>
    <s v="Order assembled"/>
    <x v="0"/>
    <s v="Paid"/>
    <s v="Download"/>
    <n v="759"/>
    <n v="1085.3699999999999"/>
  </r>
  <r>
    <s v="AD01-9362"/>
    <x v="4"/>
    <s v="Nov"/>
    <x v="0"/>
    <x v="0"/>
    <s v="Order assembled"/>
    <x v="0"/>
    <s v="Paid"/>
    <s v="Download"/>
    <n v="261"/>
    <n v="373.23"/>
  </r>
  <r>
    <s v="AD01-9365"/>
    <x v="4"/>
    <s v="Nov"/>
    <x v="0"/>
    <x v="0"/>
    <s v="Order assembled"/>
    <x v="0"/>
    <s v="Paid"/>
    <s v="Download"/>
    <n v="798"/>
    <n v="526.24"/>
  </r>
  <r>
    <s v="AD01-9361"/>
    <x v="4"/>
    <s v="Nov"/>
    <x v="0"/>
    <x v="0"/>
    <s v="Order assembled"/>
    <x v="0"/>
    <s v="Paid"/>
    <s v="Download"/>
    <n v="235"/>
    <n v="336.05"/>
  </r>
  <r>
    <s v="AD01-9362"/>
    <x v="4"/>
    <s v="Nov"/>
    <x v="0"/>
    <x v="0"/>
    <s v="Order assembled"/>
    <x v="0"/>
    <s v="Paid"/>
    <s v="Download"/>
    <n v="263"/>
    <n v="376.09000000000003"/>
  </r>
  <r>
    <s v="AD01-9361"/>
    <x v="4"/>
    <s v="Nov"/>
    <x v="0"/>
    <x v="0"/>
    <s v="Order assembled"/>
    <x v="0"/>
    <s v="Paid"/>
    <s v="Download"/>
    <n v="768"/>
    <n v="1098.24"/>
  </r>
  <r>
    <s v="AD01-9362"/>
    <x v="4"/>
    <s v="Oct"/>
    <x v="0"/>
    <x v="0"/>
    <s v="Order assembled"/>
    <x v="0"/>
    <s v="Paid"/>
    <s v="Download"/>
    <n v="266"/>
    <n v="406.98"/>
  </r>
  <r>
    <s v="AD01-9364"/>
    <x v="4"/>
    <s v="Oct"/>
    <x v="0"/>
    <x v="0"/>
    <s v="Order assembled"/>
    <x v="0"/>
    <s v="Paid"/>
    <s v="Download"/>
    <n v="242"/>
    <n v="346.06"/>
  </r>
  <r>
    <s v="AD01-9362"/>
    <x v="4"/>
    <s v="Oct"/>
    <x v="0"/>
    <x v="0"/>
    <s v="Order assembled"/>
    <x v="0"/>
    <s v="Paid"/>
    <s v="Download"/>
    <n v="268"/>
    <n v="383.24"/>
  </r>
  <r>
    <s v="AD01-9362"/>
    <x v="4"/>
    <s v="Oct"/>
    <x v="0"/>
    <x v="0"/>
    <s v="Order assembled"/>
    <x v="0"/>
    <s v="Paid"/>
    <s v="Download"/>
    <n v="238"/>
    <n v="340.34000000000003"/>
  </r>
  <r>
    <s v="AD01-9362"/>
    <x v="4"/>
    <s v="Oct"/>
    <x v="0"/>
    <x v="0"/>
    <s v="Order assembled"/>
    <x v="0"/>
    <s v="Paid"/>
    <s v="Download"/>
    <n v="671"/>
    <n v="959.53"/>
  </r>
  <r>
    <s v="AD01-9364"/>
    <x v="4"/>
    <s v="Oct"/>
    <x v="0"/>
    <x v="0"/>
    <s v="Order assembled"/>
    <x v="0"/>
    <s v="Paid"/>
    <s v="Download"/>
    <n v="758"/>
    <n v="1083.94"/>
  </r>
  <r>
    <s v="AD01-9364"/>
    <x v="4"/>
    <s v="Oct"/>
    <x v="0"/>
    <x v="0"/>
    <s v="Order assembled"/>
    <x v="0"/>
    <s v="Paid"/>
    <s v="Download"/>
    <n v="267"/>
    <n v="381.81"/>
  </r>
  <r>
    <s v="AD01-9362"/>
    <x v="4"/>
    <s v="Oct"/>
    <x v="0"/>
    <x v="0"/>
    <s v="Order assembled"/>
    <x v="0"/>
    <s v="Paid"/>
    <s v="Download"/>
    <n v="797"/>
    <n v="526.24"/>
  </r>
  <r>
    <s v="AD01-9362"/>
    <x v="4"/>
    <s v="Oct"/>
    <x v="0"/>
    <x v="0"/>
    <s v="Order assembled"/>
    <x v="0"/>
    <s v="Paid"/>
    <s v="Download"/>
    <n v="265"/>
    <n v="378.95"/>
  </r>
  <r>
    <s v="AD01-9362"/>
    <x v="4"/>
    <s v="Oct"/>
    <x v="0"/>
    <x v="0"/>
    <s v="Order assembled"/>
    <x v="0"/>
    <s v="Paid"/>
    <s v="Download"/>
    <n v="241"/>
    <n v="344.63"/>
  </r>
  <r>
    <s v="AD01-9364"/>
    <x v="4"/>
    <s v="Oct"/>
    <x v="0"/>
    <x v="0"/>
    <s v="Order assembled"/>
    <x v="0"/>
    <s v="Paid"/>
    <s v="Download"/>
    <n v="269"/>
    <n v="384.67"/>
  </r>
  <r>
    <s v="AD01-9362"/>
    <x v="4"/>
    <s v="Oct"/>
    <x v="0"/>
    <x v="0"/>
    <s v="Order assembled"/>
    <x v="0"/>
    <s v="Paid"/>
    <s v="Download"/>
    <n v="767"/>
    <n v="1096.81"/>
  </r>
  <r>
    <s v="AD01-9364"/>
    <x v="4"/>
    <s v="Sep"/>
    <x v="0"/>
    <x v="0"/>
    <s v="Order assembled"/>
    <x v="0"/>
    <s v="Paid"/>
    <s v="Download"/>
    <n v="272"/>
    <n v="416.15999999999997"/>
  </r>
  <r>
    <s v="AD01-9364"/>
    <x v="4"/>
    <s v="Sep"/>
    <x v="0"/>
    <x v="0"/>
    <s v="Order assembled"/>
    <x v="0"/>
    <s v="Paid"/>
    <s v="Download"/>
    <n v="248"/>
    <n v="354.64"/>
  </r>
  <r>
    <s v="AD01-9365"/>
    <x v="4"/>
    <s v="Sep"/>
    <x v="0"/>
    <x v="0"/>
    <s v="Order assembled"/>
    <x v="0"/>
    <s v="Paid"/>
    <s v="Download"/>
    <n v="274"/>
    <n v="391.82"/>
  </r>
  <r>
    <s v="AD01-9361"/>
    <x v="4"/>
    <s v="Sep"/>
    <x v="0"/>
    <x v="0"/>
    <s v="Order assembled"/>
    <x v="0"/>
    <s v="Paid"/>
    <s v="Download"/>
    <n v="244"/>
    <n v="348.92"/>
  </r>
  <r>
    <s v="AD01-9362"/>
    <x v="4"/>
    <s v="Sep"/>
    <x v="0"/>
    <x v="0"/>
    <s v="Order assembled"/>
    <x v="0"/>
    <s v="Paid"/>
    <s v="Download"/>
    <n v="757"/>
    <n v="1082.51"/>
  </r>
  <r>
    <s v="AD01-9362"/>
    <x v="4"/>
    <s v="Sep"/>
    <x v="0"/>
    <x v="0"/>
    <s v="Order assembled"/>
    <x v="0"/>
    <s v="Paid"/>
    <s v="Download"/>
    <n v="273"/>
    <n v="390.39"/>
  </r>
  <r>
    <s v="AD01-9361"/>
    <x v="4"/>
    <s v="Sep"/>
    <x v="0"/>
    <x v="0"/>
    <s v="Order assembled"/>
    <x v="0"/>
    <s v="Paid"/>
    <s v="Download"/>
    <n v="271"/>
    <n v="387.53"/>
  </r>
  <r>
    <s v="AD01-9365"/>
    <x v="4"/>
    <s v="Sep"/>
    <x v="0"/>
    <x v="0"/>
    <s v="Order assembled"/>
    <x v="0"/>
    <s v="Paid"/>
    <s v="Download"/>
    <n v="247"/>
    <n v="353.21"/>
  </r>
  <r>
    <s v="AD01-9364"/>
    <x v="4"/>
    <s v="Sep"/>
    <x v="0"/>
    <x v="0"/>
    <s v="Order assembled"/>
    <x v="0"/>
    <s v="Paid"/>
    <s v="Download"/>
    <n v="275"/>
    <n v="393.25"/>
  </r>
  <r>
    <s v="AD01-9364"/>
    <x v="4"/>
    <s v="Sep"/>
    <x v="0"/>
    <x v="0"/>
    <s v="Order assembled"/>
    <x v="0"/>
    <s v="Paid"/>
    <s v="Download"/>
    <n v="766"/>
    <n v="1095.3800000000001"/>
  </r>
  <r>
    <s v="AD01-9362"/>
    <x v="4"/>
    <s v="Apr"/>
    <x v="1"/>
    <x v="0"/>
    <s v="Order assembled"/>
    <x v="0"/>
    <s v="Paid"/>
    <s v="Shipment"/>
    <n v="146"/>
    <n v="208.78"/>
  </r>
  <r>
    <s v="AD01-9364"/>
    <x v="4"/>
    <s v="Apr"/>
    <x v="1"/>
    <x v="0"/>
    <s v="Order assembled"/>
    <x v="0"/>
    <s v="Paid"/>
    <s v="Shipment"/>
    <n v="368"/>
    <n v="526.24"/>
  </r>
  <r>
    <s v="AD01-9361"/>
    <x v="4"/>
    <s v="Apr"/>
    <x v="1"/>
    <x v="0"/>
    <s v="Order assembled"/>
    <x v="0"/>
    <s v="Paid"/>
    <s v="Shipment"/>
    <n v="148"/>
    <n v="526.24"/>
  </r>
  <r>
    <s v="AD01-9363"/>
    <x v="4"/>
    <s v="Apr"/>
    <x v="1"/>
    <x v="0"/>
    <s v="Order assembled"/>
    <x v="0"/>
    <s v="Paid"/>
    <s v="Shipment"/>
    <n v="364"/>
    <n v="526.24"/>
  </r>
  <r>
    <s v="AD01-9363"/>
    <x v="4"/>
    <s v="Apr"/>
    <x v="1"/>
    <x v="0"/>
    <s v="Order assembled"/>
    <x v="0"/>
    <s v="Paid"/>
    <s v="Shipment"/>
    <n v="366"/>
    <n v="523.38"/>
  </r>
  <r>
    <s v="AD01-9363"/>
    <x v="4"/>
    <s v="Apr"/>
    <x v="1"/>
    <x v="0"/>
    <s v="Order assembled"/>
    <x v="0"/>
    <s v="Paid"/>
    <s v="Shipment"/>
    <n v="147"/>
    <n v="210.21"/>
  </r>
  <r>
    <s v="AD01-9363"/>
    <x v="4"/>
    <s v="Apr"/>
    <x v="1"/>
    <x v="0"/>
    <s v="Order assembled"/>
    <x v="0"/>
    <s v="Paid"/>
    <s v="Shipment"/>
    <n v="760"/>
    <n v="1086.8"/>
  </r>
  <r>
    <s v="AD01-9361"/>
    <x v="4"/>
    <s v="Apr"/>
    <x v="1"/>
    <x v="0"/>
    <s v="Order assembled"/>
    <x v="0"/>
    <s v="Paid"/>
    <s v="Shipment"/>
    <n v="846"/>
    <n v="1209.78"/>
  </r>
  <r>
    <s v="AD01-9364"/>
    <x v="4"/>
    <s v="Apr"/>
    <x v="1"/>
    <x v="0"/>
    <s v="Order assembled"/>
    <x v="0"/>
    <s v="Paid"/>
    <s v="Shipment"/>
    <n v="149"/>
    <n v="213.07"/>
  </r>
  <r>
    <s v="AD01-9362"/>
    <x v="4"/>
    <s v="Apr"/>
    <x v="1"/>
    <x v="0"/>
    <s v="Order assembled"/>
    <x v="0"/>
    <s v="Paid"/>
    <s v="Shipment"/>
    <n v="365"/>
    <n v="521.95000000000005"/>
  </r>
  <r>
    <s v="AD01-9361"/>
    <x v="4"/>
    <s v="Aug"/>
    <x v="1"/>
    <x v="0"/>
    <s v="Order assembled"/>
    <x v="0"/>
    <s v="Paid"/>
    <s v="Shipment"/>
    <n v="128"/>
    <n v="183.04"/>
  </r>
  <r>
    <s v="AD01-9361"/>
    <x v="4"/>
    <s v="Aug"/>
    <x v="1"/>
    <x v="0"/>
    <s v="Order assembled"/>
    <x v="0"/>
    <s v="Paid"/>
    <s v="Shipment"/>
    <n v="344"/>
    <n v="491.91999999999996"/>
  </r>
  <r>
    <s v="AD01-9361"/>
    <x v="4"/>
    <s v="Aug"/>
    <x v="1"/>
    <x v="0"/>
    <s v="Order assembled"/>
    <x v="0"/>
    <s v="Paid"/>
    <s v="Shipment"/>
    <n v="370"/>
    <n v="526.24"/>
  </r>
  <r>
    <s v="AD01-9361"/>
    <x v="4"/>
    <s v="Aug"/>
    <x v="1"/>
    <x v="0"/>
    <s v="Order assembled"/>
    <x v="0"/>
    <s v="Paid"/>
    <s v="Shipment"/>
    <n v="346"/>
    <n v="526.24"/>
  </r>
  <r>
    <s v="AD01-9362"/>
    <x v="4"/>
    <s v="Aug"/>
    <x v="1"/>
    <x v="0"/>
    <s v="Order assembled"/>
    <x v="0"/>
    <s v="Paid"/>
    <s v="Shipment"/>
    <n v="982"/>
    <n v="1404.26"/>
  </r>
  <r>
    <s v="AD01-9361"/>
    <x v="4"/>
    <s v="Aug"/>
    <x v="1"/>
    <x v="0"/>
    <s v="Order assembled"/>
    <x v="0"/>
    <s v="Paid"/>
    <s v="Shipment"/>
    <n v="342"/>
    <n v="489.06"/>
  </r>
  <r>
    <s v="AD01-9361"/>
    <x v="4"/>
    <s v="Aug"/>
    <x v="1"/>
    <x v="0"/>
    <s v="Order assembled"/>
    <x v="0"/>
    <s v="Paid"/>
    <s v="Shipment"/>
    <n v="369"/>
    <n v="527.66999999999996"/>
  </r>
  <r>
    <s v="AD01-9362"/>
    <x v="4"/>
    <s v="Aug"/>
    <x v="1"/>
    <x v="0"/>
    <s v="Order assembled"/>
    <x v="0"/>
    <s v="Paid"/>
    <s v="Shipment"/>
    <n v="345"/>
    <n v="493.35"/>
  </r>
  <r>
    <s v="AD01-9361"/>
    <x v="4"/>
    <s v="Aug"/>
    <x v="1"/>
    <x v="0"/>
    <s v="Order assembled"/>
    <x v="0"/>
    <s v="Paid"/>
    <s v="Shipment"/>
    <n v="763"/>
    <n v="1091.0899999999999"/>
  </r>
  <r>
    <s v="AD01-9361"/>
    <x v="4"/>
    <s v="Aug"/>
    <x v="1"/>
    <x v="0"/>
    <s v="Order assembled"/>
    <x v="0"/>
    <s v="Paid"/>
    <s v="Shipment"/>
    <n v="850"/>
    <n v="1215.5"/>
  </r>
  <r>
    <s v="AD01-9361"/>
    <x v="4"/>
    <s v="Aug"/>
    <x v="1"/>
    <x v="0"/>
    <s v="Order assembled"/>
    <x v="0"/>
    <s v="Paid"/>
    <s v="Shipment"/>
    <n v="371"/>
    <n v="530.53"/>
  </r>
  <r>
    <s v="AD01-9361"/>
    <x v="4"/>
    <s v="Aug"/>
    <x v="1"/>
    <x v="0"/>
    <s v="Order assembled"/>
    <x v="0"/>
    <s v="Paid"/>
    <s v="Shipment"/>
    <n v="347"/>
    <n v="496.21000000000004"/>
  </r>
  <r>
    <s v="AD01-9361"/>
    <x v="4"/>
    <s v="Dec"/>
    <x v="1"/>
    <x v="0"/>
    <s v="Order assembled"/>
    <x v="0"/>
    <s v="Paid"/>
    <s v="Shipment"/>
    <n v="350"/>
    <n v="500.5"/>
  </r>
  <r>
    <s v="AD01-9364"/>
    <x v="4"/>
    <s v="Dec"/>
    <x v="1"/>
    <x v="0"/>
    <s v="Order assembled"/>
    <x v="0"/>
    <s v="Paid"/>
    <s v="Shipment"/>
    <n v="352"/>
    <n v="526.24"/>
  </r>
  <r>
    <s v="AD01-9362"/>
    <x v="4"/>
    <s v="Dec"/>
    <x v="1"/>
    <x v="0"/>
    <s v="Order assembled"/>
    <x v="0"/>
    <s v="Paid"/>
    <s v="Shipment"/>
    <n v="322"/>
    <n v="526.24"/>
  </r>
  <r>
    <s v="AD01-9362"/>
    <x v="4"/>
    <s v="Dec"/>
    <x v="1"/>
    <x v="0"/>
    <s v="Order assembled"/>
    <x v="0"/>
    <s v="Paid"/>
    <s v="Shipment"/>
    <n v="986"/>
    <n v="1409.98"/>
  </r>
  <r>
    <s v="AD01-9361"/>
    <x v="4"/>
    <s v="Dec"/>
    <x v="1"/>
    <x v="0"/>
    <s v="Order assembled"/>
    <x v="0"/>
    <s v="Paid"/>
    <s v="Shipment"/>
    <n v="324"/>
    <n v="463.32"/>
  </r>
  <r>
    <s v="AD01-9361"/>
    <x v="4"/>
    <s v="Dec"/>
    <x v="1"/>
    <x v="0"/>
    <s v="Order assembled"/>
    <x v="0"/>
    <s v="Paid"/>
    <s v="Shipment"/>
    <n v="351"/>
    <n v="501.93"/>
  </r>
  <r>
    <s v="AD01-9362"/>
    <x v="4"/>
    <s v="Dec"/>
    <x v="1"/>
    <x v="0"/>
    <s v="Order assembled"/>
    <x v="0"/>
    <s v="Paid"/>
    <s v="Shipment"/>
    <n v="321"/>
    <n v="459.03"/>
  </r>
  <r>
    <s v="AD01-9362"/>
    <x v="4"/>
    <s v="Dec"/>
    <x v="1"/>
    <x v="0"/>
    <s v="Order assembled"/>
    <x v="0"/>
    <s v="Paid"/>
    <s v="Shipment"/>
    <n v="767"/>
    <n v="1096.81"/>
  </r>
  <r>
    <s v="AD01-9364"/>
    <x v="4"/>
    <s v="Dec"/>
    <x v="1"/>
    <x v="0"/>
    <s v="Order assembled"/>
    <x v="0"/>
    <s v="Paid"/>
    <s v="Shipment"/>
    <n v="853"/>
    <n v="1219.79"/>
  </r>
  <r>
    <s v="AD01-9361"/>
    <x v="4"/>
    <s v="Dec"/>
    <x v="1"/>
    <x v="0"/>
    <s v="Order assembled"/>
    <x v="0"/>
    <s v="Paid"/>
    <s v="Shipment"/>
    <n v="323"/>
    <n v="461.89"/>
  </r>
  <r>
    <s v="AD01-9364"/>
    <x v="4"/>
    <s v="Feb"/>
    <x v="1"/>
    <x v="0"/>
    <s v="Order assembled"/>
    <x v="0"/>
    <s v="Paid"/>
    <s v="Shipment"/>
    <n v="158"/>
    <n v="225.94"/>
  </r>
  <r>
    <s v="AD01-9361"/>
    <x v="4"/>
    <s v="Feb"/>
    <x v="1"/>
    <x v="0"/>
    <s v="Order assembled"/>
    <x v="0"/>
    <s v="Paid"/>
    <s v="Shipment"/>
    <n v="128"/>
    <n v="183.04"/>
  </r>
  <r>
    <s v="AD01-9364"/>
    <x v="4"/>
    <s v="Feb"/>
    <x v="1"/>
    <x v="0"/>
    <s v="Order assembled"/>
    <x v="0"/>
    <s v="Paid"/>
    <s v="Shipment"/>
    <n v="160"/>
    <n v="526.24"/>
  </r>
  <r>
    <s v="AD01-9362"/>
    <x v="4"/>
    <s v="Feb"/>
    <x v="1"/>
    <x v="0"/>
    <s v="Order assembled"/>
    <x v="0"/>
    <s v="Paid"/>
    <s v="Shipment"/>
    <n v="130"/>
    <n v="526.24"/>
  </r>
  <r>
    <s v="AD01-9362"/>
    <x v="4"/>
    <s v="Feb"/>
    <x v="1"/>
    <x v="0"/>
    <s v="Order assembled"/>
    <x v="0"/>
    <s v="Paid"/>
    <s v="Shipment"/>
    <n v="977"/>
    <n v="1397.1100000000001"/>
  </r>
  <r>
    <s v="AD01-9361"/>
    <x v="4"/>
    <s v="Feb"/>
    <x v="1"/>
    <x v="0"/>
    <s v="Order assembled"/>
    <x v="0"/>
    <s v="Paid"/>
    <s v="Shipment"/>
    <n v="132"/>
    <n v="188.76"/>
  </r>
  <r>
    <s v="AD01-9361"/>
    <x v="4"/>
    <s v="Feb"/>
    <x v="1"/>
    <x v="0"/>
    <s v="Order assembled"/>
    <x v="0"/>
    <s v="Paid"/>
    <s v="Shipment"/>
    <n v="159"/>
    <n v="227.37"/>
  </r>
  <r>
    <s v="AD01-9362"/>
    <x v="4"/>
    <s v="Feb"/>
    <x v="1"/>
    <x v="0"/>
    <s v="Order assembled"/>
    <x v="0"/>
    <s v="Paid"/>
    <s v="Shipment"/>
    <n v="129"/>
    <n v="184.47"/>
  </r>
  <r>
    <s v="AD01-9362"/>
    <x v="4"/>
    <s v="Feb"/>
    <x v="1"/>
    <x v="0"/>
    <s v="Order assembled"/>
    <x v="0"/>
    <s v="Paid"/>
    <s v="Shipment"/>
    <n v="758"/>
    <n v="1083.94"/>
  </r>
  <r>
    <s v="AD01-9364"/>
    <x v="4"/>
    <s v="Feb"/>
    <x v="1"/>
    <x v="0"/>
    <s v="Order assembled"/>
    <x v="0"/>
    <s v="Paid"/>
    <s v="Shipment"/>
    <n v="844"/>
    <n v="1206.92"/>
  </r>
  <r>
    <s v="AD01-9361"/>
    <x v="4"/>
    <s v="Feb"/>
    <x v="1"/>
    <x v="0"/>
    <s v="Order assembled"/>
    <x v="0"/>
    <s v="Paid"/>
    <s v="Shipment"/>
    <n v="155"/>
    <n v="221.65"/>
  </r>
  <r>
    <s v="AD01-9364"/>
    <x v="4"/>
    <s v="Feb"/>
    <x v="1"/>
    <x v="0"/>
    <s v="Order assembled"/>
    <x v="0"/>
    <s v="Paid"/>
    <s v="Shipment"/>
    <n v="131"/>
    <n v="187.32999999999998"/>
  </r>
  <r>
    <s v="AD01-9361"/>
    <x v="4"/>
    <s v="Jan"/>
    <x v="1"/>
    <x v="0"/>
    <s v="Order assembled"/>
    <x v="0"/>
    <s v="Paid"/>
    <s v="Shipment"/>
    <n v="164"/>
    <n v="234.51999999999998"/>
  </r>
  <r>
    <s v="AD01-9363"/>
    <x v="4"/>
    <s v="Jan"/>
    <x v="1"/>
    <x v="0"/>
    <s v="Order assembled"/>
    <x v="0"/>
    <s v="Paid"/>
    <s v="Shipment"/>
    <n v="134"/>
    <n v="191.62"/>
  </r>
  <r>
    <s v="AD01-9362"/>
    <x v="4"/>
    <s v="Jan"/>
    <x v="1"/>
    <x v="0"/>
    <s v="Order assembled"/>
    <x v="0"/>
    <s v="Paid"/>
    <s v="Shipment"/>
    <n v="136"/>
    <n v="526.24"/>
  </r>
  <r>
    <s v="AD01-9362"/>
    <x v="4"/>
    <s v="Jan"/>
    <x v="1"/>
    <x v="0"/>
    <s v="Order assembled"/>
    <x v="0"/>
    <s v="Paid"/>
    <s v="Shipment"/>
    <n v="976"/>
    <n v="1395.68"/>
  </r>
  <r>
    <s v="AD01-9362"/>
    <x v="4"/>
    <s v="Jan"/>
    <x v="1"/>
    <x v="0"/>
    <s v="Order assembled"/>
    <x v="0"/>
    <s v="Paid"/>
    <s v="Shipment"/>
    <n v="138"/>
    <n v="197.34"/>
  </r>
  <r>
    <s v="AD01-9362"/>
    <x v="4"/>
    <s v="Jan"/>
    <x v="1"/>
    <x v="0"/>
    <s v="Order assembled"/>
    <x v="0"/>
    <s v="Paid"/>
    <s v="Shipment"/>
    <n v="165"/>
    <n v="235.95"/>
  </r>
  <r>
    <s v="AD01-9362"/>
    <x v="4"/>
    <s v="Jan"/>
    <x v="1"/>
    <x v="0"/>
    <s v="Order assembled"/>
    <x v="0"/>
    <s v="Paid"/>
    <s v="Shipment"/>
    <n v="135"/>
    <n v="193.05"/>
  </r>
  <r>
    <s v="AD01-9362"/>
    <x v="4"/>
    <s v="Jan"/>
    <x v="1"/>
    <x v="0"/>
    <s v="Order assembled"/>
    <x v="0"/>
    <s v="Paid"/>
    <s v="Shipment"/>
    <n v="757"/>
    <n v="1082.51"/>
  </r>
  <r>
    <s v="AD01-9363"/>
    <x v="4"/>
    <s v="Jan"/>
    <x v="1"/>
    <x v="0"/>
    <s v="Order assembled"/>
    <x v="0"/>
    <s v="Paid"/>
    <s v="Shipment"/>
    <n v="161"/>
    <n v="230.23000000000002"/>
  </r>
  <r>
    <s v="AD01-9361"/>
    <x v="4"/>
    <s v="Jan"/>
    <x v="1"/>
    <x v="0"/>
    <s v="Order assembled"/>
    <x v="0"/>
    <s v="Paid"/>
    <s v="Shipment"/>
    <n v="137"/>
    <n v="195.91"/>
  </r>
  <r>
    <s v="AD01-9362"/>
    <x v="4"/>
    <s v="Jul"/>
    <x v="1"/>
    <x v="0"/>
    <s v="Order assembled"/>
    <x v="0"/>
    <s v="Paid"/>
    <s v="Shipment"/>
    <n v="350"/>
    <n v="500.5"/>
  </r>
  <r>
    <s v="AD01-9361"/>
    <x v="4"/>
    <s v="Jul"/>
    <x v="1"/>
    <x v="0"/>
    <s v="Order assembled"/>
    <x v="0"/>
    <s v="Paid"/>
    <s v="Shipment"/>
    <n v="130"/>
    <n v="526.24"/>
  </r>
  <r>
    <s v="AD01-9362"/>
    <x v="4"/>
    <s v="Jul"/>
    <x v="1"/>
    <x v="0"/>
    <s v="Order assembled"/>
    <x v="0"/>
    <s v="Paid"/>
    <s v="Shipment"/>
    <n v="352"/>
    <n v="526.24"/>
  </r>
  <r>
    <s v="AD01-9364"/>
    <x v="4"/>
    <s v="Jul"/>
    <x v="1"/>
    <x v="0"/>
    <s v="Order assembled"/>
    <x v="0"/>
    <s v="Paid"/>
    <s v="Shipment"/>
    <n v="981"/>
    <n v="1402.83"/>
  </r>
  <r>
    <s v="AD01-9362"/>
    <x v="4"/>
    <s v="Jul"/>
    <x v="1"/>
    <x v="0"/>
    <s v="Order assembled"/>
    <x v="0"/>
    <s v="Paid"/>
    <s v="Shipment"/>
    <n v="348"/>
    <n v="497.64"/>
  </r>
  <r>
    <s v="AD01-9362"/>
    <x v="4"/>
    <s v="Jul"/>
    <x v="1"/>
    <x v="0"/>
    <s v="Order assembled"/>
    <x v="0"/>
    <s v="Paid"/>
    <s v="Shipment"/>
    <n v="129"/>
    <n v="184.47"/>
  </r>
  <r>
    <s v="AD01-9364"/>
    <x v="4"/>
    <s v="Jul"/>
    <x v="1"/>
    <x v="0"/>
    <s v="Order assembled"/>
    <x v="0"/>
    <s v="Paid"/>
    <s v="Shipment"/>
    <n v="351"/>
    <n v="501.93"/>
  </r>
  <r>
    <s v="AD01-9362"/>
    <x v="4"/>
    <s v="Jul"/>
    <x v="1"/>
    <x v="0"/>
    <s v="Order assembled"/>
    <x v="0"/>
    <s v="Paid"/>
    <s v="Shipment"/>
    <n v="762"/>
    <n v="1089.6599999999999"/>
  </r>
  <r>
    <s v="AD01-9361"/>
    <x v="4"/>
    <s v="Jul"/>
    <x v="1"/>
    <x v="0"/>
    <s v="Order assembled"/>
    <x v="0"/>
    <s v="Paid"/>
    <s v="Shipment"/>
    <n v="849"/>
    <n v="1214.07"/>
  </r>
  <r>
    <s v="AD01-9362"/>
    <x v="4"/>
    <s v="Jul"/>
    <x v="1"/>
    <x v="0"/>
    <s v="Order assembled"/>
    <x v="0"/>
    <s v="Paid"/>
    <s v="Shipment"/>
    <n v="131"/>
    <n v="187.32999999999998"/>
  </r>
  <r>
    <s v="AD01-9364"/>
    <x v="4"/>
    <s v="Jun"/>
    <x v="1"/>
    <x v="0"/>
    <s v="Order assembled"/>
    <x v="0"/>
    <s v="Paid"/>
    <s v="Shipment"/>
    <n v="134"/>
    <n v="191.62"/>
  </r>
  <r>
    <s v="AD01-9364"/>
    <x v="4"/>
    <s v="Jun"/>
    <x v="1"/>
    <x v="0"/>
    <s v="Order assembled"/>
    <x v="0"/>
    <s v="Paid"/>
    <s v="Shipment"/>
    <n v="356"/>
    <n v="509.08"/>
  </r>
  <r>
    <s v="AD01-9364"/>
    <x v="4"/>
    <s v="Jun"/>
    <x v="1"/>
    <x v="0"/>
    <s v="Order assembled"/>
    <x v="0"/>
    <s v="Paid"/>
    <s v="Shipment"/>
    <n v="136"/>
    <n v="526.24"/>
  </r>
  <r>
    <s v="AD01-9364"/>
    <x v="4"/>
    <s v="Jun"/>
    <x v="1"/>
    <x v="0"/>
    <s v="Order assembled"/>
    <x v="0"/>
    <s v="Paid"/>
    <s v="Shipment"/>
    <n v="980"/>
    <n v="1401.4"/>
  </r>
  <r>
    <s v="AD01-9362"/>
    <x v="4"/>
    <s v="Jun"/>
    <x v="1"/>
    <x v="0"/>
    <s v="Order assembled"/>
    <x v="0"/>
    <s v="Paid"/>
    <s v="Shipment"/>
    <n v="354"/>
    <n v="506.22"/>
  </r>
  <r>
    <s v="AD01-9362"/>
    <x v="4"/>
    <s v="Jun"/>
    <x v="1"/>
    <x v="0"/>
    <s v="Order assembled"/>
    <x v="0"/>
    <s v="Paid"/>
    <s v="Shipment"/>
    <n v="135"/>
    <n v="193.05"/>
  </r>
  <r>
    <s v="AD01-9364"/>
    <x v="4"/>
    <s v="Jun"/>
    <x v="1"/>
    <x v="0"/>
    <s v="Order assembled"/>
    <x v="0"/>
    <s v="Paid"/>
    <s v="Shipment"/>
    <n v="357"/>
    <n v="510.51"/>
  </r>
  <r>
    <s v="AD01-9364"/>
    <x v="4"/>
    <s v="Jun"/>
    <x v="1"/>
    <x v="0"/>
    <s v="Order assembled"/>
    <x v="0"/>
    <s v="Paid"/>
    <s v="Shipment"/>
    <n v="848"/>
    <n v="1212.6399999999999"/>
  </r>
  <r>
    <s v="AD01-9364"/>
    <x v="4"/>
    <s v="Jun"/>
    <x v="1"/>
    <x v="0"/>
    <s v="Order assembled"/>
    <x v="0"/>
    <s v="Paid"/>
    <s v="Shipment"/>
    <n v="137"/>
    <n v="195.91"/>
  </r>
  <r>
    <s v="AD01-9364"/>
    <x v="4"/>
    <s v="Jun"/>
    <x v="1"/>
    <x v="0"/>
    <s v="Order assembled"/>
    <x v="0"/>
    <s v="Paid"/>
    <s v="Shipment"/>
    <n v="353"/>
    <n v="504.78999999999996"/>
  </r>
  <r>
    <s v="AD01-9362"/>
    <x v="4"/>
    <s v="Mar"/>
    <x v="1"/>
    <x v="0"/>
    <s v="Order assembled"/>
    <x v="0"/>
    <s v="Paid"/>
    <s v="Shipment"/>
    <n v="152"/>
    <n v="217.36"/>
  </r>
  <r>
    <s v="AD01-9362"/>
    <x v="4"/>
    <s v="Mar"/>
    <x v="1"/>
    <x v="0"/>
    <s v="Order assembled"/>
    <x v="0"/>
    <s v="Paid"/>
    <s v="Shipment"/>
    <n v="154"/>
    <n v="526.24"/>
  </r>
  <r>
    <s v="AD01-9362"/>
    <x v="4"/>
    <s v="Mar"/>
    <x v="1"/>
    <x v="0"/>
    <s v="Order assembled"/>
    <x v="0"/>
    <s v="Paid"/>
    <s v="Shipment"/>
    <n v="370"/>
    <n v="526.24"/>
  </r>
  <r>
    <s v="AD01-9362"/>
    <x v="4"/>
    <s v="Mar"/>
    <x v="1"/>
    <x v="0"/>
    <s v="Order assembled"/>
    <x v="0"/>
    <s v="Paid"/>
    <s v="Shipment"/>
    <n v="978"/>
    <n v="1398.54"/>
  </r>
  <r>
    <s v="AD01-9361"/>
    <x v="4"/>
    <s v="Mar"/>
    <x v="1"/>
    <x v="0"/>
    <s v="Order assembled"/>
    <x v="0"/>
    <s v="Paid"/>
    <s v="Shipment"/>
    <n v="372"/>
    <n v="531.96"/>
  </r>
  <r>
    <s v="AD01-9361"/>
    <x v="4"/>
    <s v="Mar"/>
    <x v="1"/>
    <x v="0"/>
    <s v="Order assembled"/>
    <x v="0"/>
    <s v="Paid"/>
    <s v="Shipment"/>
    <n v="153"/>
    <n v="218.79"/>
  </r>
  <r>
    <s v="AD01-9362"/>
    <x v="4"/>
    <s v="Mar"/>
    <x v="1"/>
    <x v="0"/>
    <s v="Order assembled"/>
    <x v="0"/>
    <s v="Paid"/>
    <s v="Shipment"/>
    <n v="369"/>
    <n v="527.66999999999996"/>
  </r>
  <r>
    <s v="AD01-9362"/>
    <x v="4"/>
    <s v="Mar"/>
    <x v="1"/>
    <x v="0"/>
    <s v="Order assembled"/>
    <x v="0"/>
    <s v="Paid"/>
    <s v="Shipment"/>
    <n v="759"/>
    <n v="1085.3699999999999"/>
  </r>
  <r>
    <s v="AD01-9362"/>
    <x v="4"/>
    <s v="Mar"/>
    <x v="1"/>
    <x v="0"/>
    <s v="Order assembled"/>
    <x v="0"/>
    <s v="Paid"/>
    <s v="Shipment"/>
    <n v="845"/>
    <n v="1208.3499999999999"/>
  </r>
  <r>
    <s v="AD01-9362"/>
    <x v="4"/>
    <s v="Mar"/>
    <x v="1"/>
    <x v="0"/>
    <s v="Order assembled"/>
    <x v="0"/>
    <s v="Paid"/>
    <s v="Shipment"/>
    <n v="371"/>
    <n v="530.53"/>
  </r>
  <r>
    <s v="AD01-9364"/>
    <x v="4"/>
    <s v="May"/>
    <x v="1"/>
    <x v="0"/>
    <s v="Order assembled"/>
    <x v="0"/>
    <s v="Paid"/>
    <s v="Shipment"/>
    <n v="140"/>
    <n v="200.2"/>
  </r>
  <r>
    <s v="AD01-9361"/>
    <x v="4"/>
    <s v="May"/>
    <x v="1"/>
    <x v="0"/>
    <s v="Order assembled"/>
    <x v="0"/>
    <s v="Paid"/>
    <s v="Shipment"/>
    <n v="362"/>
    <n v="517.66"/>
  </r>
  <r>
    <s v="AD01-9364"/>
    <x v="4"/>
    <s v="May"/>
    <x v="1"/>
    <x v="0"/>
    <s v="Order assembled"/>
    <x v="0"/>
    <s v="Paid"/>
    <s v="Shipment"/>
    <n v="142"/>
    <n v="526.24"/>
  </r>
  <r>
    <s v="AD01-9361"/>
    <x v="4"/>
    <s v="May"/>
    <x v="1"/>
    <x v="0"/>
    <s v="Order assembled"/>
    <x v="0"/>
    <s v="Paid"/>
    <s v="Shipment"/>
    <n v="358"/>
    <n v="526.24"/>
  </r>
  <r>
    <s v="AD01-9362"/>
    <x v="4"/>
    <s v="May"/>
    <x v="1"/>
    <x v="0"/>
    <s v="Order assembled"/>
    <x v="0"/>
    <s v="Paid"/>
    <s v="Shipment"/>
    <n v="979"/>
    <n v="1399.97"/>
  </r>
  <r>
    <s v="AD01-9364"/>
    <x v="4"/>
    <s v="May"/>
    <x v="1"/>
    <x v="0"/>
    <s v="Order assembled"/>
    <x v="0"/>
    <s v="Paid"/>
    <s v="Shipment"/>
    <n v="360"/>
    <n v="514.79999999999995"/>
  </r>
  <r>
    <s v="AD01-9364"/>
    <x v="4"/>
    <s v="May"/>
    <x v="1"/>
    <x v="0"/>
    <s v="Order assembled"/>
    <x v="0"/>
    <s v="Paid"/>
    <s v="Shipment"/>
    <n v="141"/>
    <n v="201.63"/>
  </r>
  <r>
    <s v="AD01-9362"/>
    <x v="4"/>
    <s v="May"/>
    <x v="1"/>
    <x v="0"/>
    <s v="Order assembled"/>
    <x v="0"/>
    <s v="Paid"/>
    <s v="Shipment"/>
    <n v="363"/>
    <n v="519.09"/>
  </r>
  <r>
    <s v="AD01-9361"/>
    <x v="4"/>
    <s v="May"/>
    <x v="1"/>
    <x v="0"/>
    <s v="Order assembled"/>
    <x v="0"/>
    <s v="Paid"/>
    <s v="Shipment"/>
    <n v="761"/>
    <n v="1088.23"/>
  </r>
  <r>
    <s v="AD01-9364"/>
    <x v="4"/>
    <s v="May"/>
    <x v="1"/>
    <x v="0"/>
    <s v="Order assembled"/>
    <x v="0"/>
    <s v="Paid"/>
    <s v="Shipment"/>
    <n v="847"/>
    <n v="1211.21"/>
  </r>
  <r>
    <s v="AD01-9361"/>
    <x v="4"/>
    <s v="May"/>
    <x v="1"/>
    <x v="0"/>
    <s v="Order assembled"/>
    <x v="0"/>
    <s v="Paid"/>
    <s v="Shipment"/>
    <n v="143"/>
    <n v="204.49"/>
  </r>
  <r>
    <s v="AD01-9364"/>
    <x v="4"/>
    <s v="May"/>
    <x v="1"/>
    <x v="0"/>
    <s v="Order assembled"/>
    <x v="0"/>
    <s v="Paid"/>
    <s v="Shipment"/>
    <n v="359"/>
    <n v="513.37"/>
  </r>
  <r>
    <s v="AD01-9361"/>
    <x v="4"/>
    <s v="Nov"/>
    <x v="1"/>
    <x v="0"/>
    <s v="Order assembled"/>
    <x v="0"/>
    <s v="Paid"/>
    <s v="Shipment"/>
    <n v="356"/>
    <n v="509.08"/>
  </r>
  <r>
    <s v="AD01-9361"/>
    <x v="4"/>
    <s v="Nov"/>
    <x v="1"/>
    <x v="0"/>
    <s v="Order assembled"/>
    <x v="0"/>
    <s v="Paid"/>
    <s v="Shipment"/>
    <n v="326"/>
    <n v="466.18"/>
  </r>
  <r>
    <s v="AD01-9364"/>
    <x v="4"/>
    <s v="Nov"/>
    <x v="1"/>
    <x v="0"/>
    <s v="Order assembled"/>
    <x v="0"/>
    <s v="Paid"/>
    <s v="Shipment"/>
    <n v="358"/>
    <n v="526.24"/>
  </r>
  <r>
    <s v="AD01-9364"/>
    <x v="4"/>
    <s v="Nov"/>
    <x v="1"/>
    <x v="0"/>
    <s v="Order assembled"/>
    <x v="0"/>
    <s v="Paid"/>
    <s v="Shipment"/>
    <n v="328"/>
    <n v="526.24"/>
  </r>
  <r>
    <s v="AD01-9362"/>
    <x v="4"/>
    <s v="Nov"/>
    <x v="1"/>
    <x v="0"/>
    <s v="Order assembled"/>
    <x v="0"/>
    <s v="Paid"/>
    <s v="Shipment"/>
    <n v="985"/>
    <n v="1408.55"/>
  </r>
  <r>
    <s v="AD01-9361"/>
    <x v="4"/>
    <s v="Nov"/>
    <x v="1"/>
    <x v="0"/>
    <s v="Order assembled"/>
    <x v="0"/>
    <s v="Paid"/>
    <s v="Shipment"/>
    <n v="330"/>
    <n v="471.9"/>
  </r>
  <r>
    <s v="AD01-9361"/>
    <x v="4"/>
    <s v="Nov"/>
    <x v="1"/>
    <x v="0"/>
    <s v="Order assembled"/>
    <x v="0"/>
    <s v="Paid"/>
    <s v="Shipment"/>
    <n v="357"/>
    <n v="510.51"/>
  </r>
  <r>
    <s v="AD01-9362"/>
    <x v="4"/>
    <s v="Nov"/>
    <x v="1"/>
    <x v="0"/>
    <s v="Order assembled"/>
    <x v="0"/>
    <s v="Paid"/>
    <s v="Shipment"/>
    <n v="327"/>
    <n v="467.61"/>
  </r>
  <r>
    <s v="AD01-9364"/>
    <x v="4"/>
    <s v="Nov"/>
    <x v="1"/>
    <x v="0"/>
    <s v="Order assembled"/>
    <x v="0"/>
    <s v="Paid"/>
    <s v="Shipment"/>
    <n v="766"/>
    <n v="1095.3800000000001"/>
  </r>
  <r>
    <s v="AD01-9364"/>
    <x v="4"/>
    <s v="Nov"/>
    <x v="1"/>
    <x v="0"/>
    <s v="Order assembled"/>
    <x v="0"/>
    <s v="Paid"/>
    <s v="Shipment"/>
    <n v="852"/>
    <n v="1218.3600000000001"/>
  </r>
  <r>
    <s v="AD01-9361"/>
    <x v="4"/>
    <s v="Nov"/>
    <x v="1"/>
    <x v="0"/>
    <s v="Order assembled"/>
    <x v="0"/>
    <s v="Paid"/>
    <s v="Shipment"/>
    <n v="353"/>
    <n v="504.78999999999996"/>
  </r>
  <r>
    <s v="AD01-9361"/>
    <x v="4"/>
    <s v="Nov"/>
    <x v="1"/>
    <x v="0"/>
    <s v="Order assembled"/>
    <x v="0"/>
    <s v="Paid"/>
    <s v="Shipment"/>
    <n v="329"/>
    <n v="470.47"/>
  </r>
  <r>
    <s v="AD01-9361"/>
    <x v="4"/>
    <s v="Oct"/>
    <x v="1"/>
    <x v="0"/>
    <s v="Order assembled"/>
    <x v="0"/>
    <s v="Paid"/>
    <s v="Shipment"/>
    <n v="362"/>
    <n v="517.66"/>
  </r>
  <r>
    <s v="AD01-9362"/>
    <x v="4"/>
    <s v="Oct"/>
    <x v="1"/>
    <x v="0"/>
    <s v="Order assembled"/>
    <x v="0"/>
    <s v="Paid"/>
    <s v="Shipment"/>
    <n v="332"/>
    <n v="474.76"/>
  </r>
  <r>
    <s v="AD01-9362"/>
    <x v="4"/>
    <s v="Oct"/>
    <x v="1"/>
    <x v="0"/>
    <s v="Order assembled"/>
    <x v="0"/>
    <s v="Paid"/>
    <s v="Shipment"/>
    <n v="334"/>
    <n v="526.24"/>
  </r>
  <r>
    <s v="AD01-9363"/>
    <x v="4"/>
    <s v="Oct"/>
    <x v="1"/>
    <x v="0"/>
    <s v="Order assembled"/>
    <x v="0"/>
    <s v="Paid"/>
    <s v="Shipment"/>
    <n v="984"/>
    <n v="1407.12"/>
  </r>
  <r>
    <s v="AD01-9364"/>
    <x v="4"/>
    <s v="Oct"/>
    <x v="1"/>
    <x v="0"/>
    <s v="Order assembled"/>
    <x v="0"/>
    <s v="Paid"/>
    <s v="Shipment"/>
    <n v="336"/>
    <n v="480.48"/>
  </r>
  <r>
    <s v="AD01-9364"/>
    <x v="4"/>
    <s v="Oct"/>
    <x v="1"/>
    <x v="0"/>
    <s v="Order assembled"/>
    <x v="0"/>
    <s v="Paid"/>
    <s v="Shipment"/>
    <n v="363"/>
    <n v="519.09"/>
  </r>
  <r>
    <s v="AD01-9363"/>
    <x v="4"/>
    <s v="Oct"/>
    <x v="1"/>
    <x v="0"/>
    <s v="Order assembled"/>
    <x v="0"/>
    <s v="Paid"/>
    <s v="Shipment"/>
    <n v="333"/>
    <n v="476.19"/>
  </r>
  <r>
    <s v="AD01-9362"/>
    <x v="4"/>
    <s v="Oct"/>
    <x v="1"/>
    <x v="0"/>
    <s v="Order assembled"/>
    <x v="0"/>
    <s v="Paid"/>
    <s v="Shipment"/>
    <n v="765"/>
    <n v="1093.95"/>
  </r>
  <r>
    <s v="AD01-9362"/>
    <x v="4"/>
    <s v="Oct"/>
    <x v="1"/>
    <x v="0"/>
    <s v="Order assembled"/>
    <x v="0"/>
    <s v="Paid"/>
    <s v="Shipment"/>
    <n v="359"/>
    <n v="513.37"/>
  </r>
  <r>
    <s v="AD01-9361"/>
    <x v="4"/>
    <s v="Oct"/>
    <x v="1"/>
    <x v="0"/>
    <s v="Order assembled"/>
    <x v="0"/>
    <s v="Paid"/>
    <s v="Shipment"/>
    <n v="335"/>
    <n v="479.05"/>
  </r>
  <r>
    <s v="AD01-9361"/>
    <x v="4"/>
    <s v="Sep"/>
    <x v="1"/>
    <x v="0"/>
    <s v="Order assembled"/>
    <x v="0"/>
    <s v="Paid"/>
    <s v="Shipment"/>
    <n v="368"/>
    <n v="526.24"/>
  </r>
  <r>
    <s v="AD01-9362"/>
    <x v="4"/>
    <s v="Sep"/>
    <x v="1"/>
    <x v="0"/>
    <s v="Order assembled"/>
    <x v="0"/>
    <s v="Paid"/>
    <s v="Shipment"/>
    <n v="338"/>
    <n v="483.34000000000003"/>
  </r>
  <r>
    <s v="AD01-9364"/>
    <x v="4"/>
    <s v="Sep"/>
    <x v="1"/>
    <x v="0"/>
    <s v="Order assembled"/>
    <x v="0"/>
    <s v="Paid"/>
    <s v="Shipment"/>
    <n v="364"/>
    <n v="526.24"/>
  </r>
  <r>
    <s v="AD01-9361"/>
    <x v="4"/>
    <s v="Sep"/>
    <x v="1"/>
    <x v="0"/>
    <s v="Order assembled"/>
    <x v="0"/>
    <s v="Paid"/>
    <s v="Shipment"/>
    <n v="340"/>
    <n v="526.24"/>
  </r>
  <r>
    <s v="AD01-9361"/>
    <x v="4"/>
    <s v="Sep"/>
    <x v="1"/>
    <x v="0"/>
    <s v="Order assembled"/>
    <x v="0"/>
    <s v="Paid"/>
    <s v="Shipment"/>
    <n v="983"/>
    <n v="1405.69"/>
  </r>
  <r>
    <s v="AD01-9361"/>
    <x v="4"/>
    <s v="Sep"/>
    <x v="1"/>
    <x v="0"/>
    <s v="Order assembled"/>
    <x v="0"/>
    <s v="Paid"/>
    <s v="Shipment"/>
    <n v="339"/>
    <n v="484.77"/>
  </r>
  <r>
    <s v="AD01-9361"/>
    <x v="4"/>
    <s v="Sep"/>
    <x v="1"/>
    <x v="0"/>
    <s v="Order assembled"/>
    <x v="0"/>
    <s v="Paid"/>
    <s v="Shipment"/>
    <n v="764"/>
    <n v="1092.52"/>
  </r>
  <r>
    <s v="AD01-9364"/>
    <x v="4"/>
    <s v="Sep"/>
    <x v="1"/>
    <x v="0"/>
    <s v="Order assembled"/>
    <x v="0"/>
    <s v="Paid"/>
    <s v="Shipment"/>
    <n v="851"/>
    <n v="1216.93"/>
  </r>
  <r>
    <s v="AD01-9362"/>
    <x v="4"/>
    <s v="Sep"/>
    <x v="1"/>
    <x v="0"/>
    <s v="Order assembled"/>
    <x v="0"/>
    <s v="Paid"/>
    <s v="Shipment"/>
    <n v="365"/>
    <n v="521.95000000000005"/>
  </r>
  <r>
    <s v="AD01-9361"/>
    <x v="4"/>
    <s v="Sep"/>
    <x v="1"/>
    <x v="0"/>
    <s v="Order assembled"/>
    <x v="0"/>
    <s v="Paid"/>
    <s v="Shipment"/>
    <n v="341"/>
    <n v="487.63"/>
  </r>
  <r>
    <s v="AD01-9361"/>
    <x v="4"/>
    <s v="Apr"/>
    <x v="1"/>
    <x v="1"/>
    <s v="Cancelld"/>
    <x v="1"/>
    <s v="Refunded"/>
    <s v="Branch "/>
    <n v="224"/>
    <n v="320.32"/>
  </r>
  <r>
    <s v="AD01-9361"/>
    <x v="4"/>
    <s v="Apr"/>
    <x v="1"/>
    <x v="1"/>
    <s v="Cancelld"/>
    <x v="1"/>
    <s v="Refunded"/>
    <s v="Branch "/>
    <n v="226"/>
    <n v="323.18"/>
  </r>
  <r>
    <s v="AD01-9362"/>
    <x v="4"/>
    <s v="Apr"/>
    <x v="1"/>
    <x v="1"/>
    <s v="Cancelld"/>
    <x v="1"/>
    <s v="Refunded"/>
    <s v="Branch "/>
    <n v="196"/>
    <n v="280.27999999999997"/>
  </r>
  <r>
    <s v="AD01-9362"/>
    <x v="4"/>
    <s v="Apr"/>
    <x v="1"/>
    <x v="1"/>
    <s v="Cancelld"/>
    <x v="1"/>
    <s v="Refunded"/>
    <s v="Branch "/>
    <n v="802"/>
    <n v="1146.8600000000001"/>
  </r>
  <r>
    <s v="AD01-9365"/>
    <x v="4"/>
    <s v="Apr"/>
    <x v="1"/>
    <x v="1"/>
    <s v="Cancelld"/>
    <x v="1"/>
    <s v="Refunded"/>
    <s v="Branch "/>
    <n v="888"/>
    <n v="1269.8399999999999"/>
  </r>
  <r>
    <s v="AD01-9365"/>
    <x v="4"/>
    <s v="Apr"/>
    <x v="1"/>
    <x v="1"/>
    <s v="Cancelld"/>
    <x v="1"/>
    <s v="Refunded"/>
    <s v="Branch "/>
    <n v="841"/>
    <n v="526.24"/>
  </r>
  <r>
    <s v="AD01-9362"/>
    <x v="4"/>
    <s v="Apr"/>
    <x v="1"/>
    <x v="1"/>
    <s v="Cancelld"/>
    <x v="1"/>
    <s v="Refunded"/>
    <s v="Branch "/>
    <n v="195"/>
    <n v="278.85000000000002"/>
  </r>
  <r>
    <s v="AD01-9362"/>
    <x v="4"/>
    <s v="Apr"/>
    <x v="1"/>
    <x v="1"/>
    <s v="Cancelld"/>
    <x v="1"/>
    <s v="Refunded"/>
    <s v="Branch "/>
    <n v="223"/>
    <n v="318.89"/>
  </r>
  <r>
    <s v="AD01-9361"/>
    <x v="4"/>
    <s v="Apr"/>
    <x v="1"/>
    <x v="1"/>
    <s v="Cancelld"/>
    <x v="1"/>
    <s v="Refunded"/>
    <s v="Branch "/>
    <n v="199"/>
    <n v="284.57"/>
  </r>
  <r>
    <s v="AD01-9361"/>
    <x v="4"/>
    <s v="Apr"/>
    <x v="1"/>
    <x v="1"/>
    <s v="Cancelld"/>
    <x v="1"/>
    <s v="Refunded"/>
    <s v="Branch "/>
    <n v="197"/>
    <n v="281.70999999999998"/>
  </r>
  <r>
    <s v="AD01-9362"/>
    <x v="4"/>
    <s v="Aug"/>
    <x v="1"/>
    <x v="1"/>
    <s v="Cancelld"/>
    <x v="1"/>
    <s v="Refunded"/>
    <s v="Branch "/>
    <n v="176"/>
    <n v="251.68"/>
  </r>
  <r>
    <s v="AD01-9361"/>
    <x v="4"/>
    <s v="Aug"/>
    <x v="1"/>
    <x v="1"/>
    <s v="Cancelld"/>
    <x v="1"/>
    <s v="Refunded"/>
    <s v="Branch "/>
    <n v="202"/>
    <n v="288.86"/>
  </r>
  <r>
    <s v="AD01-9362"/>
    <x v="4"/>
    <s v="Aug"/>
    <x v="1"/>
    <x v="1"/>
    <s v="Cancelld"/>
    <x v="1"/>
    <s v="Refunded"/>
    <s v="Branch "/>
    <n v="178"/>
    <n v="254.54"/>
  </r>
  <r>
    <s v="AD01-9364"/>
    <x v="4"/>
    <s v="Aug"/>
    <x v="1"/>
    <x v="1"/>
    <s v="Cancelld"/>
    <x v="1"/>
    <s v="Refunded"/>
    <s v="Branch "/>
    <n v="805"/>
    <n v="1151.1500000000001"/>
  </r>
  <r>
    <s v="AD01-9363"/>
    <x v="4"/>
    <s v="Aug"/>
    <x v="1"/>
    <x v="1"/>
    <s v="Cancelld"/>
    <x v="1"/>
    <s v="Refunded"/>
    <s v="Branch "/>
    <n v="892"/>
    <n v="1275.56"/>
  </r>
  <r>
    <s v="AD01-9363"/>
    <x v="4"/>
    <s v="Aug"/>
    <x v="1"/>
    <x v="1"/>
    <s v="Cancelld"/>
    <x v="1"/>
    <s v="Refunded"/>
    <s v="Branch "/>
    <n v="845"/>
    <n v="526.24"/>
  </r>
  <r>
    <s v="AD01-9364"/>
    <x v="4"/>
    <s v="Aug"/>
    <x v="1"/>
    <x v="1"/>
    <s v="Cancelld"/>
    <x v="1"/>
    <s v="Refunded"/>
    <s v="Branch "/>
    <n v="177"/>
    <n v="253.11"/>
  </r>
  <r>
    <s v="AD01-9362"/>
    <x v="4"/>
    <s v="Aug"/>
    <x v="1"/>
    <x v="1"/>
    <s v="Cancelld"/>
    <x v="1"/>
    <s v="Refunded"/>
    <s v="Branch "/>
    <n v="205"/>
    <n v="293.14999999999998"/>
  </r>
  <r>
    <s v="AD01-9361"/>
    <x v="4"/>
    <s v="Aug"/>
    <x v="1"/>
    <x v="1"/>
    <s v="Cancelld"/>
    <x v="1"/>
    <s v="Refunded"/>
    <s v="Branch "/>
    <n v="175"/>
    <n v="250.25"/>
  </r>
  <r>
    <s v="AD01-9362"/>
    <x v="4"/>
    <s v="Aug"/>
    <x v="1"/>
    <x v="1"/>
    <s v="Cancelld"/>
    <x v="1"/>
    <s v="Refunded"/>
    <s v="Branch "/>
    <n v="814"/>
    <n v="1164.02"/>
  </r>
  <r>
    <s v="AD01-9365"/>
    <x v="4"/>
    <s v="Dec"/>
    <x v="1"/>
    <x v="1"/>
    <s v="Cancelld"/>
    <x v="1"/>
    <s v="Refunded"/>
    <s v="Branch "/>
    <n v="182"/>
    <n v="260.26"/>
  </r>
  <r>
    <s v="AD01-9364"/>
    <x v="4"/>
    <s v="Dec"/>
    <x v="1"/>
    <x v="1"/>
    <s v="Cancelld"/>
    <x v="1"/>
    <s v="Refunded"/>
    <s v="Branch "/>
    <n v="152"/>
    <n v="217.36"/>
  </r>
  <r>
    <s v="AD01-9361"/>
    <x v="4"/>
    <s v="Dec"/>
    <x v="1"/>
    <x v="1"/>
    <s v="Cancelld"/>
    <x v="1"/>
    <s v="Refunded"/>
    <s v="Branch "/>
    <n v="184"/>
    <n v="263.12"/>
  </r>
  <r>
    <s v="AD01-9363"/>
    <x v="4"/>
    <s v="Dec"/>
    <x v="1"/>
    <x v="1"/>
    <s v="Cancelld"/>
    <x v="1"/>
    <s v="Refunded"/>
    <s v="Branch "/>
    <n v="154"/>
    <n v="220.22"/>
  </r>
  <r>
    <s v="AD01-9363"/>
    <x v="4"/>
    <s v="Dec"/>
    <x v="1"/>
    <x v="1"/>
    <s v="Cancelld"/>
    <x v="1"/>
    <s v="Refunded"/>
    <s v="Branch "/>
    <n v="809"/>
    <n v="1156.8699999999999"/>
  </r>
  <r>
    <s v="AD01-9362"/>
    <x v="4"/>
    <s v="Dec"/>
    <x v="1"/>
    <x v="1"/>
    <s v="Cancelld"/>
    <x v="1"/>
    <s v="Refunded"/>
    <s v="Branch "/>
    <n v="895"/>
    <n v="1279.8499999999999"/>
  </r>
  <r>
    <s v="AD01-9362"/>
    <x v="4"/>
    <s v="Dec"/>
    <x v="1"/>
    <x v="1"/>
    <s v="Cancelld"/>
    <x v="1"/>
    <s v="Refunded"/>
    <s v="Branch "/>
    <n v="848"/>
    <n v="526.24"/>
  </r>
  <r>
    <s v="AD01-9363"/>
    <x v="4"/>
    <s v="Dec"/>
    <x v="1"/>
    <x v="1"/>
    <s v="Cancelld"/>
    <x v="1"/>
    <s v="Refunded"/>
    <s v="Branch "/>
    <n v="153"/>
    <n v="218.79"/>
  </r>
  <r>
    <s v="AD01-9363"/>
    <x v="4"/>
    <s v="Dec"/>
    <x v="1"/>
    <x v="1"/>
    <s v="Cancelld"/>
    <x v="1"/>
    <s v="Refunded"/>
    <s v="Branch "/>
    <n v="181"/>
    <n v="258.83"/>
  </r>
  <r>
    <s v="AD01-9361"/>
    <x v="4"/>
    <s v="Dec"/>
    <x v="1"/>
    <x v="1"/>
    <s v="Cancelld"/>
    <x v="1"/>
    <s v="Refunded"/>
    <s v="Branch "/>
    <n v="157"/>
    <n v="224.51"/>
  </r>
  <r>
    <s v="AD01-9364"/>
    <x v="4"/>
    <s v="Dec"/>
    <x v="1"/>
    <x v="1"/>
    <s v="Cancelld"/>
    <x v="1"/>
    <s v="Refunded"/>
    <s v="Branch "/>
    <n v="818"/>
    <n v="1169.74"/>
  </r>
  <r>
    <s v="AD01-9365"/>
    <x v="4"/>
    <s v="Dec"/>
    <x v="1"/>
    <x v="1"/>
    <s v="Cancelld"/>
    <x v="1"/>
    <s v="Refunded"/>
    <s v="Branch "/>
    <n v="155"/>
    <n v="221.65"/>
  </r>
  <r>
    <s v="AD01-9361"/>
    <x v="4"/>
    <s v="Feb"/>
    <x v="1"/>
    <x v="1"/>
    <s v="Cancelld"/>
    <x v="1"/>
    <s v="Refunded"/>
    <s v="Branch "/>
    <n v="236"/>
    <n v="337.48"/>
  </r>
  <r>
    <s v="AD01-9361"/>
    <x v="4"/>
    <s v="Feb"/>
    <x v="1"/>
    <x v="1"/>
    <s v="Cancelld"/>
    <x v="1"/>
    <s v="Refunded"/>
    <s v="Branch "/>
    <n v="206"/>
    <n v="294.58"/>
  </r>
  <r>
    <s v="AD01-9363"/>
    <x v="4"/>
    <s v="Feb"/>
    <x v="1"/>
    <x v="1"/>
    <s v="Cancelld"/>
    <x v="1"/>
    <s v="Refunded"/>
    <s v="Branch "/>
    <n v="208"/>
    <n v="297.44"/>
  </r>
  <r>
    <s v="AD01-9362"/>
    <x v="4"/>
    <s v="Feb"/>
    <x v="1"/>
    <x v="1"/>
    <s v="Cancelld"/>
    <x v="1"/>
    <s v="Refunded"/>
    <s v="Branch "/>
    <n v="800"/>
    <n v="1144"/>
  </r>
  <r>
    <s v="AD01-9364"/>
    <x v="4"/>
    <s v="Feb"/>
    <x v="1"/>
    <x v="1"/>
    <s v="Cancelld"/>
    <x v="1"/>
    <s v="Refunded"/>
    <s v="Branch "/>
    <n v="886"/>
    <n v="1266.98"/>
  </r>
  <r>
    <s v="AD01-9364"/>
    <x v="4"/>
    <s v="Feb"/>
    <x v="1"/>
    <x v="1"/>
    <s v="Cancelld"/>
    <x v="1"/>
    <s v="Refunded"/>
    <s v="Branch "/>
    <n v="839"/>
    <n v="526.24"/>
  </r>
  <r>
    <s v="AD01-9362"/>
    <x v="4"/>
    <s v="Feb"/>
    <x v="1"/>
    <x v="1"/>
    <s v="Cancelld"/>
    <x v="1"/>
    <s v="Refunded"/>
    <s v="Branch "/>
    <n v="207"/>
    <n v="296.01"/>
  </r>
  <r>
    <s v="AD01-9363"/>
    <x v="4"/>
    <s v="Feb"/>
    <x v="1"/>
    <x v="1"/>
    <s v="Cancelld"/>
    <x v="1"/>
    <s v="Refunded"/>
    <s v="Branch "/>
    <n v="235"/>
    <n v="336.05"/>
  </r>
  <r>
    <s v="AD01-9361"/>
    <x v="4"/>
    <s v="Feb"/>
    <x v="1"/>
    <x v="1"/>
    <s v="Cancelld"/>
    <x v="1"/>
    <s v="Refunded"/>
    <s v="Branch "/>
    <n v="809"/>
    <n v="1156.8699999999999"/>
  </r>
  <r>
    <s v="AD01-9361"/>
    <x v="4"/>
    <s v="Feb"/>
    <x v="1"/>
    <x v="1"/>
    <s v="Cancelld"/>
    <x v="1"/>
    <s v="Refunded"/>
    <s v="Branch "/>
    <n v="209"/>
    <n v="298.87"/>
  </r>
  <r>
    <s v="AD01-9361"/>
    <x v="4"/>
    <s v="Jan"/>
    <x v="1"/>
    <x v="1"/>
    <s v="Cancelld"/>
    <x v="1"/>
    <s v="Refunded"/>
    <s v="Branch "/>
    <n v="242"/>
    <n v="346.06"/>
  </r>
  <r>
    <s v="AD01-9364"/>
    <x v="4"/>
    <s v="Jan"/>
    <x v="1"/>
    <x v="1"/>
    <s v="Cancelld"/>
    <x v="1"/>
    <s v="Refunded"/>
    <s v="Branch "/>
    <n v="212"/>
    <n v="303.15999999999997"/>
  </r>
  <r>
    <s v="AD01-9362"/>
    <x v="4"/>
    <s v="Jan"/>
    <x v="1"/>
    <x v="1"/>
    <s v="Cancelld"/>
    <x v="1"/>
    <s v="Refunded"/>
    <s v="Branch "/>
    <n v="238"/>
    <n v="340.34000000000003"/>
  </r>
  <r>
    <s v="AD01-9364"/>
    <x v="4"/>
    <s v="Jan"/>
    <x v="1"/>
    <x v="1"/>
    <s v="Cancelld"/>
    <x v="1"/>
    <s v="Refunded"/>
    <s v="Branch "/>
    <n v="214"/>
    <n v="306.02"/>
  </r>
  <r>
    <s v="AD01-9362"/>
    <x v="4"/>
    <s v="Jan"/>
    <x v="1"/>
    <x v="1"/>
    <s v="Cancelld"/>
    <x v="1"/>
    <s v="Refunded"/>
    <s v="Branch "/>
    <n v="799"/>
    <n v="1142.57"/>
  </r>
  <r>
    <s v="AD01-9362"/>
    <x v="4"/>
    <s v="Jan"/>
    <x v="1"/>
    <x v="1"/>
    <s v="Cancelld"/>
    <x v="1"/>
    <s v="Refunded"/>
    <s v="Branch "/>
    <n v="213"/>
    <n v="304.59000000000003"/>
  </r>
  <r>
    <s v="AD01-9364"/>
    <x v="4"/>
    <s v="Jan"/>
    <x v="1"/>
    <x v="1"/>
    <s v="Cancelld"/>
    <x v="1"/>
    <s v="Refunded"/>
    <s v="Branch "/>
    <n v="241"/>
    <n v="344.63"/>
  </r>
  <r>
    <s v="AD01-9362"/>
    <x v="4"/>
    <s v="Jan"/>
    <x v="1"/>
    <x v="1"/>
    <s v="Cancelld"/>
    <x v="1"/>
    <s v="Refunded"/>
    <s v="Branch "/>
    <n v="211"/>
    <n v="301.73"/>
  </r>
  <r>
    <s v="AD01-9364"/>
    <x v="4"/>
    <s v="Jan"/>
    <x v="1"/>
    <x v="1"/>
    <s v="Cancelld"/>
    <x v="1"/>
    <s v="Refunded"/>
    <s v="Branch "/>
    <n v="808"/>
    <n v="1155.44"/>
  </r>
  <r>
    <s v="AD01-9361"/>
    <x v="4"/>
    <s v="Jan"/>
    <x v="1"/>
    <x v="1"/>
    <s v="Cancelld"/>
    <x v="1"/>
    <s v="Refunded"/>
    <s v="Branch "/>
    <n v="215"/>
    <n v="307.45"/>
  </r>
  <r>
    <s v="AD01-9361"/>
    <x v="4"/>
    <s v="Jul"/>
    <x v="1"/>
    <x v="1"/>
    <s v="Cancelld"/>
    <x v="1"/>
    <s v="Refunded"/>
    <s v="Branch "/>
    <n v="206"/>
    <n v="294.58"/>
  </r>
  <r>
    <s v="AD01-9362"/>
    <x v="4"/>
    <s v="Jul"/>
    <x v="1"/>
    <x v="1"/>
    <s v="Cancelld"/>
    <x v="1"/>
    <s v="Refunded"/>
    <s v="Branch "/>
    <n v="182"/>
    <n v="260.26"/>
  </r>
  <r>
    <s v="AD01-9362"/>
    <x v="4"/>
    <s v="Jul"/>
    <x v="1"/>
    <x v="1"/>
    <s v="Cancelld"/>
    <x v="1"/>
    <s v="Refunded"/>
    <s v="Branch "/>
    <n v="208"/>
    <n v="297.44"/>
  </r>
  <r>
    <s v="AD01-9362"/>
    <x v="4"/>
    <s v="Jul"/>
    <x v="1"/>
    <x v="1"/>
    <s v="Cancelld"/>
    <x v="1"/>
    <s v="Refunded"/>
    <s v="Branch "/>
    <n v="804"/>
    <n v="1149.72"/>
  </r>
  <r>
    <s v="AD01-9361"/>
    <x v="4"/>
    <s v="Jul"/>
    <x v="1"/>
    <x v="1"/>
    <s v="Cancelld"/>
    <x v="1"/>
    <s v="Refunded"/>
    <s v="Branch "/>
    <n v="891"/>
    <n v="1274.1300000000001"/>
  </r>
  <r>
    <s v="AD01-9361"/>
    <x v="4"/>
    <s v="Jul"/>
    <x v="1"/>
    <x v="1"/>
    <s v="Cancelld"/>
    <x v="1"/>
    <s v="Refunded"/>
    <s v="Branch "/>
    <n v="844"/>
    <n v="526.24"/>
  </r>
  <r>
    <s v="AD01-9362"/>
    <x v="4"/>
    <s v="Jul"/>
    <x v="1"/>
    <x v="1"/>
    <s v="Cancelld"/>
    <x v="1"/>
    <s v="Refunded"/>
    <s v="Branch "/>
    <n v="183"/>
    <n v="261.69"/>
  </r>
  <r>
    <s v="AD01-9362"/>
    <x v="4"/>
    <s v="Jul"/>
    <x v="1"/>
    <x v="1"/>
    <s v="Cancelld"/>
    <x v="1"/>
    <s v="Refunded"/>
    <s v="Branch "/>
    <n v="181"/>
    <n v="258.83"/>
  </r>
  <r>
    <s v="AD01-9362"/>
    <x v="4"/>
    <s v="Jul"/>
    <x v="1"/>
    <x v="1"/>
    <s v="Cancelld"/>
    <x v="1"/>
    <s v="Refunded"/>
    <s v="Branch "/>
    <n v="813"/>
    <n v="1162.5899999999999"/>
  </r>
  <r>
    <s v="AD01-9361"/>
    <x v="4"/>
    <s v="Jul"/>
    <x v="1"/>
    <x v="1"/>
    <s v="Cancelld"/>
    <x v="1"/>
    <s v="Refunded"/>
    <s v="Branch "/>
    <n v="179"/>
    <n v="255.97"/>
  </r>
  <r>
    <s v="AD01-9362"/>
    <x v="4"/>
    <s v="Jun"/>
    <x v="1"/>
    <x v="1"/>
    <s v="Cancelld"/>
    <x v="1"/>
    <s v="Refunded"/>
    <s v="Branch "/>
    <n v="212"/>
    <n v="303.15999999999997"/>
  </r>
  <r>
    <s v="AD01-9364"/>
    <x v="4"/>
    <s v="Jun"/>
    <x v="1"/>
    <x v="1"/>
    <s v="Cancelld"/>
    <x v="1"/>
    <s v="Refunded"/>
    <s v="Branch "/>
    <n v="188"/>
    <n v="268.84000000000003"/>
  </r>
  <r>
    <s v="AD01-9363"/>
    <x v="4"/>
    <s v="Jun"/>
    <x v="1"/>
    <x v="1"/>
    <s v="Cancelld"/>
    <x v="1"/>
    <s v="Refunded"/>
    <s v="Branch "/>
    <n v="214"/>
    <n v="306.02"/>
  </r>
  <r>
    <s v="AD01-9364"/>
    <x v="4"/>
    <s v="Jun"/>
    <x v="1"/>
    <x v="1"/>
    <s v="Cancelld"/>
    <x v="1"/>
    <s v="Refunded"/>
    <s v="Branch "/>
    <n v="184"/>
    <n v="263.12"/>
  </r>
  <r>
    <s v="AD01-9363"/>
    <x v="4"/>
    <s v="Jun"/>
    <x v="1"/>
    <x v="1"/>
    <s v="Cancelld"/>
    <x v="1"/>
    <s v="Refunded"/>
    <s v="Branch "/>
    <n v="803"/>
    <n v="1148.29"/>
  </r>
  <r>
    <s v="AD01-9364"/>
    <x v="4"/>
    <s v="Jun"/>
    <x v="1"/>
    <x v="1"/>
    <s v="Cancelld"/>
    <x v="1"/>
    <s v="Refunded"/>
    <s v="Branch "/>
    <n v="890"/>
    <n v="1272.7"/>
  </r>
  <r>
    <s v="AD01-9364"/>
    <x v="4"/>
    <s v="Jun"/>
    <x v="1"/>
    <x v="1"/>
    <s v="Cancelld"/>
    <x v="1"/>
    <s v="Refunded"/>
    <s v="Branch "/>
    <n v="843"/>
    <n v="526.24"/>
  </r>
  <r>
    <s v="AD01-9363"/>
    <x v="4"/>
    <s v="Jun"/>
    <x v="1"/>
    <x v="1"/>
    <s v="Cancelld"/>
    <x v="1"/>
    <s v="Refunded"/>
    <s v="Branch "/>
    <n v="189"/>
    <n v="270.27"/>
  </r>
  <r>
    <s v="AD01-9364"/>
    <x v="4"/>
    <s v="Jun"/>
    <x v="1"/>
    <x v="1"/>
    <s v="Cancelld"/>
    <x v="1"/>
    <s v="Refunded"/>
    <s v="Branch "/>
    <n v="211"/>
    <n v="301.73"/>
  </r>
  <r>
    <s v="AD01-9363"/>
    <x v="4"/>
    <s v="Jun"/>
    <x v="1"/>
    <x v="1"/>
    <s v="Cancelld"/>
    <x v="1"/>
    <s v="Refunded"/>
    <s v="Branch "/>
    <n v="187"/>
    <n v="267.40999999999997"/>
  </r>
  <r>
    <s v="AD01-9364"/>
    <x v="4"/>
    <s v="Jun"/>
    <x v="1"/>
    <x v="1"/>
    <s v="Cancelld"/>
    <x v="1"/>
    <s v="Refunded"/>
    <s v="Branch "/>
    <n v="812"/>
    <n v="1161.1599999999999"/>
  </r>
  <r>
    <s v="AD01-9362"/>
    <x v="4"/>
    <s v="Jun"/>
    <x v="1"/>
    <x v="1"/>
    <s v="Cancelld"/>
    <x v="1"/>
    <s v="Refunded"/>
    <s v="Branch "/>
    <n v="185"/>
    <n v="264.55"/>
  </r>
  <r>
    <s v="AD01-9362"/>
    <x v="4"/>
    <s v="Mar"/>
    <x v="1"/>
    <x v="1"/>
    <s v="Cancelld"/>
    <x v="1"/>
    <s v="Refunded"/>
    <s v="Branch "/>
    <n v="230"/>
    <n v="328.9"/>
  </r>
  <r>
    <s v="AD01-9361"/>
    <x v="4"/>
    <s v="Mar"/>
    <x v="1"/>
    <x v="1"/>
    <s v="Cancelld"/>
    <x v="1"/>
    <s v="Refunded"/>
    <s v="Branch "/>
    <n v="200"/>
    <n v="286"/>
  </r>
  <r>
    <s v="AD01-9361"/>
    <x v="4"/>
    <s v="Mar"/>
    <x v="1"/>
    <x v="1"/>
    <s v="Cancelld"/>
    <x v="1"/>
    <s v="Refunded"/>
    <s v="Branch "/>
    <n v="232"/>
    <n v="331.76"/>
  </r>
  <r>
    <s v="AD01-9364"/>
    <x v="4"/>
    <s v="Mar"/>
    <x v="1"/>
    <x v="1"/>
    <s v="Cancelld"/>
    <x v="1"/>
    <s v="Refunded"/>
    <s v="Branch "/>
    <n v="202"/>
    <n v="288.86"/>
  </r>
  <r>
    <s v="AD01-9361"/>
    <x v="4"/>
    <s v="Mar"/>
    <x v="1"/>
    <x v="1"/>
    <s v="Cancelld"/>
    <x v="1"/>
    <s v="Refunded"/>
    <s v="Branch "/>
    <n v="801"/>
    <n v="1145.43"/>
  </r>
  <r>
    <s v="AD01-9361"/>
    <x v="4"/>
    <s v="Mar"/>
    <x v="1"/>
    <x v="1"/>
    <s v="Cancelld"/>
    <x v="1"/>
    <s v="Refunded"/>
    <s v="Branch "/>
    <n v="887"/>
    <n v="1268.4099999999999"/>
  </r>
  <r>
    <s v="AD01-9361"/>
    <x v="4"/>
    <s v="Mar"/>
    <x v="1"/>
    <x v="1"/>
    <s v="Cancelld"/>
    <x v="1"/>
    <s v="Refunded"/>
    <s v="Branch "/>
    <n v="840"/>
    <n v="526.24"/>
  </r>
  <r>
    <s v="AD01-9361"/>
    <x v="4"/>
    <s v="Mar"/>
    <x v="1"/>
    <x v="1"/>
    <s v="Cancelld"/>
    <x v="1"/>
    <s v="Refunded"/>
    <s v="Branch "/>
    <n v="201"/>
    <n v="287.43"/>
  </r>
  <r>
    <s v="AD01-9364"/>
    <x v="4"/>
    <s v="Mar"/>
    <x v="1"/>
    <x v="1"/>
    <s v="Cancelld"/>
    <x v="1"/>
    <s v="Refunded"/>
    <s v="Branch "/>
    <n v="229"/>
    <n v="327.47000000000003"/>
  </r>
  <r>
    <s v="AD01-9361"/>
    <x v="4"/>
    <s v="Mar"/>
    <x v="1"/>
    <x v="1"/>
    <s v="Cancelld"/>
    <x v="1"/>
    <s v="Refunded"/>
    <s v="Branch "/>
    <n v="205"/>
    <n v="293.14999999999998"/>
  </r>
  <r>
    <s v="AD01-9361"/>
    <x v="4"/>
    <s v="Mar"/>
    <x v="1"/>
    <x v="1"/>
    <s v="Cancelld"/>
    <x v="1"/>
    <s v="Refunded"/>
    <s v="Branch "/>
    <n v="810"/>
    <n v="1158.3"/>
  </r>
  <r>
    <s v="AD01-9362"/>
    <x v="4"/>
    <s v="Mar"/>
    <x v="1"/>
    <x v="1"/>
    <s v="Cancelld"/>
    <x v="1"/>
    <s v="Refunded"/>
    <s v="Branch "/>
    <n v="203"/>
    <n v="290.28999999999996"/>
  </r>
  <r>
    <s v="AD01-9364"/>
    <x v="4"/>
    <s v="May"/>
    <x v="1"/>
    <x v="1"/>
    <s v="Cancelld"/>
    <x v="1"/>
    <s v="Refunded"/>
    <s v="Branch "/>
    <n v="218"/>
    <n v="311.74"/>
  </r>
  <r>
    <s v="AD01-9364"/>
    <x v="4"/>
    <s v="May"/>
    <x v="1"/>
    <x v="1"/>
    <s v="Cancelld"/>
    <x v="1"/>
    <s v="Refunded"/>
    <s v="Branch "/>
    <n v="194"/>
    <n v="277.42"/>
  </r>
  <r>
    <s v="AD01-9362"/>
    <x v="4"/>
    <s v="May"/>
    <x v="1"/>
    <x v="1"/>
    <s v="Cancelld"/>
    <x v="1"/>
    <s v="Refunded"/>
    <s v="Branch "/>
    <n v="220"/>
    <n v="314.60000000000002"/>
  </r>
  <r>
    <s v="AD01-9362"/>
    <x v="4"/>
    <s v="May"/>
    <x v="1"/>
    <x v="1"/>
    <s v="Cancelld"/>
    <x v="1"/>
    <s v="Refunded"/>
    <s v="Branch "/>
    <n v="190"/>
    <n v="271.7"/>
  </r>
  <r>
    <s v="AD01-9362"/>
    <x v="4"/>
    <s v="May"/>
    <x v="1"/>
    <x v="1"/>
    <s v="Cancelld"/>
    <x v="1"/>
    <s v="Refunded"/>
    <s v="Branch "/>
    <n v="889"/>
    <n v="1271.27"/>
  </r>
  <r>
    <s v="AD01-9362"/>
    <x v="4"/>
    <s v="May"/>
    <x v="1"/>
    <x v="1"/>
    <s v="Cancelld"/>
    <x v="1"/>
    <s v="Refunded"/>
    <s v="Branch "/>
    <n v="842"/>
    <n v="526.24"/>
  </r>
  <r>
    <s v="AD01-9362"/>
    <x v="4"/>
    <s v="May"/>
    <x v="1"/>
    <x v="1"/>
    <s v="Cancelld"/>
    <x v="1"/>
    <s v="Refunded"/>
    <s v="Branch "/>
    <n v="217"/>
    <n v="310.31"/>
  </r>
  <r>
    <s v="AD01-9362"/>
    <x v="4"/>
    <s v="May"/>
    <x v="1"/>
    <x v="1"/>
    <s v="Cancelld"/>
    <x v="1"/>
    <s v="Refunded"/>
    <s v="Branch "/>
    <n v="193"/>
    <n v="275.99"/>
  </r>
  <r>
    <s v="AD01-9364"/>
    <x v="4"/>
    <s v="May"/>
    <x v="1"/>
    <x v="1"/>
    <s v="Cancelld"/>
    <x v="1"/>
    <s v="Refunded"/>
    <s v="Branch "/>
    <n v="811"/>
    <n v="1159.73"/>
  </r>
  <r>
    <s v="AD01-9364"/>
    <x v="4"/>
    <s v="May"/>
    <x v="1"/>
    <x v="1"/>
    <s v="Cancelld"/>
    <x v="1"/>
    <s v="Refunded"/>
    <s v="Branch "/>
    <n v="191"/>
    <n v="273.13"/>
  </r>
  <r>
    <s v="AD01-9362"/>
    <x v="4"/>
    <s v="Nov"/>
    <x v="1"/>
    <x v="1"/>
    <s v="Cancelld"/>
    <x v="1"/>
    <s v="Refunded"/>
    <s v="Branch "/>
    <n v="188"/>
    <n v="268.84000000000003"/>
  </r>
  <r>
    <s v="AD01-9365"/>
    <x v="4"/>
    <s v="Nov"/>
    <x v="1"/>
    <x v="1"/>
    <s v="Cancelld"/>
    <x v="1"/>
    <s v="Refunded"/>
    <s v="Branch "/>
    <n v="158"/>
    <n v="225.94"/>
  </r>
  <r>
    <s v="AD01-9361"/>
    <x v="4"/>
    <s v="Nov"/>
    <x v="1"/>
    <x v="1"/>
    <s v="Cancelld"/>
    <x v="1"/>
    <s v="Refunded"/>
    <s v="Branch "/>
    <n v="160"/>
    <n v="228.8"/>
  </r>
  <r>
    <s v="AD01-9361"/>
    <x v="4"/>
    <s v="Nov"/>
    <x v="1"/>
    <x v="1"/>
    <s v="Cancelld"/>
    <x v="1"/>
    <s v="Refunded"/>
    <s v="Branch "/>
    <n v="808"/>
    <n v="1155.44"/>
  </r>
  <r>
    <s v="AD01-9362"/>
    <x v="4"/>
    <s v="Nov"/>
    <x v="1"/>
    <x v="1"/>
    <s v="Cancelld"/>
    <x v="1"/>
    <s v="Refunded"/>
    <s v="Branch "/>
    <n v="894"/>
    <n v="1278.42"/>
  </r>
  <r>
    <s v="AD01-9362"/>
    <x v="4"/>
    <s v="Nov"/>
    <x v="1"/>
    <x v="1"/>
    <s v="Cancelld"/>
    <x v="1"/>
    <s v="Refunded"/>
    <s v="Branch "/>
    <n v="847"/>
    <n v="526.24"/>
  </r>
  <r>
    <s v="AD01-9361"/>
    <x v="4"/>
    <s v="Nov"/>
    <x v="1"/>
    <x v="1"/>
    <s v="Cancelld"/>
    <x v="1"/>
    <s v="Refunded"/>
    <s v="Branch "/>
    <n v="159"/>
    <n v="227.37"/>
  </r>
  <r>
    <s v="AD01-9361"/>
    <x v="4"/>
    <s v="Nov"/>
    <x v="1"/>
    <x v="1"/>
    <s v="Cancelld"/>
    <x v="1"/>
    <s v="Refunded"/>
    <s v="Branch "/>
    <n v="187"/>
    <n v="267.40999999999997"/>
  </r>
  <r>
    <s v="AD01-9365"/>
    <x v="4"/>
    <s v="Nov"/>
    <x v="1"/>
    <x v="1"/>
    <s v="Cancelld"/>
    <x v="1"/>
    <s v="Refunded"/>
    <s v="Branch "/>
    <n v="817"/>
    <n v="1168.31"/>
  </r>
  <r>
    <s v="AD01-9362"/>
    <x v="4"/>
    <s v="Nov"/>
    <x v="1"/>
    <x v="1"/>
    <s v="Cancelld"/>
    <x v="1"/>
    <s v="Refunded"/>
    <s v="Branch "/>
    <n v="161"/>
    <n v="230.23000000000002"/>
  </r>
  <r>
    <s v="AD01-9361"/>
    <x v="4"/>
    <s v="Oct"/>
    <x v="1"/>
    <x v="1"/>
    <s v="Cancelld"/>
    <x v="1"/>
    <s v="Refunded"/>
    <s v="Branch "/>
    <n v="194"/>
    <n v="277.42"/>
  </r>
  <r>
    <s v="AD01-9362"/>
    <x v="4"/>
    <s v="Oct"/>
    <x v="1"/>
    <x v="1"/>
    <s v="Cancelld"/>
    <x v="1"/>
    <s v="Refunded"/>
    <s v="Branch "/>
    <n v="164"/>
    <n v="234.51999999999998"/>
  </r>
  <r>
    <s v="AD01-9362"/>
    <x v="4"/>
    <s v="Oct"/>
    <x v="1"/>
    <x v="1"/>
    <s v="Cancelld"/>
    <x v="1"/>
    <s v="Refunded"/>
    <s v="Branch "/>
    <n v="190"/>
    <n v="271.7"/>
  </r>
  <r>
    <s v="AD01-9363"/>
    <x v="4"/>
    <s v="Oct"/>
    <x v="1"/>
    <x v="1"/>
    <s v="Cancelld"/>
    <x v="1"/>
    <s v="Refunded"/>
    <s v="Branch "/>
    <n v="166"/>
    <n v="237.38"/>
  </r>
  <r>
    <s v="AD01-9361"/>
    <x v="4"/>
    <s v="Oct"/>
    <x v="1"/>
    <x v="1"/>
    <s v="Cancelld"/>
    <x v="1"/>
    <s v="Refunded"/>
    <s v="Branch "/>
    <n v="807"/>
    <n v="1154.01"/>
  </r>
  <r>
    <s v="AD01-9361"/>
    <x v="4"/>
    <s v="Oct"/>
    <x v="1"/>
    <x v="1"/>
    <s v="Cancelld"/>
    <x v="1"/>
    <s v="Refunded"/>
    <s v="Branch "/>
    <n v="165"/>
    <n v="235.95"/>
  </r>
  <r>
    <s v="AD01-9363"/>
    <x v="4"/>
    <s v="Oct"/>
    <x v="1"/>
    <x v="1"/>
    <s v="Cancelld"/>
    <x v="1"/>
    <s v="Refunded"/>
    <s v="Branch "/>
    <n v="193"/>
    <n v="275.99"/>
  </r>
  <r>
    <s v="AD01-9362"/>
    <x v="4"/>
    <s v="Oct"/>
    <x v="1"/>
    <x v="1"/>
    <s v="Cancelld"/>
    <x v="1"/>
    <s v="Refunded"/>
    <s v="Branch "/>
    <n v="163"/>
    <n v="233.09"/>
  </r>
  <r>
    <s v="AD01-9362"/>
    <x v="4"/>
    <s v="Oct"/>
    <x v="1"/>
    <x v="1"/>
    <s v="Cancelld"/>
    <x v="1"/>
    <s v="Refunded"/>
    <s v="Branch "/>
    <n v="816"/>
    <n v="1166.8800000000001"/>
  </r>
  <r>
    <s v="AD01-9361"/>
    <x v="4"/>
    <s v="Oct"/>
    <x v="1"/>
    <x v="1"/>
    <s v="Cancelld"/>
    <x v="1"/>
    <s v="Refunded"/>
    <s v="Branch "/>
    <n v="167"/>
    <n v="238.81"/>
  </r>
  <r>
    <s v="AD01-9362"/>
    <x v="4"/>
    <s v="Sep"/>
    <x v="1"/>
    <x v="1"/>
    <s v="Cancelld"/>
    <x v="1"/>
    <s v="Refunded"/>
    <s v="Branch "/>
    <n v="200"/>
    <n v="286"/>
  </r>
  <r>
    <s v="AD01-9361"/>
    <x v="4"/>
    <s v="Sep"/>
    <x v="1"/>
    <x v="1"/>
    <s v="Cancelld"/>
    <x v="1"/>
    <s v="Refunded"/>
    <s v="Branch "/>
    <n v="170"/>
    <n v="243.1"/>
  </r>
  <r>
    <s v="AD01-9361"/>
    <x v="4"/>
    <s v="Sep"/>
    <x v="1"/>
    <x v="1"/>
    <s v="Cancelld"/>
    <x v="1"/>
    <s v="Refunded"/>
    <s v="Branch "/>
    <n v="196"/>
    <n v="280.27999999999997"/>
  </r>
  <r>
    <s v="AD01-9362"/>
    <x v="4"/>
    <s v="Sep"/>
    <x v="1"/>
    <x v="1"/>
    <s v="Cancelld"/>
    <x v="1"/>
    <s v="Refunded"/>
    <s v="Branch "/>
    <n v="172"/>
    <n v="245.95999999999998"/>
  </r>
  <r>
    <s v="AD01-9362"/>
    <x v="4"/>
    <s v="Sep"/>
    <x v="1"/>
    <x v="1"/>
    <s v="Cancelld"/>
    <x v="1"/>
    <s v="Refunded"/>
    <s v="Branch "/>
    <n v="806"/>
    <n v="1152.58"/>
  </r>
  <r>
    <s v="AD01-9361"/>
    <x v="4"/>
    <s v="Sep"/>
    <x v="1"/>
    <x v="1"/>
    <s v="Cancelld"/>
    <x v="1"/>
    <s v="Refunded"/>
    <s v="Branch "/>
    <n v="893"/>
    <n v="1276.99"/>
  </r>
  <r>
    <s v="AD01-9361"/>
    <x v="4"/>
    <s v="Sep"/>
    <x v="1"/>
    <x v="1"/>
    <s v="Cancelld"/>
    <x v="1"/>
    <s v="Refunded"/>
    <s v="Branch "/>
    <n v="846"/>
    <n v="526.24"/>
  </r>
  <r>
    <s v="AD01-9362"/>
    <x v="4"/>
    <s v="Sep"/>
    <x v="1"/>
    <x v="1"/>
    <s v="Cancelld"/>
    <x v="1"/>
    <s v="Refunded"/>
    <s v="Branch "/>
    <n v="171"/>
    <n v="244.53"/>
  </r>
  <r>
    <s v="AD01-9362"/>
    <x v="4"/>
    <s v="Sep"/>
    <x v="1"/>
    <x v="1"/>
    <s v="Cancelld"/>
    <x v="1"/>
    <s v="Refunded"/>
    <s v="Branch "/>
    <n v="199"/>
    <n v="284.57"/>
  </r>
  <r>
    <s v="AD01-9361"/>
    <x v="4"/>
    <s v="Sep"/>
    <x v="1"/>
    <x v="1"/>
    <s v="Cancelld"/>
    <x v="1"/>
    <s v="Refunded"/>
    <s v="Branch "/>
    <n v="169"/>
    <n v="241.67000000000002"/>
  </r>
  <r>
    <s v="AD01-9361"/>
    <x v="4"/>
    <s v="Sep"/>
    <x v="1"/>
    <x v="1"/>
    <s v="Cancelld"/>
    <x v="1"/>
    <s v="Refunded"/>
    <s v="Branch "/>
    <n v="815"/>
    <n v="1165.45"/>
  </r>
  <r>
    <s v="AD01-9362"/>
    <x v="4"/>
    <s v="Sep"/>
    <x v="1"/>
    <x v="1"/>
    <s v="Cancelld"/>
    <x v="1"/>
    <s v="Refunded"/>
    <s v="Branch "/>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1712C7-7798-44F3-A202-DC10647273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K4:AM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showAll="0">
      <items count="7">
        <item x="3"/>
        <item x="2"/>
        <item x="1"/>
        <item x="0"/>
        <item x="5"/>
        <item x="4"/>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6">
    <format dxfId="705">
      <pivotArea type="all" dataOnly="0" outline="0" fieldPosition="0"/>
    </format>
    <format dxfId="704">
      <pivotArea outline="0" collapsedLevelsAreSubtotals="1" fieldPosition="0"/>
    </format>
    <format dxfId="703">
      <pivotArea field="2" type="button" dataOnly="0" labelOnly="1" outline="0"/>
    </format>
    <format dxfId="702">
      <pivotArea dataOnly="0" labelOnly="1" grandRow="1" outline="0" fieldPosition="0"/>
    </format>
    <format dxfId="701">
      <pivotArea outline="0" collapsedLevelsAreSubtotals="1" fieldPosition="0"/>
    </format>
    <format dxfId="700">
      <pivotArea outline="0" fieldPosition="0">
        <references count="1">
          <reference field="4294967294" count="1">
            <x v="1"/>
          </reference>
        </references>
      </pivotArea>
    </format>
  </formats>
  <chartFormats count="12">
    <chartFormat chart="45" format="6" series="1">
      <pivotArea type="data" outline="0" fieldPosition="0">
        <references count="1">
          <reference field="4294967294" count="1" selected="0">
            <x v="0"/>
          </reference>
        </references>
      </pivotArea>
    </chartFormat>
    <chartFormat chart="45" format="7">
      <pivotArea type="data" outline="0" fieldPosition="0">
        <references count="2">
          <reference field="4294967294" count="1" selected="0">
            <x v="0"/>
          </reference>
          <reference field="8" count="1" selected="0">
            <x v="0"/>
          </reference>
        </references>
      </pivotArea>
    </chartFormat>
    <chartFormat chart="45" format="8">
      <pivotArea type="data" outline="0" fieldPosition="0">
        <references count="2">
          <reference field="4294967294" count="1" selected="0">
            <x v="0"/>
          </reference>
          <reference field="8" count="1" selected="0">
            <x v="1"/>
          </reference>
        </references>
      </pivotArea>
    </chartFormat>
    <chartFormat chart="45" format="9" series="1">
      <pivotArea type="data" outline="0" fieldPosition="0">
        <references count="1">
          <reference field="4294967294" count="1" selected="0">
            <x v="1"/>
          </reference>
        </references>
      </pivotArea>
    </chartFormat>
    <chartFormat chart="45" format="10">
      <pivotArea type="data" outline="0" fieldPosition="0">
        <references count="2">
          <reference field="4294967294" count="1" selected="0">
            <x v="1"/>
          </reference>
          <reference field="8" count="1" selected="0">
            <x v="0"/>
          </reference>
        </references>
      </pivotArea>
    </chartFormat>
    <chartFormat chart="45" format="11">
      <pivotArea type="data" outline="0" fieldPosition="0">
        <references count="2">
          <reference field="4294967294" count="1" selected="0">
            <x v="1"/>
          </reference>
          <reference field="8" count="1" selected="0">
            <x v="1"/>
          </reference>
        </references>
      </pivotArea>
    </chartFormat>
    <chartFormat chart="46" format="12" series="1">
      <pivotArea type="data" outline="0" fieldPosition="0">
        <references count="1">
          <reference field="4294967294" count="1" selected="0">
            <x v="0"/>
          </reference>
        </references>
      </pivotArea>
    </chartFormat>
    <chartFormat chart="46" format="13">
      <pivotArea type="data" outline="0" fieldPosition="0">
        <references count="2">
          <reference field="4294967294" count="1" selected="0">
            <x v="0"/>
          </reference>
          <reference field="8" count="1" selected="0">
            <x v="0"/>
          </reference>
        </references>
      </pivotArea>
    </chartFormat>
    <chartFormat chart="46" format="14">
      <pivotArea type="data" outline="0" fieldPosition="0">
        <references count="2">
          <reference field="4294967294" count="1" selected="0">
            <x v="0"/>
          </reference>
          <reference field="8" count="1" selected="0">
            <x v="1"/>
          </reference>
        </references>
      </pivotArea>
    </chartFormat>
    <chartFormat chart="46" format="15" series="1">
      <pivotArea type="data" outline="0" fieldPosition="0">
        <references count="1">
          <reference field="4294967294" count="1" selected="0">
            <x v="1"/>
          </reference>
        </references>
      </pivotArea>
    </chartFormat>
    <chartFormat chart="46" format="16">
      <pivotArea type="data" outline="0" fieldPosition="0">
        <references count="2">
          <reference field="4294967294" count="1" selected="0">
            <x v="1"/>
          </reference>
          <reference field="8" count="1" selected="0">
            <x v="0"/>
          </reference>
        </references>
      </pivotArea>
    </chartFormat>
    <chartFormat chart="46" format="17">
      <pivotArea type="data" outline="0" fieldPosition="0">
        <references count="2">
          <reference field="4294967294" count="1" selected="0">
            <x v="1"/>
          </reference>
          <reference field="8"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C396CC-641C-46E6-899E-D94DA8AE34E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V5:BW6" firstHeaderRow="0" firstDataRow="1" firstDataCol="0"/>
  <pivotFields count="4">
    <pivotField showAll="0">
      <items count="6">
        <item h="1" x="0"/>
        <item h="1" x="1"/>
        <item h="1" x="2"/>
        <item h="1" x="3"/>
        <item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F0841C-4996-4122-B464-915B4F0923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4:T5" firstHeaderRow="0" firstDataRow="1" firstDataCol="0"/>
  <pivotFields count="9">
    <pivotField showAll="0">
      <items count="6">
        <item h="1" x="0"/>
        <item h="1" x="1"/>
        <item h="1" x="2"/>
        <item h="1" x="3"/>
        <item x="4"/>
        <item t="default"/>
      </items>
    </pivotField>
    <pivotField showAll="0"/>
    <pivotField showAll="0">
      <items count="7">
        <item x="3"/>
        <item x="2"/>
        <item x="1"/>
        <item x="0"/>
        <item x="5"/>
        <item x="4"/>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6">
    <format dxfId="731">
      <pivotArea type="all" dataOnly="0" outline="0" fieldPosition="0"/>
    </format>
    <format dxfId="730">
      <pivotArea outline="0" collapsedLevelsAreSubtotals="1" fieldPosition="0"/>
    </format>
    <format dxfId="729">
      <pivotArea field="2" type="button" dataOnly="0" labelOnly="1" outline="0"/>
    </format>
    <format dxfId="728">
      <pivotArea dataOnly="0" labelOnly="1" grandRow="1" outline="0" fieldPosition="0"/>
    </format>
    <format dxfId="727">
      <pivotArea dataOnly="0" labelOnly="1" outline="0" fieldPosition="0">
        <references count="1">
          <reference field="4294967294" count="1">
            <x v="0"/>
          </reference>
        </references>
      </pivotArea>
    </format>
    <format dxfId="726">
      <pivotArea outline="0" collapsedLevelsAreSubtotals="1"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540C868-491D-4BEE-BF34-3DA4D161F3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F4:AG17" firstHeaderRow="1"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items count="7">
        <item x="3"/>
        <item x="2"/>
        <item x="1"/>
        <item x="0"/>
        <item x="5"/>
        <item x="4"/>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5">
    <format dxfId="736">
      <pivotArea type="all" dataOnly="0" outline="0" fieldPosition="0"/>
    </format>
    <format dxfId="735">
      <pivotArea outline="0" collapsedLevelsAreSubtotals="1" fieldPosition="0"/>
    </format>
    <format dxfId="734">
      <pivotArea field="2" type="button" dataOnly="0" labelOnly="1" outline="0"/>
    </format>
    <format dxfId="733">
      <pivotArea dataOnly="0" labelOnly="1" grandRow="1" outline="0" fieldPosition="0"/>
    </format>
    <format dxfId="732">
      <pivotArea outline="0" collapsedLevelsAreSubtotals="1" fieldPosition="0"/>
    </format>
  </formats>
  <chartFormats count="1">
    <chartFormat chart="39"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078A23-9A4E-4582-BB36-4C5A5F8C587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T5:AV27" firstHeaderRow="0" firstDataRow="1" firstDataCol="1"/>
  <pivotFields count="9">
    <pivotField showAll="0">
      <items count="6">
        <item h="1" x="0"/>
        <item h="1" x="1"/>
        <item h="1" x="2"/>
        <item h="1" x="3"/>
        <item x="4"/>
        <item t="default"/>
      </items>
    </pivotField>
    <pivotField showAll="0">
      <items count="13">
        <item x="0"/>
        <item x="1"/>
        <item x="2"/>
        <item x="3"/>
        <item x="4"/>
        <item x="5"/>
        <item x="6"/>
        <item x="7"/>
        <item x="8"/>
        <item x="9"/>
        <item x="10"/>
        <item x="11"/>
        <item t="default"/>
      </items>
    </pivotField>
    <pivotField axis="axisRow" showAll="0">
      <items count="7">
        <item x="3"/>
        <item x="2"/>
        <item x="1"/>
        <item x="0"/>
        <item x="5"/>
        <item x="4"/>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7"/>
    </i>
    <i r="1">
      <x v="11"/>
    </i>
    <i>
      <x v="1"/>
    </i>
    <i r="1">
      <x v="9"/>
    </i>
    <i r="1">
      <x v="10"/>
    </i>
    <i>
      <x v="2"/>
    </i>
    <i r="1">
      <x v="2"/>
    </i>
    <i r="1">
      <x v="6"/>
    </i>
    <i r="1">
      <x v="8"/>
    </i>
    <i>
      <x v="3"/>
    </i>
    <i r="1">
      <x v="4"/>
    </i>
    <i r="1">
      <x v="12"/>
    </i>
    <i>
      <x v="4"/>
    </i>
    <i r="1">
      <x/>
    </i>
    <i>
      <x v="5"/>
    </i>
    <i r="1">
      <x v="1"/>
    </i>
    <i r="1">
      <x v="3"/>
    </i>
    <i r="1">
      <x v="5"/>
    </i>
    <i r="1">
      <x v="13"/>
    </i>
    <i r="1">
      <x v="14"/>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6">
    <format dxfId="711">
      <pivotArea type="all" dataOnly="0" outline="0" fieldPosition="0"/>
    </format>
    <format dxfId="710">
      <pivotArea outline="0" collapsedLevelsAreSubtotals="1" fieldPosition="0"/>
    </format>
    <format dxfId="709">
      <pivotArea field="2" type="button" dataOnly="0" labelOnly="1" outline="0" axis="axisRow" fieldPosition="0"/>
    </format>
    <format dxfId="708">
      <pivotArea dataOnly="0" labelOnly="1" grandRow="1" outline="0" fieldPosition="0"/>
    </format>
    <format dxfId="707">
      <pivotArea outline="0" collapsedLevelsAreSubtotals="1" fieldPosition="0"/>
    </format>
    <format dxfId="706">
      <pivotArea outline="0" fieldPosition="0">
        <references count="1">
          <reference field="4294967294" count="1">
            <x v="1"/>
          </reference>
        </references>
      </pivotArea>
    </format>
  </formats>
  <chartFormats count="4">
    <chartFormat chart="45" format="6" series="1">
      <pivotArea type="data" outline="0" fieldPosition="0">
        <references count="1">
          <reference field="4294967294" count="1" selected="0">
            <x v="0"/>
          </reference>
        </references>
      </pivotArea>
    </chartFormat>
    <chartFormat chart="45" format="9" series="1">
      <pivotArea type="data" outline="0" fieldPosition="0">
        <references count="1">
          <reference field="4294967294" count="1" selected="0">
            <x v="1"/>
          </reference>
        </references>
      </pivotArea>
    </chartFormat>
    <chartFormat chart="46" format="12" series="1">
      <pivotArea type="data" outline="0" fieldPosition="0">
        <references count="1">
          <reference field="4294967294" count="1" selected="0">
            <x v="0"/>
          </reference>
        </references>
      </pivotArea>
    </chartFormat>
    <chartFormat chart="46" format="15"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8A0050-A609-4639-B4E3-6F28E6EE98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13" firstHeaderRow="0" firstDataRow="1" firstDataCol="1"/>
  <pivotFields count="9">
    <pivotField showAll="0">
      <items count="6">
        <item h="1" x="0"/>
        <item h="1" x="1"/>
        <item h="1" x="2"/>
        <item h="1" x="3"/>
        <item x="4"/>
        <item t="default"/>
      </items>
    </pivotField>
    <pivotField showAll="0"/>
    <pivotField axis="axisRow" showAll="0">
      <items count="7">
        <item x="3"/>
        <item x="2"/>
        <item x="1"/>
        <item x="0"/>
        <item x="5"/>
        <item x="4"/>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7">
    <format dxfId="718">
      <pivotArea type="all" dataOnly="0" outline="0" fieldPosition="0"/>
    </format>
    <format dxfId="717">
      <pivotArea outline="0" collapsedLevelsAreSubtotals="1" fieldPosition="0"/>
    </format>
    <format dxfId="716">
      <pivotArea field="2" type="button" dataOnly="0" labelOnly="1" outline="0" axis="axisRow" fieldPosition="0"/>
    </format>
    <format dxfId="715">
      <pivotArea dataOnly="0" labelOnly="1" fieldPosition="0">
        <references count="1">
          <reference field="2" count="0"/>
        </references>
      </pivotArea>
    </format>
    <format dxfId="714">
      <pivotArea dataOnly="0" labelOnly="1" grandRow="1" outline="0" fieldPosition="0"/>
    </format>
    <format dxfId="713">
      <pivotArea dataOnly="0" labelOnly="1" outline="0" fieldPosition="0">
        <references count="1">
          <reference field="4294967294" count="1">
            <x v="0"/>
          </reference>
        </references>
      </pivotArea>
    </format>
    <format dxfId="712">
      <pivotArea outline="0" fieldPosition="0">
        <references count="1">
          <reference field="4294967294" count="1">
            <x v="2"/>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890E25-57F5-49A2-90FB-3CF992F159C3}"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G7:DH10" firstHeaderRow="1" firstDataRow="1" firstDataCol="1"/>
  <pivotFields count="11">
    <pivotField showAll="0"/>
    <pivotField showAll="0">
      <items count="6">
        <item h="1" x="0"/>
        <item h="1" x="1"/>
        <item h="1" x="2"/>
        <item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043476-6CC7-4FD9-9F2B-4256ED00EF8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Y4:AA17" firstHeaderRow="0" firstDataRow="1" firstDataCol="1"/>
  <pivotFields count="9">
    <pivotField showAll="0">
      <items count="6">
        <item h="1" x="0"/>
        <item h="1" x="1"/>
        <item h="1" x="2"/>
        <item h="1" x="3"/>
        <item x="4"/>
        <item t="default"/>
      </items>
    </pivotField>
    <pivotField axis="axisRow" showAll="0">
      <items count="13">
        <item x="0"/>
        <item x="1"/>
        <item x="2"/>
        <item x="3"/>
        <item x="4"/>
        <item x="5"/>
        <item x="6"/>
        <item x="7"/>
        <item x="8"/>
        <item x="9"/>
        <item x="10"/>
        <item x="11"/>
        <item t="default"/>
      </items>
    </pivotField>
    <pivotField showAll="0">
      <items count="7">
        <item x="3"/>
        <item x="2"/>
        <item x="1"/>
        <item x="0"/>
        <item x="5"/>
        <item x="4"/>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6">
    <format dxfId="724">
      <pivotArea type="all" dataOnly="0" outline="0" fieldPosition="0"/>
    </format>
    <format dxfId="723">
      <pivotArea outline="0" collapsedLevelsAreSubtotals="1" fieldPosition="0"/>
    </format>
    <format dxfId="722">
      <pivotArea field="2" type="button" dataOnly="0" labelOnly="1" outline="0"/>
    </format>
    <format dxfId="721">
      <pivotArea dataOnly="0" labelOnly="1" grandRow="1" outline="0" fieldPosition="0"/>
    </format>
    <format dxfId="720">
      <pivotArea dataOnly="0" labelOnly="1" outline="0" fieldPosition="0">
        <references count="1">
          <reference field="4294967294" count="1">
            <x v="0"/>
          </reference>
        </references>
      </pivotArea>
    </format>
    <format dxfId="719">
      <pivotArea outline="0" collapsedLevelsAreSubtotals="1" fieldPosition="0"/>
    </format>
  </formats>
  <chartFormats count="2">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722EDE-47E1-4E22-8178-C5D46AD494E9}"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G18:DH21" firstHeaderRow="1" firstDataRow="1" firstDataCol="1"/>
  <pivotFields count="11">
    <pivotField showAll="0"/>
    <pivotField showAll="0"/>
    <pivotField showAll="0"/>
    <pivotField showAll="0">
      <items count="3">
        <item x="1"/>
        <item x="0"/>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v="1"/>
    </i>
    <i>
      <x/>
    </i>
    <i t="grand">
      <x/>
    </i>
  </rowItems>
  <colItems count="1">
    <i/>
  </colItems>
  <dataFields count="1">
    <dataField name="Count of Registration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0B8AC5-8B7F-409B-AAE6-99719056223E}"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O5:CP6" firstHeaderRow="0" firstDataRow="1" firstDataCol="0"/>
  <pivotFields count="11">
    <pivotField showAll="0"/>
    <pivotField showAll="0"/>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532DBDE-2FBA-441B-87F2-DF8A6029630D}"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G12:DH15" firstHeaderRow="1" firstDataRow="1" firstDataCol="1"/>
  <pivotFields count="11">
    <pivotField showAll="0"/>
    <pivotField showAll="0"/>
    <pivotField showAll="0"/>
    <pivotField showAll="0">
      <items count="3">
        <item x="1"/>
        <item x="0"/>
        <item t="default"/>
      </items>
    </pivotField>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C175F7-FB51-4398-8796-D042E7E46ACA}"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F5:BH12" firstHeaderRow="0" firstDataRow="1" firstDataCol="1"/>
  <pivotFields count="4">
    <pivotField showAll="0">
      <items count="6">
        <item h="1" x="0"/>
        <item h="1" x="1"/>
        <item h="1" x="2"/>
        <item h="1" x="3"/>
        <item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2"/>
    </i>
    <i>
      <x v="3"/>
    </i>
    <i>
      <x v="5"/>
    </i>
    <i>
      <x v="4"/>
    </i>
    <i>
      <x v="1"/>
    </i>
    <i>
      <x/>
    </i>
    <i t="grand">
      <x/>
    </i>
  </rowItems>
  <colFields count="1">
    <field x="-2"/>
  </colFields>
  <colItems count="2">
    <i>
      <x/>
    </i>
    <i i="1">
      <x v="1"/>
    </i>
  </colItems>
  <dataFields count="2">
    <dataField name="Sum of Amount" fld="2" baseField="0" baseItem="0"/>
    <dataField name="Sum of Amount2" fld="2" showDataAs="percentOfCol" baseField="0" baseItem="0" numFmtId="10"/>
  </dataFields>
  <formats count="1">
    <format dxfId="725">
      <pivotArea collapsedLevelsAreSubtotals="1" fieldPosition="0">
        <references count="2">
          <reference field="4294967294" count="1" selected="0">
            <x v="0"/>
          </reference>
          <reference field="1" count="0"/>
        </references>
      </pivotArea>
    </format>
  </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E2D3A93-1F3B-4723-9DD4-46248A5CB815}" sourceName="Year">
  <pivotTables>
    <pivotTable tabId="10" name="PivotTable1"/>
    <pivotTable tabId="10" name="PivotTable2"/>
    <pivotTable tabId="10" name="PivotTable6"/>
    <pivotTable tabId="10" name="PivotTable3"/>
    <pivotTable tabId="10" name="PivotTable4"/>
    <pivotTable tabId="10" name="PivotTable5"/>
  </pivotTables>
  <data>
    <tabular pivotCacheId="933067537">
      <items count="5">
        <i x="0"/>
        <i x="1"/>
        <i x="2"/>
        <i x="3"/>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1A68216-B5CB-435D-BF16-6A00DA05BE62}" sourceName="Year">
  <pivotTables>
    <pivotTable tabId="10" name="PivotTable7"/>
    <pivotTable tabId="10" name="PivotTable8"/>
  </pivotTables>
  <data>
    <tabular pivotCacheId="1002917444">
      <items count="5">
        <i x="0"/>
        <i x="1"/>
        <i x="2"/>
        <i x="3"/>
        <i x="4"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8067ED57-60A3-44F9-8D58-0F40AD7723BA}" sourceName="Year">
  <pivotTables>
    <pivotTable tabId="10" name="PivotTable10"/>
  </pivotTables>
  <data>
    <tabular pivotCacheId="1477434653">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4C0A07CA-731F-4A27-BD46-26422CB251CA}" cache="Slicer_Year1" caption="Year" columnCount="5" rowHeight="241300"/>
  <slicer name="Year 3" xr10:uid="{F5AE93C0-374B-472C-9A9C-2A74A48E6667}" cache="Slicer_Year2" caption="Year" columnCount="5" showCaption="0" style="SlicerStyleDark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8D33F95-0394-4F32-8FB6-5B7C36B346B2}" cache="Slicer_Year" caption="Year" columnCount="5" showCaption="0" style="SlicerStyleDark3 2" lockedPosition="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3B57C53-5323-4EDC-9EE3-443A148A938C}" cache="Slicer_Year1" caption="Year" columnCount="5" showCaption="0" style="SlicerStyleDark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25C510-894B-496A-B8C1-A5354A16B6E9}" name="Table32" displayName="Table32" ref="A1:I901" totalsRowShown="0" headerRowDxfId="749" dataDxfId="747" headerRowBorderDxfId="748" tableBorderDxfId="746">
  <autoFilter ref="A1:I901" xr:uid="{3D25C510-894B-496A-B8C1-A5354A16B6E9}"/>
  <sortState xmlns:xlrd2="http://schemas.microsoft.com/office/spreadsheetml/2017/richdata2" ref="A2:I901">
    <sortCondition ref="A2:A901" customList="Jan,Feb,Mar,Apr,May,Jun,Jul,Aug,Sep,Oct,Nov,Dec"/>
  </sortState>
  <tableColumns count="9">
    <tableColumn id="1" xr3:uid="{E79FC8B4-2731-4E62-9C5A-B8A0CCC76A64}" name="Year" dataDxfId="745"/>
    <tableColumn id="2" xr3:uid="{6EF1ECA5-543E-492B-AC1D-A8EF87C2C190}" name="Month" dataDxfId="744"/>
    <tableColumn id="3" xr3:uid="{018757B2-4743-480C-962D-2293B242DC24}" name="Income sources" dataDxfId="743"/>
    <tableColumn id="4" xr3:uid="{1952B568-F563-48E2-936B-902ECDA2F788}" name="Income Breakdowns" dataDxfId="742"/>
    <tableColumn id="5" xr3:uid="{9DDF609E-DC03-474F-847A-050A87679D00}" name="Counts" dataDxfId="741"/>
    <tableColumn id="6" xr3:uid="{AC72430A-E189-404F-AC38-B43392AB7F23}" name="Income" dataDxfId="740"/>
    <tableColumn id="7" xr3:uid="{D2564108-6F75-4BFA-8D1D-1258FE7B88CE}" name="Target Income" dataDxfId="739"/>
    <tableColumn id="8" xr3:uid="{77CF83B3-BA9B-41C0-BD33-6930C7AEA619}" name="operating profit" dataDxfId="738"/>
    <tableColumn id="9" xr3:uid="{983FBB61-3399-405E-8C20-BAD2AA1445B9}" name="Marketing Strategies" dataDxfId="737"/>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F3DDFB-6D57-4E48-9B1D-F99E4DC78ACC}" name="Table_1" displayName="Table_1" ref="S1:AC3116">
  <tableColumns count="11">
    <tableColumn id="1" xr3:uid="{E3F6431F-81B0-4D5E-BBEE-4EBCF19BE3C7}" name="Order Number"/>
    <tableColumn id="2" xr3:uid="{357A0953-0982-44F3-A2F7-76537E4035E8}" name="Year"/>
    <tableColumn id="3" xr3:uid="{AB313A4D-28D7-404B-9312-B151FC670DCF}" name="Month"/>
    <tableColumn id="4" xr3:uid="{961BA49B-2756-459E-A47F-F51538833BC3}" name="POS"/>
    <tableColumn id="5" xr3:uid="{C93739D5-9D6E-469C-8029-5FD2F9E25B92}" name="Payment Method"/>
    <tableColumn id="6" xr3:uid="{71B06EDE-3C3E-48CF-86D7-93C4A6D791D8}" name="Assembly Stage"/>
    <tableColumn id="7" xr3:uid="{157DB5DD-5024-4A63-980B-FF2BE0C1F552}" name="Registration Status"/>
    <tableColumn id="8" xr3:uid="{41BC6833-577A-4EDC-9526-BA0A949D76A0}" name="Sale Status"/>
    <tableColumn id="9" xr3:uid="{C393C7A8-B300-4309-AEC2-1E68EF7C4FEB}" name="Delivery Type"/>
    <tableColumn id="10" xr3:uid="{D0B016AE-8D6C-4310-AC62-B45BF91CDB72}" name="Amount"/>
    <tableColumn id="11" xr3:uid="{3B47212F-0DEC-457C-B250-F0C2472FA035}" name="Target"/>
  </tableColumns>
  <tableStyleInfo name="Data Tabl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1"/>
  </sheetPr>
  <dimension ref="A1:AC3116"/>
  <sheetViews>
    <sheetView topLeftCell="R2" workbookViewId="0">
      <selection activeCell="V5" sqref="S2:AC3116"/>
    </sheetView>
  </sheetViews>
  <sheetFormatPr defaultColWidth="8.85546875" defaultRowHeight="18" customHeight="1" x14ac:dyDescent="0.25"/>
  <cols>
    <col min="1" max="1" width="10" style="1" bestFit="1" customWidth="1"/>
    <col min="2" max="2" width="11.85546875" style="1" bestFit="1" customWidth="1"/>
    <col min="3" max="3" width="20.140625" style="1" bestFit="1" customWidth="1"/>
    <col min="4" max="4" width="24.28515625" style="1" bestFit="1" customWidth="1"/>
    <col min="5" max="6" width="12.7109375" style="1" bestFit="1" customWidth="1"/>
    <col min="7" max="7" width="18.85546875" style="1" bestFit="1" customWidth="1"/>
    <col min="8" max="8" width="20" style="1" bestFit="1" customWidth="1"/>
    <col min="9" max="9" width="24.28515625" style="1" bestFit="1" customWidth="1"/>
    <col min="10" max="18" width="8.85546875" style="1"/>
    <col min="19" max="19" width="14.5703125" style="1" bestFit="1" customWidth="1"/>
    <col min="20" max="20" width="5.5703125" style="1" bestFit="1" customWidth="1"/>
    <col min="21" max="21" width="7.42578125" style="1" customWidth="1"/>
    <col min="22" max="22" width="10" style="1" bestFit="1" customWidth="1"/>
    <col min="23" max="23" width="17" style="1" bestFit="1" customWidth="1"/>
    <col min="24" max="24" width="17.5703125" style="1" bestFit="1" customWidth="1"/>
    <col min="25" max="25" width="30" style="1" bestFit="1" customWidth="1"/>
    <col min="26" max="26" width="11.7109375" style="1" bestFit="1" customWidth="1"/>
    <col min="27" max="27" width="13.7109375" style="1" bestFit="1" customWidth="1"/>
    <col min="28" max="28" width="8.140625" style="1" bestFit="1" customWidth="1"/>
    <col min="29" max="16384" width="8.85546875" style="1"/>
  </cols>
  <sheetData>
    <row r="1" spans="1:29" ht="29.1" customHeight="1" x14ac:dyDescent="0.25">
      <c r="A1" s="8" t="s">
        <v>16</v>
      </c>
      <c r="B1" s="8" t="s">
        <v>17</v>
      </c>
      <c r="C1" s="8" t="s">
        <v>18</v>
      </c>
      <c r="D1" s="8" t="s">
        <v>19</v>
      </c>
      <c r="E1" s="8" t="s">
        <v>20</v>
      </c>
      <c r="F1" s="8" t="s">
        <v>21</v>
      </c>
      <c r="G1" s="8" t="s">
        <v>22</v>
      </c>
      <c r="H1" s="8" t="s">
        <v>39</v>
      </c>
      <c r="I1" s="8" t="s">
        <v>41</v>
      </c>
      <c r="L1" s="25" t="s">
        <v>16</v>
      </c>
      <c r="M1" s="26" t="s">
        <v>68</v>
      </c>
      <c r="N1" s="25" t="s">
        <v>49</v>
      </c>
      <c r="O1" s="25" t="s">
        <v>53</v>
      </c>
      <c r="S1" s="57" t="s">
        <v>100</v>
      </c>
      <c r="T1" s="57" t="s">
        <v>16</v>
      </c>
      <c r="U1" s="57" t="s">
        <v>17</v>
      </c>
      <c r="V1" s="57" t="s">
        <v>101</v>
      </c>
      <c r="W1" s="57" t="s">
        <v>102</v>
      </c>
      <c r="X1" s="57" t="s">
        <v>103</v>
      </c>
      <c r="Y1" s="57" t="s">
        <v>104</v>
      </c>
      <c r="Z1" s="57" t="s">
        <v>105</v>
      </c>
      <c r="AA1" s="57" t="s">
        <v>106</v>
      </c>
      <c r="AB1" s="57" t="s">
        <v>49</v>
      </c>
      <c r="AC1" s="57" t="s">
        <v>53</v>
      </c>
    </row>
    <row r="2" spans="1:29" ht="18" customHeight="1" x14ac:dyDescent="0.25">
      <c r="A2" s="1">
        <v>2020</v>
      </c>
      <c r="B2" s="1" t="s">
        <v>0</v>
      </c>
      <c r="C2" s="1" t="s">
        <v>14</v>
      </c>
      <c r="D2" s="2" t="s">
        <v>36</v>
      </c>
      <c r="E2" s="3">
        <v>3566</v>
      </c>
      <c r="F2" s="3">
        <v>5492.76</v>
      </c>
      <c r="G2" s="3">
        <v>5126.576</v>
      </c>
      <c r="H2" s="3">
        <v>1098.5520000000001</v>
      </c>
      <c r="I2" s="4" t="s">
        <v>40</v>
      </c>
      <c r="L2" s="27">
        <v>2020</v>
      </c>
      <c r="M2" s="27" t="s">
        <v>62</v>
      </c>
      <c r="N2" s="28">
        <v>364236</v>
      </c>
      <c r="O2" s="29">
        <v>501558.1999999999</v>
      </c>
      <c r="S2" s="58" t="s">
        <v>82</v>
      </c>
      <c r="T2" s="58">
        <v>2020</v>
      </c>
      <c r="U2" s="58" t="s">
        <v>3</v>
      </c>
      <c r="V2" s="58" t="s">
        <v>83</v>
      </c>
      <c r="W2" s="58" t="s">
        <v>84</v>
      </c>
      <c r="X2" s="58" t="s">
        <v>85</v>
      </c>
      <c r="Y2" s="58" t="s">
        <v>86</v>
      </c>
      <c r="Z2" s="58" t="s">
        <v>87</v>
      </c>
      <c r="AA2" s="58" t="s">
        <v>88</v>
      </c>
      <c r="AB2" s="58">
        <v>350</v>
      </c>
      <c r="AC2" s="58">
        <v>500.5</v>
      </c>
    </row>
    <row r="3" spans="1:29" ht="18" customHeight="1" x14ac:dyDescent="0.25">
      <c r="A3" s="1">
        <v>2020</v>
      </c>
      <c r="B3" s="1" t="s">
        <v>0</v>
      </c>
      <c r="C3" s="1" t="s">
        <v>14</v>
      </c>
      <c r="D3" s="2" t="s">
        <v>37</v>
      </c>
      <c r="E3" s="3">
        <v>2498</v>
      </c>
      <c r="F3" s="3">
        <v>9600</v>
      </c>
      <c r="G3" s="3">
        <v>8960</v>
      </c>
      <c r="H3" s="3">
        <v>1920</v>
      </c>
      <c r="I3" s="4" t="s">
        <v>40</v>
      </c>
      <c r="L3" s="27">
        <v>2020</v>
      </c>
      <c r="M3" s="27" t="s">
        <v>63</v>
      </c>
      <c r="N3" s="28">
        <v>197480</v>
      </c>
      <c r="O3" s="29">
        <v>360897.68000000005</v>
      </c>
      <c r="S3" s="58" t="s">
        <v>82</v>
      </c>
      <c r="T3" s="58">
        <v>2020</v>
      </c>
      <c r="U3" s="58" t="s">
        <v>3</v>
      </c>
      <c r="V3" s="58" t="s">
        <v>83</v>
      </c>
      <c r="W3" s="58" t="s">
        <v>84</v>
      </c>
      <c r="X3" s="58" t="s">
        <v>85</v>
      </c>
      <c r="Y3" s="58" t="s">
        <v>86</v>
      </c>
      <c r="Z3" s="58" t="s">
        <v>87</v>
      </c>
      <c r="AA3" s="58" t="s">
        <v>88</v>
      </c>
      <c r="AB3" s="58">
        <v>344</v>
      </c>
      <c r="AC3" s="58">
        <v>491.91999999999996</v>
      </c>
    </row>
    <row r="4" spans="1:29" ht="18" customHeight="1" x14ac:dyDescent="0.25">
      <c r="A4" s="1">
        <v>2020</v>
      </c>
      <c r="B4" s="1" t="s">
        <v>0</v>
      </c>
      <c r="C4" s="1" t="s">
        <v>13</v>
      </c>
      <c r="D4" s="2" t="s">
        <v>35</v>
      </c>
      <c r="E4" s="3">
        <v>1245</v>
      </c>
      <c r="F4" s="3">
        <v>5492.6399999999994</v>
      </c>
      <c r="G4" s="3">
        <v>5126.4639999999999</v>
      </c>
      <c r="H4" s="3">
        <v>1098.528</v>
      </c>
      <c r="I4" s="4" t="s">
        <v>40</v>
      </c>
      <c r="L4" s="27">
        <v>2020</v>
      </c>
      <c r="M4" s="27" t="s">
        <v>64</v>
      </c>
      <c r="N4" s="28">
        <v>187412</v>
      </c>
      <c r="O4" s="29">
        <v>227490.12000000002</v>
      </c>
      <c r="S4" s="58" t="s">
        <v>89</v>
      </c>
      <c r="T4" s="58">
        <v>2020</v>
      </c>
      <c r="U4" s="58" t="s">
        <v>3</v>
      </c>
      <c r="V4" s="58" t="s">
        <v>83</v>
      </c>
      <c r="W4" s="58" t="s">
        <v>84</v>
      </c>
      <c r="X4" s="58" t="s">
        <v>85</v>
      </c>
      <c r="Y4" s="58" t="s">
        <v>86</v>
      </c>
      <c r="Z4" s="58" t="s">
        <v>87</v>
      </c>
      <c r="AA4" s="58" t="s">
        <v>90</v>
      </c>
      <c r="AB4" s="58">
        <v>236</v>
      </c>
      <c r="AC4" s="58">
        <v>337.48</v>
      </c>
    </row>
    <row r="5" spans="1:29" ht="18" customHeight="1" x14ac:dyDescent="0.25">
      <c r="A5" s="1">
        <v>2020</v>
      </c>
      <c r="B5" s="1" t="s">
        <v>0</v>
      </c>
      <c r="C5" s="1" t="s">
        <v>38</v>
      </c>
      <c r="D5" s="5" t="s">
        <v>30</v>
      </c>
      <c r="E5" s="6">
        <v>644</v>
      </c>
      <c r="F5" s="6">
        <v>6892.2</v>
      </c>
      <c r="G5" s="6">
        <v>6432.72</v>
      </c>
      <c r="H5" s="3">
        <v>1378.44</v>
      </c>
      <c r="I5" s="4" t="s">
        <v>40</v>
      </c>
      <c r="L5" s="27">
        <v>2020</v>
      </c>
      <c r="M5" s="27" t="s">
        <v>65</v>
      </c>
      <c r="N5" s="28">
        <v>167840</v>
      </c>
      <c r="O5" s="29">
        <v>281795.8000000001</v>
      </c>
      <c r="S5" s="58" t="s">
        <v>89</v>
      </c>
      <c r="T5" s="58">
        <v>2020</v>
      </c>
      <c r="U5" s="58" t="s">
        <v>3</v>
      </c>
      <c r="V5" s="58" t="s">
        <v>83</v>
      </c>
      <c r="W5" s="58" t="s">
        <v>84</v>
      </c>
      <c r="X5" s="58" t="s">
        <v>85</v>
      </c>
      <c r="Y5" s="58" t="s">
        <v>86</v>
      </c>
      <c r="Z5" s="58" t="s">
        <v>87</v>
      </c>
      <c r="AA5" s="58" t="s">
        <v>90</v>
      </c>
      <c r="AB5" s="58">
        <v>284</v>
      </c>
      <c r="AC5" s="58">
        <v>406.12</v>
      </c>
    </row>
    <row r="6" spans="1:29" ht="18" customHeight="1" x14ac:dyDescent="0.25">
      <c r="A6" s="1">
        <v>2020</v>
      </c>
      <c r="B6" s="1" t="s">
        <v>0</v>
      </c>
      <c r="C6" s="1" t="s">
        <v>12</v>
      </c>
      <c r="D6" s="5" t="s">
        <v>29</v>
      </c>
      <c r="E6" s="6">
        <v>643</v>
      </c>
      <c r="F6" s="6">
        <v>7700</v>
      </c>
      <c r="G6" s="6">
        <v>7840</v>
      </c>
      <c r="H6" s="3">
        <v>1540</v>
      </c>
      <c r="I6" s="4" t="s">
        <v>40</v>
      </c>
      <c r="L6" s="27">
        <v>2020</v>
      </c>
      <c r="M6" s="27" t="s">
        <v>66</v>
      </c>
      <c r="N6" s="28">
        <v>126472</v>
      </c>
      <c r="O6" s="29">
        <v>206264.59999999995</v>
      </c>
      <c r="S6" s="58" t="s">
        <v>91</v>
      </c>
      <c r="T6" s="58">
        <v>2020</v>
      </c>
      <c r="U6" s="58" t="s">
        <v>3</v>
      </c>
      <c r="V6" s="58" t="s">
        <v>83</v>
      </c>
      <c r="W6" s="58" t="s">
        <v>84</v>
      </c>
      <c r="X6" s="58" t="s">
        <v>85</v>
      </c>
      <c r="Y6" s="58" t="s">
        <v>86</v>
      </c>
      <c r="Z6" s="58" t="s">
        <v>87</v>
      </c>
      <c r="AA6" s="58" t="s">
        <v>90</v>
      </c>
      <c r="AB6" s="58">
        <v>238</v>
      </c>
      <c r="AC6" s="58">
        <v>340.34000000000003</v>
      </c>
    </row>
    <row r="7" spans="1:29" ht="18" customHeight="1" x14ac:dyDescent="0.25">
      <c r="A7" s="1">
        <v>2020</v>
      </c>
      <c r="B7" s="1" t="s">
        <v>0</v>
      </c>
      <c r="C7" s="1" t="s">
        <v>38</v>
      </c>
      <c r="D7" s="5" t="s">
        <v>31</v>
      </c>
      <c r="E7" s="6">
        <v>455</v>
      </c>
      <c r="F7" s="6">
        <v>5265.39</v>
      </c>
      <c r="G7" s="6">
        <v>5128.0320000000002</v>
      </c>
      <c r="H7" s="3">
        <v>1053.0780000000002</v>
      </c>
      <c r="I7" s="4" t="s">
        <v>40</v>
      </c>
      <c r="L7" s="27">
        <v>2020</v>
      </c>
      <c r="M7" s="27" t="s">
        <v>67</v>
      </c>
      <c r="N7" s="28">
        <v>125960</v>
      </c>
      <c r="O7" s="29">
        <v>202419.35999999975</v>
      </c>
      <c r="S7" s="58" t="s">
        <v>82</v>
      </c>
      <c r="T7" s="58">
        <v>2020</v>
      </c>
      <c r="U7" s="58" t="s">
        <v>3</v>
      </c>
      <c r="V7" s="58" t="s">
        <v>83</v>
      </c>
      <c r="W7" s="58" t="s">
        <v>84</v>
      </c>
      <c r="X7" s="58" t="s">
        <v>85</v>
      </c>
      <c r="Y7" s="58" t="s">
        <v>86</v>
      </c>
      <c r="Z7" s="58" t="s">
        <v>87</v>
      </c>
      <c r="AA7" s="58" t="s">
        <v>90</v>
      </c>
      <c r="AB7" s="58">
        <v>280</v>
      </c>
      <c r="AC7" s="58">
        <v>400.4</v>
      </c>
    </row>
    <row r="8" spans="1:29" ht="18" customHeight="1" x14ac:dyDescent="0.25">
      <c r="A8" s="1">
        <v>2020</v>
      </c>
      <c r="B8" s="1" t="s">
        <v>0</v>
      </c>
      <c r="C8" s="1" t="s">
        <v>12</v>
      </c>
      <c r="D8" s="5" t="s">
        <v>28</v>
      </c>
      <c r="E8" s="7">
        <v>345</v>
      </c>
      <c r="F8" s="7">
        <v>9016</v>
      </c>
      <c r="G8" s="7">
        <v>7840</v>
      </c>
      <c r="H8" s="3">
        <v>1803.2</v>
      </c>
      <c r="I8" s="4" t="s">
        <v>40</v>
      </c>
      <c r="L8" s="27">
        <v>2021</v>
      </c>
      <c r="M8" s="27" t="s">
        <v>62</v>
      </c>
      <c r="N8" s="28">
        <v>342724</v>
      </c>
      <c r="O8" s="29">
        <v>509978.03999999992</v>
      </c>
      <c r="S8" s="58" t="s">
        <v>82</v>
      </c>
      <c r="T8" s="58">
        <v>2020</v>
      </c>
      <c r="U8" s="58" t="s">
        <v>3</v>
      </c>
      <c r="V8" s="58" t="s">
        <v>83</v>
      </c>
      <c r="W8" s="58" t="s">
        <v>84</v>
      </c>
      <c r="X8" s="58" t="s">
        <v>85</v>
      </c>
      <c r="Y8" s="58" t="s">
        <v>86</v>
      </c>
      <c r="Z8" s="58" t="s">
        <v>87</v>
      </c>
      <c r="AA8" s="58" t="s">
        <v>90</v>
      </c>
      <c r="AB8" s="58">
        <v>208</v>
      </c>
      <c r="AC8" s="58">
        <v>297.44</v>
      </c>
    </row>
    <row r="9" spans="1:29" ht="18" customHeight="1" x14ac:dyDescent="0.25">
      <c r="A9" s="1">
        <v>2020</v>
      </c>
      <c r="B9" s="1" t="s">
        <v>0</v>
      </c>
      <c r="C9" s="1" t="s">
        <v>13</v>
      </c>
      <c r="D9" s="2" t="s">
        <v>33</v>
      </c>
      <c r="E9" s="3">
        <v>122</v>
      </c>
      <c r="F9" s="3">
        <v>2696.75</v>
      </c>
      <c r="G9" s="3">
        <v>112</v>
      </c>
      <c r="H9" s="3">
        <v>539.35</v>
      </c>
      <c r="I9" s="4" t="s">
        <v>40</v>
      </c>
      <c r="L9" s="27">
        <v>2021</v>
      </c>
      <c r="M9" s="27" t="s">
        <v>63</v>
      </c>
      <c r="N9" s="28">
        <v>238460</v>
      </c>
      <c r="O9" s="29">
        <v>280188.47999999992</v>
      </c>
      <c r="S9" s="58" t="s">
        <v>89</v>
      </c>
      <c r="T9" s="58">
        <v>2020</v>
      </c>
      <c r="U9" s="58" t="s">
        <v>3</v>
      </c>
      <c r="V9" s="58" t="s">
        <v>83</v>
      </c>
      <c r="W9" s="58" t="s">
        <v>84</v>
      </c>
      <c r="X9" s="58" t="s">
        <v>85</v>
      </c>
      <c r="Y9" s="58" t="s">
        <v>86</v>
      </c>
      <c r="Z9" s="58" t="s">
        <v>87</v>
      </c>
      <c r="AA9" s="58" t="s">
        <v>88</v>
      </c>
      <c r="AB9" s="58">
        <v>354</v>
      </c>
      <c r="AC9" s="58">
        <v>526.24</v>
      </c>
    </row>
    <row r="10" spans="1:29" ht="18" customHeight="1" x14ac:dyDescent="0.25">
      <c r="A10" s="1">
        <v>2020</v>
      </c>
      <c r="B10" s="1" t="s">
        <v>0</v>
      </c>
      <c r="C10" s="1" t="s">
        <v>15</v>
      </c>
      <c r="D10" s="5" t="s">
        <v>26</v>
      </c>
      <c r="E10" s="6">
        <v>78</v>
      </c>
      <c r="F10" s="6">
        <v>5492.6399999999994</v>
      </c>
      <c r="G10" s="6">
        <v>5126.4639999999999</v>
      </c>
      <c r="H10" s="3">
        <v>1098.528</v>
      </c>
      <c r="I10" s="4" t="s">
        <v>40</v>
      </c>
      <c r="L10" s="27">
        <v>2021</v>
      </c>
      <c r="M10" s="27" t="s">
        <v>64</v>
      </c>
      <c r="N10" s="28">
        <v>231288</v>
      </c>
      <c r="O10" s="29">
        <v>209586.52000000019</v>
      </c>
      <c r="S10" s="58" t="s">
        <v>82</v>
      </c>
      <c r="T10" s="58">
        <v>2020</v>
      </c>
      <c r="U10" s="58" t="s">
        <v>3</v>
      </c>
      <c r="V10" s="58" t="s">
        <v>83</v>
      </c>
      <c r="W10" s="58" t="s">
        <v>84</v>
      </c>
      <c r="X10" s="58" t="s">
        <v>85</v>
      </c>
      <c r="Y10" s="58" t="s">
        <v>86</v>
      </c>
      <c r="Z10" s="58" t="s">
        <v>87</v>
      </c>
      <c r="AA10" s="58" t="s">
        <v>88</v>
      </c>
      <c r="AB10" s="58">
        <v>348</v>
      </c>
      <c r="AC10" s="58">
        <v>526.24</v>
      </c>
    </row>
    <row r="11" spans="1:29" ht="18" customHeight="1" x14ac:dyDescent="0.25">
      <c r="A11" s="1">
        <v>2020</v>
      </c>
      <c r="B11" s="1" t="s">
        <v>0</v>
      </c>
      <c r="C11" s="1" t="s">
        <v>15</v>
      </c>
      <c r="D11" s="5" t="s">
        <v>24</v>
      </c>
      <c r="E11" s="6">
        <v>76</v>
      </c>
      <c r="F11" s="6">
        <v>5492.28</v>
      </c>
      <c r="G11" s="6">
        <v>5126.1279999999997</v>
      </c>
      <c r="H11" s="3">
        <v>1098.4559999999999</v>
      </c>
      <c r="I11" s="4" t="s">
        <v>40</v>
      </c>
      <c r="L11" s="27">
        <v>2021</v>
      </c>
      <c r="M11" s="27" t="s">
        <v>65</v>
      </c>
      <c r="N11" s="28">
        <v>210228</v>
      </c>
      <c r="O11" s="29">
        <v>273633.36</v>
      </c>
      <c r="S11" s="58" t="s">
        <v>91</v>
      </c>
      <c r="T11" s="58">
        <v>2020</v>
      </c>
      <c r="U11" s="58" t="s">
        <v>3</v>
      </c>
      <c r="V11" s="58" t="s">
        <v>83</v>
      </c>
      <c r="W11" s="58" t="s">
        <v>84</v>
      </c>
      <c r="X11" s="58" t="s">
        <v>85</v>
      </c>
      <c r="Y11" s="58" t="s">
        <v>86</v>
      </c>
      <c r="Z11" s="58" t="s">
        <v>87</v>
      </c>
      <c r="AA11" s="58" t="s">
        <v>88</v>
      </c>
      <c r="AB11" s="58">
        <v>342</v>
      </c>
      <c r="AC11" s="58">
        <v>526.24</v>
      </c>
    </row>
    <row r="12" spans="1:29" ht="18" customHeight="1" x14ac:dyDescent="0.25">
      <c r="A12" s="1">
        <v>2020</v>
      </c>
      <c r="B12" s="1" t="s">
        <v>0</v>
      </c>
      <c r="C12" s="1" t="s">
        <v>15</v>
      </c>
      <c r="D12" s="5" t="s">
        <v>25</v>
      </c>
      <c r="E12" s="6">
        <v>46</v>
      </c>
      <c r="F12" s="6">
        <v>240</v>
      </c>
      <c r="G12" s="6">
        <v>224</v>
      </c>
      <c r="H12" s="3">
        <v>48</v>
      </c>
      <c r="I12" s="4" t="s">
        <v>40</v>
      </c>
      <c r="L12" s="27">
        <v>2021</v>
      </c>
      <c r="M12" s="27" t="s">
        <v>67</v>
      </c>
      <c r="N12" s="28">
        <v>135984</v>
      </c>
      <c r="O12" s="29">
        <v>204158.23999999973</v>
      </c>
      <c r="S12" s="58" t="s">
        <v>92</v>
      </c>
      <c r="T12" s="58">
        <v>2020</v>
      </c>
      <c r="U12" s="58" t="s">
        <v>3</v>
      </c>
      <c r="V12" s="58" t="s">
        <v>83</v>
      </c>
      <c r="W12" s="58" t="s">
        <v>84</v>
      </c>
      <c r="X12" s="58" t="s">
        <v>85</v>
      </c>
      <c r="Y12" s="58" t="s">
        <v>86</v>
      </c>
      <c r="Z12" s="58" t="s">
        <v>87</v>
      </c>
      <c r="AA12" s="58" t="s">
        <v>90</v>
      </c>
      <c r="AB12" s="58">
        <v>677</v>
      </c>
      <c r="AC12" s="58">
        <v>968.11</v>
      </c>
    </row>
    <row r="13" spans="1:29" ht="18" customHeight="1" x14ac:dyDescent="0.25">
      <c r="A13" s="1">
        <v>2020</v>
      </c>
      <c r="B13" s="1" t="s">
        <v>0</v>
      </c>
      <c r="C13" s="1" t="s">
        <v>15</v>
      </c>
      <c r="D13" s="5" t="s">
        <v>23</v>
      </c>
      <c r="E13" s="6">
        <v>34</v>
      </c>
      <c r="F13" s="6">
        <v>5492.16</v>
      </c>
      <c r="G13" s="6">
        <v>5126.0160000000005</v>
      </c>
      <c r="H13" s="3">
        <v>1098.432</v>
      </c>
      <c r="I13" s="4" t="s">
        <v>40</v>
      </c>
      <c r="L13" s="27">
        <v>2021</v>
      </c>
      <c r="M13" s="27" t="s">
        <v>66</v>
      </c>
      <c r="N13" s="28">
        <v>128888</v>
      </c>
      <c r="O13" s="29">
        <v>275347.0400000001</v>
      </c>
      <c r="S13" s="58" t="s">
        <v>91</v>
      </c>
      <c r="T13" s="58">
        <v>2020</v>
      </c>
      <c r="U13" s="58" t="s">
        <v>3</v>
      </c>
      <c r="V13" s="58" t="s">
        <v>83</v>
      </c>
      <c r="W13" s="58" t="s">
        <v>84</v>
      </c>
      <c r="X13" s="58" t="s">
        <v>85</v>
      </c>
      <c r="Y13" s="58" t="s">
        <v>86</v>
      </c>
      <c r="Z13" s="58" t="s">
        <v>87</v>
      </c>
      <c r="AA13" s="58" t="s">
        <v>90</v>
      </c>
      <c r="AB13" s="58">
        <v>710</v>
      </c>
      <c r="AC13" s="58">
        <v>1015.3</v>
      </c>
    </row>
    <row r="14" spans="1:29" ht="18" customHeight="1" x14ac:dyDescent="0.25">
      <c r="A14" s="1">
        <v>2020</v>
      </c>
      <c r="B14" s="1" t="s">
        <v>0</v>
      </c>
      <c r="C14" s="1" t="s">
        <v>13</v>
      </c>
      <c r="D14" s="2" t="s">
        <v>34</v>
      </c>
      <c r="E14" s="3">
        <v>7</v>
      </c>
      <c r="F14" s="3">
        <v>3666.3</v>
      </c>
      <c r="G14" s="3">
        <v>224</v>
      </c>
      <c r="H14" s="3">
        <v>733.2600000000001</v>
      </c>
      <c r="I14" s="4" t="s">
        <v>40</v>
      </c>
      <c r="L14" s="27">
        <v>2022</v>
      </c>
      <c r="M14" s="27" t="s">
        <v>62</v>
      </c>
      <c r="N14" s="28">
        <v>365892</v>
      </c>
      <c r="O14" s="29">
        <v>524449.6399999999</v>
      </c>
      <c r="S14" s="58" t="s">
        <v>89</v>
      </c>
      <c r="T14" s="58">
        <v>2020</v>
      </c>
      <c r="U14" s="58" t="s">
        <v>3</v>
      </c>
      <c r="V14" s="58" t="s">
        <v>83</v>
      </c>
      <c r="W14" s="58" t="s">
        <v>84</v>
      </c>
      <c r="X14" s="58" t="s">
        <v>85</v>
      </c>
      <c r="Y14" s="58" t="s">
        <v>86</v>
      </c>
      <c r="Z14" s="58" t="s">
        <v>87</v>
      </c>
      <c r="AA14" s="58" t="s">
        <v>90</v>
      </c>
      <c r="AB14" s="58">
        <v>763</v>
      </c>
      <c r="AC14" s="58">
        <v>1091.0899999999999</v>
      </c>
    </row>
    <row r="15" spans="1:29" ht="18" customHeight="1" x14ac:dyDescent="0.25">
      <c r="A15" s="1">
        <v>2020</v>
      </c>
      <c r="B15" s="1" t="s">
        <v>0</v>
      </c>
      <c r="C15" s="1" t="s">
        <v>32</v>
      </c>
      <c r="D15" s="5" t="s">
        <v>32</v>
      </c>
      <c r="E15" s="6">
        <v>3</v>
      </c>
      <c r="F15" s="6">
        <v>7260</v>
      </c>
      <c r="G15" s="6">
        <v>7392</v>
      </c>
      <c r="H15" s="3">
        <v>1452</v>
      </c>
      <c r="I15" s="4" t="s">
        <v>40</v>
      </c>
      <c r="L15" s="27">
        <v>2022</v>
      </c>
      <c r="M15" s="27" t="s">
        <v>64</v>
      </c>
      <c r="N15" s="28">
        <v>188312</v>
      </c>
      <c r="O15" s="29">
        <v>201424.08000000007</v>
      </c>
      <c r="S15" s="58" t="s">
        <v>89</v>
      </c>
      <c r="T15" s="58">
        <v>2020</v>
      </c>
      <c r="U15" s="58" t="s">
        <v>3</v>
      </c>
      <c r="V15" s="58" t="s">
        <v>83</v>
      </c>
      <c r="W15" s="58" t="s">
        <v>84</v>
      </c>
      <c r="X15" s="58" t="s">
        <v>85</v>
      </c>
      <c r="Y15" s="58" t="s">
        <v>86</v>
      </c>
      <c r="Z15" s="58" t="s">
        <v>87</v>
      </c>
      <c r="AA15" s="58" t="s">
        <v>88</v>
      </c>
      <c r="AB15" s="58">
        <v>351</v>
      </c>
      <c r="AC15" s="58">
        <v>501.93</v>
      </c>
    </row>
    <row r="16" spans="1:29" ht="18" customHeight="1" x14ac:dyDescent="0.25">
      <c r="A16" s="1">
        <v>2020</v>
      </c>
      <c r="B16" s="1" t="s">
        <v>0</v>
      </c>
      <c r="C16" s="1" t="s">
        <v>15</v>
      </c>
      <c r="D16" s="5" t="s">
        <v>27</v>
      </c>
      <c r="E16" s="6">
        <v>3</v>
      </c>
      <c r="F16" s="6">
        <v>5035.0300000000007</v>
      </c>
      <c r="G16" s="6">
        <v>5126.576</v>
      </c>
      <c r="H16" s="3">
        <v>1007.0060000000002</v>
      </c>
      <c r="I16" s="4" t="s">
        <v>40</v>
      </c>
      <c r="L16" s="27">
        <v>2022</v>
      </c>
      <c r="M16" s="27" t="s">
        <v>63</v>
      </c>
      <c r="N16" s="28">
        <v>387584</v>
      </c>
      <c r="O16" s="29">
        <v>700000</v>
      </c>
      <c r="S16" s="58" t="s">
        <v>91</v>
      </c>
      <c r="T16" s="58">
        <v>2020</v>
      </c>
      <c r="U16" s="58" t="s">
        <v>3</v>
      </c>
      <c r="V16" s="58" t="s">
        <v>83</v>
      </c>
      <c r="W16" s="58" t="s">
        <v>84</v>
      </c>
      <c r="X16" s="58" t="s">
        <v>85</v>
      </c>
      <c r="Y16" s="58" t="s">
        <v>86</v>
      </c>
      <c r="Z16" s="58" t="s">
        <v>87</v>
      </c>
      <c r="AA16" s="58" t="s">
        <v>88</v>
      </c>
      <c r="AB16" s="58">
        <v>345</v>
      </c>
      <c r="AC16" s="58">
        <v>493.35</v>
      </c>
    </row>
    <row r="17" spans="1:29" ht="18" customHeight="1" x14ac:dyDescent="0.25">
      <c r="A17" s="1">
        <v>2020</v>
      </c>
      <c r="B17" s="1" t="s">
        <v>1</v>
      </c>
      <c r="C17" s="1" t="s">
        <v>14</v>
      </c>
      <c r="D17" s="2" t="s">
        <v>36</v>
      </c>
      <c r="E17" s="3">
        <v>3566</v>
      </c>
      <c r="F17" s="3">
        <v>5035.0300000000007</v>
      </c>
      <c r="G17" s="3">
        <v>5126.576</v>
      </c>
      <c r="H17" s="3">
        <v>1007.0060000000002</v>
      </c>
      <c r="I17" s="4" t="s">
        <v>40</v>
      </c>
      <c r="L17" s="27">
        <v>2022</v>
      </c>
      <c r="M17" s="27" t="s">
        <v>65</v>
      </c>
      <c r="N17" s="28">
        <v>178572</v>
      </c>
      <c r="O17" s="29">
        <v>255357.95999999996</v>
      </c>
      <c r="S17" s="58" t="s">
        <v>82</v>
      </c>
      <c r="T17" s="58">
        <v>2020</v>
      </c>
      <c r="U17" s="58" t="s">
        <v>3</v>
      </c>
      <c r="V17" s="58" t="s">
        <v>83</v>
      </c>
      <c r="W17" s="58" t="s">
        <v>84</v>
      </c>
      <c r="X17" s="58" t="s">
        <v>85</v>
      </c>
      <c r="Y17" s="58" t="s">
        <v>86</v>
      </c>
      <c r="Z17" s="58" t="s">
        <v>87</v>
      </c>
      <c r="AA17" s="58" t="s">
        <v>88</v>
      </c>
      <c r="AB17" s="58">
        <v>339</v>
      </c>
      <c r="AC17" s="58">
        <v>484.77</v>
      </c>
    </row>
    <row r="18" spans="1:29" ht="18" customHeight="1" x14ac:dyDescent="0.25">
      <c r="A18" s="1">
        <v>2020</v>
      </c>
      <c r="B18" s="1" t="s">
        <v>1</v>
      </c>
      <c r="C18" s="1" t="s">
        <v>14</v>
      </c>
      <c r="D18" s="2" t="s">
        <v>37</v>
      </c>
      <c r="E18" s="3">
        <v>2498</v>
      </c>
      <c r="F18" s="3">
        <v>8800</v>
      </c>
      <c r="G18" s="3">
        <v>8960</v>
      </c>
      <c r="H18" s="3">
        <v>1760</v>
      </c>
      <c r="I18" s="4" t="s">
        <v>40</v>
      </c>
      <c r="L18" s="27">
        <v>2022</v>
      </c>
      <c r="M18" s="27" t="s">
        <v>66</v>
      </c>
      <c r="N18" s="28">
        <v>127296</v>
      </c>
      <c r="O18" s="29">
        <v>181256.00000000003</v>
      </c>
      <c r="S18" s="58" t="s">
        <v>89</v>
      </c>
      <c r="T18" s="58">
        <v>2020</v>
      </c>
      <c r="U18" s="58" t="s">
        <v>3</v>
      </c>
      <c r="V18" s="58" t="s">
        <v>83</v>
      </c>
      <c r="W18" s="58" t="s">
        <v>84</v>
      </c>
      <c r="X18" s="58" t="s">
        <v>85</v>
      </c>
      <c r="Y18" s="58" t="s">
        <v>86</v>
      </c>
      <c r="Z18" s="58" t="s">
        <v>87</v>
      </c>
      <c r="AA18" s="58" t="s">
        <v>90</v>
      </c>
      <c r="AB18" s="58">
        <v>237</v>
      </c>
      <c r="AC18" s="58">
        <v>338.90999999999997</v>
      </c>
    </row>
    <row r="19" spans="1:29" ht="18" customHeight="1" x14ac:dyDescent="0.25">
      <c r="A19" s="1">
        <v>2020</v>
      </c>
      <c r="B19" s="1" t="s">
        <v>1</v>
      </c>
      <c r="C19" s="1" t="s">
        <v>13</v>
      </c>
      <c r="D19" s="2" t="s">
        <v>35</v>
      </c>
      <c r="E19" s="3">
        <v>1245</v>
      </c>
      <c r="F19" s="3">
        <v>5034.92</v>
      </c>
      <c r="G19" s="3">
        <v>5126.4639999999999</v>
      </c>
      <c r="H19" s="3">
        <v>1006.984</v>
      </c>
      <c r="I19" s="4" t="s">
        <v>40</v>
      </c>
      <c r="L19" s="27">
        <v>2022</v>
      </c>
      <c r="M19" s="27" t="s">
        <v>67</v>
      </c>
      <c r="N19" s="28">
        <v>125136</v>
      </c>
      <c r="O19" s="29">
        <v>199811.0399999998</v>
      </c>
      <c r="S19" s="58" t="s">
        <v>89</v>
      </c>
      <c r="T19" s="58">
        <v>2020</v>
      </c>
      <c r="U19" s="58" t="s">
        <v>3</v>
      </c>
      <c r="V19" s="58" t="s">
        <v>83</v>
      </c>
      <c r="W19" s="58" t="s">
        <v>84</v>
      </c>
      <c r="X19" s="58" t="s">
        <v>85</v>
      </c>
      <c r="Y19" s="58" t="s">
        <v>86</v>
      </c>
      <c r="Z19" s="58" t="s">
        <v>87</v>
      </c>
      <c r="AA19" s="58" t="s">
        <v>90</v>
      </c>
      <c r="AB19" s="58">
        <v>749</v>
      </c>
      <c r="AC19" s="58">
        <v>526.24</v>
      </c>
    </row>
    <row r="20" spans="1:29" ht="18" customHeight="1" x14ac:dyDescent="0.25">
      <c r="A20" s="1">
        <v>2020</v>
      </c>
      <c r="B20" s="1" t="s">
        <v>1</v>
      </c>
      <c r="C20" s="1" t="s">
        <v>38</v>
      </c>
      <c r="D20" s="5" t="s">
        <v>30</v>
      </c>
      <c r="E20" s="6">
        <v>644</v>
      </c>
      <c r="F20" s="6">
        <v>6317.85</v>
      </c>
      <c r="G20" s="6">
        <v>6432.72</v>
      </c>
      <c r="H20" s="3">
        <v>1263.5700000000002</v>
      </c>
      <c r="I20" s="4" t="s">
        <v>40</v>
      </c>
      <c r="L20" s="27">
        <v>2023</v>
      </c>
      <c r="M20" s="27" t="s">
        <v>62</v>
      </c>
      <c r="N20" s="28">
        <v>204528</v>
      </c>
      <c r="O20" s="29">
        <v>292475.04000000004</v>
      </c>
      <c r="S20" s="58" t="s">
        <v>92</v>
      </c>
      <c r="T20" s="58">
        <v>2020</v>
      </c>
      <c r="U20" s="58" t="s">
        <v>3</v>
      </c>
      <c r="V20" s="58" t="s">
        <v>83</v>
      </c>
      <c r="W20" s="58" t="s">
        <v>84</v>
      </c>
      <c r="X20" s="58" t="s">
        <v>85</v>
      </c>
      <c r="Y20" s="58" t="s">
        <v>86</v>
      </c>
      <c r="Z20" s="58" t="s">
        <v>87</v>
      </c>
      <c r="AA20" s="58" t="s">
        <v>90</v>
      </c>
      <c r="AB20" s="58">
        <v>803</v>
      </c>
      <c r="AC20" s="58">
        <v>526.24</v>
      </c>
    </row>
    <row r="21" spans="1:29" ht="18" customHeight="1" x14ac:dyDescent="0.25">
      <c r="A21" s="1">
        <v>2020</v>
      </c>
      <c r="B21" s="1" t="s">
        <v>1</v>
      </c>
      <c r="C21" s="1" t="s">
        <v>12</v>
      </c>
      <c r="D21" s="5" t="s">
        <v>29</v>
      </c>
      <c r="E21" s="6">
        <v>643</v>
      </c>
      <c r="F21" s="6">
        <v>7000</v>
      </c>
      <c r="G21" s="6">
        <v>7840</v>
      </c>
      <c r="H21" s="3">
        <v>1400</v>
      </c>
      <c r="I21" s="4" t="s">
        <v>40</v>
      </c>
      <c r="L21" s="27">
        <v>2023</v>
      </c>
      <c r="M21" s="27" t="s">
        <v>65</v>
      </c>
      <c r="N21" s="28">
        <v>129304</v>
      </c>
      <c r="O21" s="29">
        <v>184904.72</v>
      </c>
      <c r="S21" s="58" t="s">
        <v>82</v>
      </c>
      <c r="T21" s="58">
        <v>2020</v>
      </c>
      <c r="U21" s="58" t="s">
        <v>3</v>
      </c>
      <c r="V21" s="58" t="s">
        <v>83</v>
      </c>
      <c r="W21" s="58" t="s">
        <v>84</v>
      </c>
      <c r="X21" s="58" t="s">
        <v>85</v>
      </c>
      <c r="Y21" s="58" t="s">
        <v>86</v>
      </c>
      <c r="Z21" s="58" t="s">
        <v>87</v>
      </c>
      <c r="AA21" s="58" t="s">
        <v>90</v>
      </c>
      <c r="AB21" s="58">
        <v>235</v>
      </c>
      <c r="AC21" s="58">
        <v>336.05</v>
      </c>
    </row>
    <row r="22" spans="1:29" ht="18" customHeight="1" x14ac:dyDescent="0.25">
      <c r="A22" s="1">
        <v>2020</v>
      </c>
      <c r="B22" s="1" t="s">
        <v>1</v>
      </c>
      <c r="C22" s="1" t="s">
        <v>38</v>
      </c>
      <c r="D22" s="5" t="s">
        <v>31</v>
      </c>
      <c r="E22" s="6">
        <v>455</v>
      </c>
      <c r="F22" s="6">
        <v>4578.6000000000004</v>
      </c>
      <c r="G22" s="6">
        <v>5128.0320000000002</v>
      </c>
      <c r="H22" s="3">
        <v>915.72000000000014</v>
      </c>
      <c r="I22" s="4" t="s">
        <v>40</v>
      </c>
      <c r="L22" s="27">
        <v>2023</v>
      </c>
      <c r="M22" s="27" t="s">
        <v>63</v>
      </c>
      <c r="N22" s="28">
        <v>127904</v>
      </c>
      <c r="O22" s="29">
        <v>182902.72000000003</v>
      </c>
      <c r="S22" s="58" t="s">
        <v>82</v>
      </c>
      <c r="T22" s="58">
        <v>2020</v>
      </c>
      <c r="U22" s="58" t="s">
        <v>3</v>
      </c>
      <c r="V22" s="58" t="s">
        <v>83</v>
      </c>
      <c r="W22" s="58" t="s">
        <v>84</v>
      </c>
      <c r="X22" s="58" t="s">
        <v>85</v>
      </c>
      <c r="Y22" s="58" t="s">
        <v>86</v>
      </c>
      <c r="Z22" s="58" t="s">
        <v>87</v>
      </c>
      <c r="AA22" s="58" t="s">
        <v>90</v>
      </c>
      <c r="AB22" s="58">
        <v>283</v>
      </c>
      <c r="AC22" s="58">
        <v>404.69</v>
      </c>
    </row>
    <row r="23" spans="1:29" ht="18" customHeight="1" x14ac:dyDescent="0.25">
      <c r="A23" s="1">
        <v>2020</v>
      </c>
      <c r="B23" s="1" t="s">
        <v>1</v>
      </c>
      <c r="C23" s="1" t="s">
        <v>12</v>
      </c>
      <c r="D23" s="5" t="s">
        <v>28</v>
      </c>
      <c r="E23" s="7">
        <v>345</v>
      </c>
      <c r="F23" s="7">
        <v>7000</v>
      </c>
      <c r="G23" s="7">
        <v>7840</v>
      </c>
      <c r="H23" s="3">
        <v>1400</v>
      </c>
      <c r="I23" s="4" t="s">
        <v>40</v>
      </c>
      <c r="L23" s="27">
        <v>2023</v>
      </c>
      <c r="M23" s="27" t="s">
        <v>64</v>
      </c>
      <c r="N23" s="28">
        <v>219404</v>
      </c>
      <c r="O23" s="29">
        <v>212626.8</v>
      </c>
      <c r="S23" s="58" t="s">
        <v>91</v>
      </c>
      <c r="T23" s="58">
        <v>2020</v>
      </c>
      <c r="U23" s="58" t="s">
        <v>3</v>
      </c>
      <c r="V23" s="58" t="s">
        <v>83</v>
      </c>
      <c r="W23" s="58" t="s">
        <v>84</v>
      </c>
      <c r="X23" s="58" t="s">
        <v>85</v>
      </c>
      <c r="Y23" s="58" t="s">
        <v>86</v>
      </c>
      <c r="Z23" s="58" t="s">
        <v>87</v>
      </c>
      <c r="AA23" s="58" t="s">
        <v>90</v>
      </c>
      <c r="AB23" s="58">
        <v>211</v>
      </c>
      <c r="AC23" s="58">
        <v>301.73</v>
      </c>
    </row>
    <row r="24" spans="1:29" ht="18" customHeight="1" x14ac:dyDescent="0.25">
      <c r="A24" s="1">
        <v>2020</v>
      </c>
      <c r="B24" s="1" t="s">
        <v>1</v>
      </c>
      <c r="C24" s="1" t="s">
        <v>13</v>
      </c>
      <c r="D24" s="2" t="s">
        <v>33</v>
      </c>
      <c r="E24" s="3">
        <v>122</v>
      </c>
      <c r="F24" s="3">
        <v>100</v>
      </c>
      <c r="G24" s="3">
        <v>112</v>
      </c>
      <c r="H24" s="3">
        <v>20</v>
      </c>
      <c r="I24" s="4" t="s">
        <v>40</v>
      </c>
      <c r="L24" s="27">
        <v>2023</v>
      </c>
      <c r="M24" s="27" t="s">
        <v>67</v>
      </c>
      <c r="N24" s="28">
        <v>73912</v>
      </c>
      <c r="O24" s="29">
        <v>130072.80000000012</v>
      </c>
      <c r="S24" s="58" t="s">
        <v>82</v>
      </c>
      <c r="T24" s="58">
        <v>2020</v>
      </c>
      <c r="U24" s="58" t="s">
        <v>3</v>
      </c>
      <c r="V24" s="58" t="s">
        <v>83</v>
      </c>
      <c r="W24" s="58" t="s">
        <v>84</v>
      </c>
      <c r="X24" s="58" t="s">
        <v>85</v>
      </c>
      <c r="Y24" s="58" t="s">
        <v>86</v>
      </c>
      <c r="Z24" s="58" t="s">
        <v>87</v>
      </c>
      <c r="AA24" s="58" t="s">
        <v>88</v>
      </c>
      <c r="AB24" s="58">
        <v>876</v>
      </c>
      <c r="AC24" s="58">
        <v>1252.68</v>
      </c>
    </row>
    <row r="25" spans="1:29" ht="18" customHeight="1" x14ac:dyDescent="0.25">
      <c r="A25" s="1">
        <v>2020</v>
      </c>
      <c r="B25" s="1" t="s">
        <v>1</v>
      </c>
      <c r="C25" s="1" t="s">
        <v>15</v>
      </c>
      <c r="D25" s="5" t="s">
        <v>26</v>
      </c>
      <c r="E25" s="6">
        <v>78</v>
      </c>
      <c r="F25" s="6">
        <v>4577.2</v>
      </c>
      <c r="G25" s="6">
        <v>5126.4639999999999</v>
      </c>
      <c r="H25" s="3">
        <v>915.44</v>
      </c>
      <c r="I25" s="4" t="s">
        <v>40</v>
      </c>
      <c r="L25" s="27">
        <v>2023</v>
      </c>
      <c r="M25" s="27" t="s">
        <v>66</v>
      </c>
      <c r="N25" s="28">
        <v>71992</v>
      </c>
      <c r="O25" s="29">
        <v>104238.15999999999</v>
      </c>
      <c r="S25" s="58" t="s">
        <v>82</v>
      </c>
      <c r="T25" s="58">
        <v>2020</v>
      </c>
      <c r="U25" s="58" t="s">
        <v>3</v>
      </c>
      <c r="V25" s="58" t="s">
        <v>83</v>
      </c>
      <c r="W25" s="58" t="s">
        <v>84</v>
      </c>
      <c r="X25" s="58" t="s">
        <v>85</v>
      </c>
      <c r="Y25" s="58" t="s">
        <v>86</v>
      </c>
      <c r="Z25" s="58" t="s">
        <v>87</v>
      </c>
      <c r="AA25" s="58" t="s">
        <v>88</v>
      </c>
      <c r="AB25" s="58">
        <v>877</v>
      </c>
      <c r="AC25" s="58">
        <v>1254.1100000000001</v>
      </c>
    </row>
    <row r="26" spans="1:29" ht="18" customHeight="1" x14ac:dyDescent="0.25">
      <c r="A26" s="1">
        <v>2020</v>
      </c>
      <c r="B26" s="1" t="s">
        <v>1</v>
      </c>
      <c r="C26" s="1" t="s">
        <v>15</v>
      </c>
      <c r="D26" s="5" t="s">
        <v>24</v>
      </c>
      <c r="E26" s="6">
        <v>76</v>
      </c>
      <c r="F26" s="6">
        <v>4576.8999999999996</v>
      </c>
      <c r="G26" s="6">
        <v>5126.1279999999997</v>
      </c>
      <c r="H26" s="3">
        <v>915.38</v>
      </c>
      <c r="I26" s="4" t="s">
        <v>40</v>
      </c>
      <c r="L26" s="27">
        <v>2024</v>
      </c>
      <c r="M26" s="27" t="s">
        <v>62</v>
      </c>
      <c r="N26" s="28">
        <v>190380</v>
      </c>
      <c r="O26" s="29">
        <v>272243.39999999997</v>
      </c>
      <c r="S26" s="58" t="s">
        <v>82</v>
      </c>
      <c r="T26" s="58">
        <v>2020</v>
      </c>
      <c r="U26" s="58" t="s">
        <v>3</v>
      </c>
      <c r="V26" s="58" t="s">
        <v>83</v>
      </c>
      <c r="W26" s="58" t="s">
        <v>84</v>
      </c>
      <c r="X26" s="58" t="s">
        <v>85</v>
      </c>
      <c r="Y26" s="58" t="s">
        <v>86</v>
      </c>
      <c r="Z26" s="58" t="s">
        <v>87</v>
      </c>
      <c r="AA26" s="58" t="s">
        <v>88</v>
      </c>
      <c r="AB26" s="58">
        <v>878</v>
      </c>
      <c r="AC26" s="58">
        <v>1255.54</v>
      </c>
    </row>
    <row r="27" spans="1:29" ht="18" customHeight="1" x14ac:dyDescent="0.25">
      <c r="A27" s="1">
        <v>2020</v>
      </c>
      <c r="B27" s="1" t="s">
        <v>1</v>
      </c>
      <c r="C27" s="1" t="s">
        <v>15</v>
      </c>
      <c r="D27" s="5" t="s">
        <v>25</v>
      </c>
      <c r="E27" s="6">
        <v>46</v>
      </c>
      <c r="F27" s="6">
        <v>200</v>
      </c>
      <c r="G27" s="6">
        <v>224</v>
      </c>
      <c r="H27" s="3">
        <v>40</v>
      </c>
      <c r="I27" s="4" t="s">
        <v>40</v>
      </c>
      <c r="L27" s="27">
        <v>2024</v>
      </c>
      <c r="M27" s="27" t="s">
        <v>64</v>
      </c>
      <c r="N27" s="28">
        <v>112620</v>
      </c>
      <c r="O27" s="29">
        <v>107044.07999999994</v>
      </c>
      <c r="S27" s="58" t="s">
        <v>91</v>
      </c>
      <c r="T27" s="58">
        <v>2020</v>
      </c>
      <c r="U27" s="58" t="s">
        <v>3</v>
      </c>
      <c r="V27" s="58" t="s">
        <v>83</v>
      </c>
      <c r="W27" s="58" t="s">
        <v>84</v>
      </c>
      <c r="X27" s="58" t="s">
        <v>85</v>
      </c>
      <c r="Y27" s="58" t="s">
        <v>86</v>
      </c>
      <c r="Z27" s="58" t="s">
        <v>87</v>
      </c>
      <c r="AA27" s="58" t="s">
        <v>90</v>
      </c>
      <c r="AB27" s="58">
        <v>281</v>
      </c>
      <c r="AC27" s="58">
        <v>401.83</v>
      </c>
    </row>
    <row r="28" spans="1:29" ht="18" customHeight="1" x14ac:dyDescent="0.25">
      <c r="A28" s="1">
        <v>2020</v>
      </c>
      <c r="B28" s="1" t="s">
        <v>1</v>
      </c>
      <c r="C28" s="1" t="s">
        <v>15</v>
      </c>
      <c r="D28" s="5" t="s">
        <v>23</v>
      </c>
      <c r="E28" s="6">
        <v>34</v>
      </c>
      <c r="F28" s="6">
        <v>4576.8</v>
      </c>
      <c r="G28" s="6">
        <v>5126.0160000000005</v>
      </c>
      <c r="H28" s="3">
        <v>915.36000000000013</v>
      </c>
      <c r="I28" s="4" t="s">
        <v>40</v>
      </c>
      <c r="L28" s="27">
        <v>2024</v>
      </c>
      <c r="M28" s="27" t="s">
        <v>63</v>
      </c>
      <c r="N28" s="28">
        <v>109940</v>
      </c>
      <c r="O28" s="29">
        <v>157214.20000000007</v>
      </c>
      <c r="S28" s="58" t="s">
        <v>89</v>
      </c>
      <c r="T28" s="58">
        <v>2020</v>
      </c>
      <c r="U28" s="58" t="s">
        <v>3</v>
      </c>
      <c r="V28" s="58" t="s">
        <v>83</v>
      </c>
      <c r="W28" s="58" t="s">
        <v>84</v>
      </c>
      <c r="X28" s="58" t="s">
        <v>85</v>
      </c>
      <c r="Y28" s="58" t="s">
        <v>86</v>
      </c>
      <c r="Z28" s="58" t="s">
        <v>87</v>
      </c>
      <c r="AA28" s="58" t="s">
        <v>90</v>
      </c>
      <c r="AB28" s="58">
        <v>772</v>
      </c>
      <c r="AC28" s="58">
        <v>1103.96</v>
      </c>
    </row>
    <row r="29" spans="1:29" ht="18" customHeight="1" x14ac:dyDescent="0.25">
      <c r="A29" s="1">
        <v>2020</v>
      </c>
      <c r="B29" s="1" t="s">
        <v>1</v>
      </c>
      <c r="C29" s="1" t="s">
        <v>13</v>
      </c>
      <c r="D29" s="2" t="s">
        <v>34</v>
      </c>
      <c r="E29" s="3">
        <v>7</v>
      </c>
      <c r="F29" s="3">
        <v>200</v>
      </c>
      <c r="G29" s="3">
        <v>224</v>
      </c>
      <c r="H29" s="3">
        <v>40</v>
      </c>
      <c r="I29" s="4" t="s">
        <v>40</v>
      </c>
      <c r="L29" s="27">
        <v>2024</v>
      </c>
      <c r="M29" s="27" t="s">
        <v>65</v>
      </c>
      <c r="N29" s="28">
        <v>106948</v>
      </c>
      <c r="O29" s="29">
        <v>152935.63999999998</v>
      </c>
      <c r="S29" s="58" t="s">
        <v>82</v>
      </c>
      <c r="T29" s="58">
        <v>2020</v>
      </c>
      <c r="U29" s="58" t="s">
        <v>7</v>
      </c>
      <c r="V29" s="58" t="s">
        <v>83</v>
      </c>
      <c r="W29" s="58" t="s">
        <v>84</v>
      </c>
      <c r="X29" s="58" t="s">
        <v>85</v>
      </c>
      <c r="Y29" s="58" t="s">
        <v>86</v>
      </c>
      <c r="Z29" s="58" t="s">
        <v>87</v>
      </c>
      <c r="AA29" s="58" t="s">
        <v>88</v>
      </c>
      <c r="AB29" s="58">
        <v>290</v>
      </c>
      <c r="AC29" s="58">
        <v>414.7</v>
      </c>
    </row>
    <row r="30" spans="1:29" ht="18" customHeight="1" x14ac:dyDescent="0.25">
      <c r="A30" s="1">
        <v>2020</v>
      </c>
      <c r="B30" s="1" t="s">
        <v>1</v>
      </c>
      <c r="C30" s="1" t="s">
        <v>15</v>
      </c>
      <c r="D30" s="5" t="s">
        <v>27</v>
      </c>
      <c r="E30" s="6">
        <v>3</v>
      </c>
      <c r="F30" s="6">
        <v>4577.3</v>
      </c>
      <c r="G30" s="6">
        <v>5126.576</v>
      </c>
      <c r="H30" s="3">
        <v>915.46</v>
      </c>
      <c r="I30" s="4" t="s">
        <v>40</v>
      </c>
      <c r="L30" s="27">
        <v>2024</v>
      </c>
      <c r="M30" s="27" t="s">
        <v>67</v>
      </c>
      <c r="N30" s="28">
        <v>62256</v>
      </c>
      <c r="O30" s="29">
        <v>100660.56000000013</v>
      </c>
      <c r="S30" s="58" t="s">
        <v>82</v>
      </c>
      <c r="T30" s="58">
        <v>2020</v>
      </c>
      <c r="U30" s="58" t="s">
        <v>7</v>
      </c>
      <c r="V30" s="58" t="s">
        <v>83</v>
      </c>
      <c r="W30" s="58" t="s">
        <v>84</v>
      </c>
      <c r="X30" s="58" t="s">
        <v>85</v>
      </c>
      <c r="Y30" s="58" t="s">
        <v>86</v>
      </c>
      <c r="Z30" s="58" t="s">
        <v>87</v>
      </c>
      <c r="AA30" s="58" t="s">
        <v>88</v>
      </c>
      <c r="AB30" s="58">
        <v>284</v>
      </c>
      <c r="AC30" s="58">
        <v>406.12</v>
      </c>
    </row>
    <row r="31" spans="1:29" ht="18" customHeight="1" x14ac:dyDescent="0.25">
      <c r="A31" s="1">
        <v>2020</v>
      </c>
      <c r="B31" s="1" t="s">
        <v>1</v>
      </c>
      <c r="C31" s="1" t="s">
        <v>32</v>
      </c>
      <c r="D31" s="5" t="s">
        <v>32</v>
      </c>
      <c r="E31" s="6">
        <v>2</v>
      </c>
      <c r="F31" s="6">
        <v>6600</v>
      </c>
      <c r="G31" s="6">
        <v>7392</v>
      </c>
      <c r="H31" s="3">
        <v>1320</v>
      </c>
      <c r="I31" s="4" t="s">
        <v>40</v>
      </c>
      <c r="L31" s="27">
        <v>2024</v>
      </c>
      <c r="M31" s="27" t="s">
        <v>66</v>
      </c>
      <c r="N31" s="28">
        <v>62240</v>
      </c>
      <c r="O31" s="29">
        <v>90151.200000000041</v>
      </c>
      <c r="S31" s="58" t="s">
        <v>93</v>
      </c>
      <c r="T31" s="58">
        <v>2020</v>
      </c>
      <c r="U31" s="58" t="s">
        <v>7</v>
      </c>
      <c r="V31" s="58" t="s">
        <v>83</v>
      </c>
      <c r="W31" s="58" t="s">
        <v>84</v>
      </c>
      <c r="X31" s="58" t="s">
        <v>85</v>
      </c>
      <c r="Y31" s="58" t="s">
        <v>86</v>
      </c>
      <c r="Z31" s="58" t="s">
        <v>87</v>
      </c>
      <c r="AA31" s="58" t="s">
        <v>88</v>
      </c>
      <c r="AB31" s="58">
        <v>278</v>
      </c>
      <c r="AC31" s="58">
        <v>397.53999999999996</v>
      </c>
    </row>
    <row r="32" spans="1:29" ht="18" customHeight="1" x14ac:dyDescent="0.25">
      <c r="A32" s="1">
        <v>2020</v>
      </c>
      <c r="B32" s="1" t="s">
        <v>2</v>
      </c>
      <c r="C32" s="1" t="s">
        <v>14</v>
      </c>
      <c r="D32" s="2" t="s">
        <v>36</v>
      </c>
      <c r="E32" s="3">
        <v>3566</v>
      </c>
      <c r="F32" s="3">
        <v>4577.3</v>
      </c>
      <c r="G32" s="3">
        <v>5126.576</v>
      </c>
      <c r="H32" s="3">
        <v>915.46</v>
      </c>
      <c r="I32" s="4" t="s">
        <v>40</v>
      </c>
      <c r="S32" s="58" t="s">
        <v>89</v>
      </c>
      <c r="T32" s="58">
        <v>2020</v>
      </c>
      <c r="U32" s="58" t="s">
        <v>7</v>
      </c>
      <c r="V32" s="58" t="s">
        <v>83</v>
      </c>
      <c r="W32" s="58" t="s">
        <v>84</v>
      </c>
      <c r="X32" s="58" t="s">
        <v>85</v>
      </c>
      <c r="Y32" s="58" t="s">
        <v>86</v>
      </c>
      <c r="Z32" s="58" t="s">
        <v>87</v>
      </c>
      <c r="AA32" s="58" t="s">
        <v>90</v>
      </c>
      <c r="AB32" s="58">
        <v>212</v>
      </c>
      <c r="AC32" s="58">
        <v>303.15999999999997</v>
      </c>
    </row>
    <row r="33" spans="1:29" ht="18" customHeight="1" x14ac:dyDescent="0.25">
      <c r="A33" s="1">
        <v>2020</v>
      </c>
      <c r="B33" s="1" t="s">
        <v>2</v>
      </c>
      <c r="C33" s="1" t="s">
        <v>14</v>
      </c>
      <c r="D33" s="2" t="s">
        <v>37</v>
      </c>
      <c r="E33" s="3">
        <v>2498</v>
      </c>
      <c r="F33" s="3">
        <v>8000</v>
      </c>
      <c r="G33" s="3">
        <v>8960</v>
      </c>
      <c r="H33" s="3">
        <v>1600</v>
      </c>
      <c r="I33" s="4" t="s">
        <v>40</v>
      </c>
      <c r="S33" s="58" t="s">
        <v>82</v>
      </c>
      <c r="T33" s="58">
        <v>2020</v>
      </c>
      <c r="U33" s="58" t="s">
        <v>7</v>
      </c>
      <c r="V33" s="58" t="s">
        <v>83</v>
      </c>
      <c r="W33" s="58" t="s">
        <v>84</v>
      </c>
      <c r="X33" s="58" t="s">
        <v>85</v>
      </c>
      <c r="Y33" s="58" t="s">
        <v>86</v>
      </c>
      <c r="Z33" s="58" t="s">
        <v>87</v>
      </c>
      <c r="AA33" s="58" t="s">
        <v>90</v>
      </c>
      <c r="AB33" s="58">
        <v>260</v>
      </c>
      <c r="AC33" s="58">
        <v>371.8</v>
      </c>
    </row>
    <row r="34" spans="1:29" ht="18" customHeight="1" x14ac:dyDescent="0.25">
      <c r="A34" s="1">
        <v>2020</v>
      </c>
      <c r="B34" s="1" t="s">
        <v>2</v>
      </c>
      <c r="C34" s="1" t="s">
        <v>13</v>
      </c>
      <c r="D34" s="2" t="s">
        <v>35</v>
      </c>
      <c r="E34" s="3">
        <v>1245</v>
      </c>
      <c r="F34" s="3">
        <v>4577.2</v>
      </c>
      <c r="G34" s="3">
        <v>5126.4639999999999</v>
      </c>
      <c r="H34" s="3">
        <v>915.44</v>
      </c>
      <c r="I34" s="4" t="s">
        <v>40</v>
      </c>
      <c r="S34" s="58" t="s">
        <v>82</v>
      </c>
      <c r="T34" s="58">
        <v>2020</v>
      </c>
      <c r="U34" s="58" t="s">
        <v>7</v>
      </c>
      <c r="V34" s="58" t="s">
        <v>83</v>
      </c>
      <c r="W34" s="58" t="s">
        <v>84</v>
      </c>
      <c r="X34" s="58" t="s">
        <v>85</v>
      </c>
      <c r="Y34" s="58" t="s">
        <v>86</v>
      </c>
      <c r="Z34" s="58" t="s">
        <v>87</v>
      </c>
      <c r="AA34" s="58" t="s">
        <v>90</v>
      </c>
      <c r="AB34" s="58">
        <v>188</v>
      </c>
      <c r="AC34" s="58">
        <v>268.84000000000003</v>
      </c>
    </row>
    <row r="35" spans="1:29" ht="18" customHeight="1" x14ac:dyDescent="0.25">
      <c r="A35" s="1">
        <v>2020</v>
      </c>
      <c r="B35" s="1" t="s">
        <v>2</v>
      </c>
      <c r="C35" s="1" t="s">
        <v>38</v>
      </c>
      <c r="D35" s="5" t="s">
        <v>30</v>
      </c>
      <c r="E35" s="6">
        <v>644</v>
      </c>
      <c r="F35" s="6">
        <v>5743.5</v>
      </c>
      <c r="G35" s="6">
        <v>6432.72</v>
      </c>
      <c r="H35" s="3">
        <v>1148.7</v>
      </c>
      <c r="I35" s="4" t="s">
        <v>40</v>
      </c>
      <c r="S35" s="58" t="s">
        <v>91</v>
      </c>
      <c r="T35" s="58">
        <v>2020</v>
      </c>
      <c r="U35" s="58" t="s">
        <v>7</v>
      </c>
      <c r="V35" s="58" t="s">
        <v>83</v>
      </c>
      <c r="W35" s="58" t="s">
        <v>84</v>
      </c>
      <c r="X35" s="58" t="s">
        <v>85</v>
      </c>
      <c r="Y35" s="58" t="s">
        <v>86</v>
      </c>
      <c r="Z35" s="58" t="s">
        <v>87</v>
      </c>
      <c r="AA35" s="58" t="s">
        <v>90</v>
      </c>
      <c r="AB35" s="58">
        <v>214</v>
      </c>
      <c r="AC35" s="58">
        <v>306.02</v>
      </c>
    </row>
    <row r="36" spans="1:29" ht="18" customHeight="1" x14ac:dyDescent="0.25">
      <c r="A36" s="1">
        <v>2020</v>
      </c>
      <c r="B36" s="1" t="s">
        <v>2</v>
      </c>
      <c r="C36" s="1" t="s">
        <v>12</v>
      </c>
      <c r="D36" s="5" t="s">
        <v>29</v>
      </c>
      <c r="E36" s="6">
        <v>643</v>
      </c>
      <c r="F36" s="6">
        <v>7000</v>
      </c>
      <c r="G36" s="6">
        <v>7840</v>
      </c>
      <c r="H36" s="3">
        <v>1400</v>
      </c>
      <c r="I36" s="4" t="s">
        <v>40</v>
      </c>
      <c r="S36" s="58" t="s">
        <v>89</v>
      </c>
      <c r="T36" s="58">
        <v>2020</v>
      </c>
      <c r="U36" s="58" t="s">
        <v>7</v>
      </c>
      <c r="V36" s="58" t="s">
        <v>83</v>
      </c>
      <c r="W36" s="58" t="s">
        <v>84</v>
      </c>
      <c r="X36" s="58" t="s">
        <v>85</v>
      </c>
      <c r="Y36" s="58" t="s">
        <v>86</v>
      </c>
      <c r="Z36" s="58" t="s">
        <v>87</v>
      </c>
      <c r="AA36" s="58" t="s">
        <v>90</v>
      </c>
      <c r="AB36" s="58">
        <v>262</v>
      </c>
      <c r="AC36" s="58">
        <v>374.65999999999997</v>
      </c>
    </row>
    <row r="37" spans="1:29" ht="18" customHeight="1" x14ac:dyDescent="0.25">
      <c r="A37" s="1">
        <v>2020</v>
      </c>
      <c r="B37" s="1" t="s">
        <v>2</v>
      </c>
      <c r="C37" s="1" t="s">
        <v>38</v>
      </c>
      <c r="D37" s="5" t="s">
        <v>31</v>
      </c>
      <c r="E37" s="6">
        <v>455</v>
      </c>
      <c r="F37" s="6">
        <v>4578.6000000000004</v>
      </c>
      <c r="G37" s="6">
        <v>5128.0320000000002</v>
      </c>
      <c r="H37" s="3">
        <v>915.72000000000014</v>
      </c>
      <c r="I37" s="4" t="s">
        <v>40</v>
      </c>
      <c r="S37" s="58" t="s">
        <v>91</v>
      </c>
      <c r="T37" s="58">
        <v>2020</v>
      </c>
      <c r="U37" s="58" t="s">
        <v>7</v>
      </c>
      <c r="V37" s="58" t="s">
        <v>83</v>
      </c>
      <c r="W37" s="58" t="s">
        <v>84</v>
      </c>
      <c r="X37" s="58" t="s">
        <v>85</v>
      </c>
      <c r="Y37" s="58" t="s">
        <v>86</v>
      </c>
      <c r="Z37" s="58" t="s">
        <v>87</v>
      </c>
      <c r="AA37" s="58" t="s">
        <v>90</v>
      </c>
      <c r="AB37" s="58">
        <v>190</v>
      </c>
      <c r="AC37" s="58">
        <v>271.7</v>
      </c>
    </row>
    <row r="38" spans="1:29" ht="18" customHeight="1" x14ac:dyDescent="0.25">
      <c r="A38" s="1">
        <v>2020</v>
      </c>
      <c r="B38" s="1" t="s">
        <v>2</v>
      </c>
      <c r="C38" s="1" t="s">
        <v>12</v>
      </c>
      <c r="D38" s="5" t="s">
        <v>28</v>
      </c>
      <c r="E38" s="7">
        <v>345</v>
      </c>
      <c r="F38" s="7">
        <v>7000</v>
      </c>
      <c r="G38" s="7">
        <v>7840</v>
      </c>
      <c r="H38" s="3">
        <v>1400</v>
      </c>
      <c r="I38" s="4" t="s">
        <v>40</v>
      </c>
      <c r="S38" s="58" t="s">
        <v>92</v>
      </c>
      <c r="T38" s="58">
        <v>2020</v>
      </c>
      <c r="U38" s="58" t="s">
        <v>7</v>
      </c>
      <c r="V38" s="58" t="s">
        <v>83</v>
      </c>
      <c r="W38" s="58" t="s">
        <v>84</v>
      </c>
      <c r="X38" s="58" t="s">
        <v>85</v>
      </c>
      <c r="Y38" s="58" t="s">
        <v>86</v>
      </c>
      <c r="Z38" s="58" t="s">
        <v>87</v>
      </c>
      <c r="AA38" s="58" t="s">
        <v>90</v>
      </c>
      <c r="AB38" s="58">
        <v>288</v>
      </c>
      <c r="AC38" s="58">
        <v>526.24</v>
      </c>
    </row>
    <row r="39" spans="1:29" ht="18" customHeight="1" x14ac:dyDescent="0.25">
      <c r="A39" s="1">
        <v>2020</v>
      </c>
      <c r="B39" s="1" t="s">
        <v>2</v>
      </c>
      <c r="C39" s="1" t="s">
        <v>13</v>
      </c>
      <c r="D39" s="2" t="s">
        <v>33</v>
      </c>
      <c r="E39" s="3">
        <v>122</v>
      </c>
      <c r="F39" s="3">
        <v>100</v>
      </c>
      <c r="G39" s="3">
        <v>112</v>
      </c>
      <c r="H39" s="3">
        <v>20</v>
      </c>
      <c r="I39" s="4" t="s">
        <v>40</v>
      </c>
      <c r="S39" s="58" t="s">
        <v>91</v>
      </c>
      <c r="T39" s="58">
        <v>2020</v>
      </c>
      <c r="U39" s="58" t="s">
        <v>7</v>
      </c>
      <c r="V39" s="58" t="s">
        <v>83</v>
      </c>
      <c r="W39" s="58" t="s">
        <v>84</v>
      </c>
      <c r="X39" s="58" t="s">
        <v>85</v>
      </c>
      <c r="Y39" s="58" t="s">
        <v>86</v>
      </c>
      <c r="Z39" s="58" t="s">
        <v>87</v>
      </c>
      <c r="AA39" s="58" t="s">
        <v>90</v>
      </c>
      <c r="AB39" s="58">
        <v>282</v>
      </c>
      <c r="AC39" s="58">
        <v>526.24</v>
      </c>
    </row>
    <row r="40" spans="1:29" ht="18" customHeight="1" x14ac:dyDescent="0.25">
      <c r="A40" s="1">
        <v>2020</v>
      </c>
      <c r="B40" s="1" t="s">
        <v>2</v>
      </c>
      <c r="C40" s="1" t="s">
        <v>15</v>
      </c>
      <c r="D40" s="5" t="s">
        <v>26</v>
      </c>
      <c r="E40" s="6">
        <v>78</v>
      </c>
      <c r="F40" s="6">
        <v>4577.2</v>
      </c>
      <c r="G40" s="6">
        <v>5126.4639999999999</v>
      </c>
      <c r="H40" s="3">
        <v>915.44</v>
      </c>
      <c r="I40" s="4" t="s">
        <v>40</v>
      </c>
      <c r="S40" s="58" t="s">
        <v>82</v>
      </c>
      <c r="T40" s="58">
        <v>2020</v>
      </c>
      <c r="U40" s="58" t="s">
        <v>7</v>
      </c>
      <c r="V40" s="58" t="s">
        <v>83</v>
      </c>
      <c r="W40" s="58" t="s">
        <v>84</v>
      </c>
      <c r="X40" s="58" t="s">
        <v>85</v>
      </c>
      <c r="Y40" s="58" t="s">
        <v>86</v>
      </c>
      <c r="Z40" s="58" t="s">
        <v>87</v>
      </c>
      <c r="AA40" s="58" t="s">
        <v>90</v>
      </c>
      <c r="AB40" s="58">
        <v>276</v>
      </c>
      <c r="AC40" s="58">
        <v>526.24</v>
      </c>
    </row>
    <row r="41" spans="1:29" ht="18" customHeight="1" x14ac:dyDescent="0.25">
      <c r="A41" s="1">
        <v>2020</v>
      </c>
      <c r="B41" s="1" t="s">
        <v>2</v>
      </c>
      <c r="C41" s="1" t="s">
        <v>15</v>
      </c>
      <c r="D41" s="5" t="s">
        <v>24</v>
      </c>
      <c r="E41" s="6">
        <v>76</v>
      </c>
      <c r="F41" s="6">
        <v>4576.8999999999996</v>
      </c>
      <c r="G41" s="6">
        <v>5126.1279999999997</v>
      </c>
      <c r="H41" s="3">
        <v>915.38</v>
      </c>
      <c r="I41" s="4" t="s">
        <v>40</v>
      </c>
      <c r="S41" s="58" t="s">
        <v>82</v>
      </c>
      <c r="T41" s="58">
        <v>2020</v>
      </c>
      <c r="U41" s="58" t="s">
        <v>7</v>
      </c>
      <c r="V41" s="58" t="s">
        <v>83</v>
      </c>
      <c r="W41" s="58" t="s">
        <v>84</v>
      </c>
      <c r="X41" s="58" t="s">
        <v>85</v>
      </c>
      <c r="Y41" s="58" t="s">
        <v>86</v>
      </c>
      <c r="Z41" s="58" t="s">
        <v>87</v>
      </c>
      <c r="AA41" s="58" t="s">
        <v>90</v>
      </c>
      <c r="AB41" s="58">
        <v>680</v>
      </c>
      <c r="AC41" s="58">
        <v>972.4</v>
      </c>
    </row>
    <row r="42" spans="1:29" ht="18" customHeight="1" x14ac:dyDescent="0.25">
      <c r="A42" s="1">
        <v>2020</v>
      </c>
      <c r="B42" s="1" t="s">
        <v>2</v>
      </c>
      <c r="C42" s="1" t="s">
        <v>15</v>
      </c>
      <c r="D42" s="5" t="s">
        <v>25</v>
      </c>
      <c r="E42" s="6">
        <v>46</v>
      </c>
      <c r="F42" s="6">
        <v>200</v>
      </c>
      <c r="G42" s="6">
        <v>224</v>
      </c>
      <c r="H42" s="3">
        <v>40</v>
      </c>
      <c r="I42" s="4" t="s">
        <v>40</v>
      </c>
      <c r="S42" s="58" t="s">
        <v>91</v>
      </c>
      <c r="T42" s="58">
        <v>2020</v>
      </c>
      <c r="U42" s="58" t="s">
        <v>7</v>
      </c>
      <c r="V42" s="58" t="s">
        <v>83</v>
      </c>
      <c r="W42" s="58" t="s">
        <v>84</v>
      </c>
      <c r="X42" s="58" t="s">
        <v>85</v>
      </c>
      <c r="Y42" s="58" t="s">
        <v>86</v>
      </c>
      <c r="Z42" s="58" t="s">
        <v>87</v>
      </c>
      <c r="AA42" s="58" t="s">
        <v>90</v>
      </c>
      <c r="AB42" s="58">
        <v>767</v>
      </c>
      <c r="AC42" s="58">
        <v>1096.81</v>
      </c>
    </row>
    <row r="43" spans="1:29" ht="18" customHeight="1" x14ac:dyDescent="0.25">
      <c r="A43" s="1">
        <v>2020</v>
      </c>
      <c r="B43" s="1" t="s">
        <v>2</v>
      </c>
      <c r="C43" s="1" t="s">
        <v>15</v>
      </c>
      <c r="D43" s="5" t="s">
        <v>23</v>
      </c>
      <c r="E43" s="6">
        <v>34</v>
      </c>
      <c r="F43" s="6">
        <v>4576.8</v>
      </c>
      <c r="G43" s="6">
        <v>5126.0160000000005</v>
      </c>
      <c r="H43" s="3">
        <v>915.36000000000013</v>
      </c>
      <c r="I43" s="4" t="s">
        <v>42</v>
      </c>
      <c r="S43" s="58" t="s">
        <v>89</v>
      </c>
      <c r="T43" s="58">
        <v>2020</v>
      </c>
      <c r="U43" s="58" t="s">
        <v>7</v>
      </c>
      <c r="V43" s="58" t="s">
        <v>83</v>
      </c>
      <c r="W43" s="58" t="s">
        <v>84</v>
      </c>
      <c r="X43" s="58" t="s">
        <v>85</v>
      </c>
      <c r="Y43" s="58" t="s">
        <v>86</v>
      </c>
      <c r="Z43" s="58" t="s">
        <v>87</v>
      </c>
      <c r="AA43" s="58" t="s">
        <v>90</v>
      </c>
      <c r="AB43" s="58">
        <v>285</v>
      </c>
      <c r="AC43" s="58">
        <v>407.55</v>
      </c>
    </row>
    <row r="44" spans="1:29" ht="18" customHeight="1" x14ac:dyDescent="0.25">
      <c r="A44" s="1">
        <v>2020</v>
      </c>
      <c r="B44" s="1" t="s">
        <v>2</v>
      </c>
      <c r="C44" s="1" t="s">
        <v>13</v>
      </c>
      <c r="D44" s="2" t="s">
        <v>34</v>
      </c>
      <c r="E44" s="3">
        <v>7</v>
      </c>
      <c r="F44" s="3">
        <v>200</v>
      </c>
      <c r="G44" s="3">
        <v>224</v>
      </c>
      <c r="H44" s="3">
        <v>40</v>
      </c>
      <c r="I44" s="4" t="s">
        <v>42</v>
      </c>
      <c r="S44" s="58" t="s">
        <v>82</v>
      </c>
      <c r="T44" s="58">
        <v>2020</v>
      </c>
      <c r="U44" s="58" t="s">
        <v>7</v>
      </c>
      <c r="V44" s="58" t="s">
        <v>83</v>
      </c>
      <c r="W44" s="58" t="s">
        <v>84</v>
      </c>
      <c r="X44" s="58" t="s">
        <v>85</v>
      </c>
      <c r="Y44" s="58" t="s">
        <v>86</v>
      </c>
      <c r="Z44" s="58" t="s">
        <v>87</v>
      </c>
      <c r="AA44" s="58" t="s">
        <v>90</v>
      </c>
      <c r="AB44" s="58">
        <v>279</v>
      </c>
      <c r="AC44" s="58">
        <v>398.97</v>
      </c>
    </row>
    <row r="45" spans="1:29" ht="18" customHeight="1" x14ac:dyDescent="0.25">
      <c r="A45" s="1">
        <v>2020</v>
      </c>
      <c r="B45" s="1" t="s">
        <v>2</v>
      </c>
      <c r="C45" s="1" t="s">
        <v>15</v>
      </c>
      <c r="D45" s="5" t="s">
        <v>27</v>
      </c>
      <c r="E45" s="6">
        <v>3</v>
      </c>
      <c r="F45" s="6">
        <v>3333</v>
      </c>
      <c r="G45" s="6">
        <v>5126.576</v>
      </c>
      <c r="H45" s="3">
        <v>666.6</v>
      </c>
      <c r="I45" s="4" t="s">
        <v>42</v>
      </c>
      <c r="S45" s="58" t="s">
        <v>91</v>
      </c>
      <c r="T45" s="58">
        <v>2020</v>
      </c>
      <c r="U45" s="58" t="s">
        <v>7</v>
      </c>
      <c r="V45" s="58" t="s">
        <v>83</v>
      </c>
      <c r="W45" s="58" t="s">
        <v>84</v>
      </c>
      <c r="X45" s="58" t="s">
        <v>85</v>
      </c>
      <c r="Y45" s="58" t="s">
        <v>86</v>
      </c>
      <c r="Z45" s="58" t="s">
        <v>87</v>
      </c>
      <c r="AA45" s="58" t="s">
        <v>90</v>
      </c>
      <c r="AB45" s="58">
        <v>213</v>
      </c>
      <c r="AC45" s="58">
        <v>304.59000000000003</v>
      </c>
    </row>
    <row r="46" spans="1:29" ht="18" customHeight="1" x14ac:dyDescent="0.25">
      <c r="A46" s="1">
        <v>2020</v>
      </c>
      <c r="B46" s="1" t="s">
        <v>2</v>
      </c>
      <c r="C46" s="1" t="s">
        <v>32</v>
      </c>
      <c r="D46" s="5" t="s">
        <v>32</v>
      </c>
      <c r="E46" s="6">
        <v>2</v>
      </c>
      <c r="F46" s="6">
        <v>6600</v>
      </c>
      <c r="G46" s="6">
        <v>7392</v>
      </c>
      <c r="H46" s="3">
        <v>1320</v>
      </c>
      <c r="I46" s="4" t="s">
        <v>42</v>
      </c>
      <c r="S46" s="58" t="s">
        <v>91</v>
      </c>
      <c r="T46" s="58">
        <v>2020</v>
      </c>
      <c r="U46" s="58" t="s">
        <v>7</v>
      </c>
      <c r="V46" s="58" t="s">
        <v>83</v>
      </c>
      <c r="W46" s="58" t="s">
        <v>84</v>
      </c>
      <c r="X46" s="58" t="s">
        <v>85</v>
      </c>
      <c r="Y46" s="58" t="s">
        <v>86</v>
      </c>
      <c r="Z46" s="58" t="s">
        <v>87</v>
      </c>
      <c r="AA46" s="58" t="s">
        <v>90</v>
      </c>
      <c r="AB46" s="58">
        <v>753</v>
      </c>
      <c r="AC46" s="58">
        <v>526.24</v>
      </c>
    </row>
    <row r="47" spans="1:29" ht="18" customHeight="1" x14ac:dyDescent="0.25">
      <c r="A47" s="1">
        <v>2020</v>
      </c>
      <c r="B47" s="1" t="s">
        <v>3</v>
      </c>
      <c r="C47" s="1" t="s">
        <v>14</v>
      </c>
      <c r="D47" s="2" t="s">
        <v>36</v>
      </c>
      <c r="E47" s="3">
        <v>3566</v>
      </c>
      <c r="F47" s="3">
        <v>4577.3</v>
      </c>
      <c r="G47" s="3">
        <v>5126.576</v>
      </c>
      <c r="H47" s="3">
        <v>915.46</v>
      </c>
      <c r="I47" s="4" t="s">
        <v>42</v>
      </c>
      <c r="S47" s="58" t="s">
        <v>82</v>
      </c>
      <c r="T47" s="58">
        <v>2020</v>
      </c>
      <c r="U47" s="58" t="s">
        <v>7</v>
      </c>
      <c r="V47" s="58" t="s">
        <v>83</v>
      </c>
      <c r="W47" s="58" t="s">
        <v>84</v>
      </c>
      <c r="X47" s="58" t="s">
        <v>85</v>
      </c>
      <c r="Y47" s="58" t="s">
        <v>86</v>
      </c>
      <c r="Z47" s="58" t="s">
        <v>87</v>
      </c>
      <c r="AA47" s="58" t="s">
        <v>90</v>
      </c>
      <c r="AB47" s="58">
        <v>806</v>
      </c>
      <c r="AC47" s="58">
        <v>526.24</v>
      </c>
    </row>
    <row r="48" spans="1:29" ht="18" customHeight="1" x14ac:dyDescent="0.25">
      <c r="A48" s="1">
        <v>2020</v>
      </c>
      <c r="B48" s="1" t="s">
        <v>3</v>
      </c>
      <c r="C48" s="1" t="s">
        <v>14</v>
      </c>
      <c r="D48" s="2" t="s">
        <v>37</v>
      </c>
      <c r="E48" s="3">
        <v>2498</v>
      </c>
      <c r="F48" s="3">
        <v>8000</v>
      </c>
      <c r="G48" s="3">
        <v>8960</v>
      </c>
      <c r="H48" s="3">
        <v>1600</v>
      </c>
      <c r="I48" s="4" t="s">
        <v>42</v>
      </c>
      <c r="S48" s="58" t="s">
        <v>91</v>
      </c>
      <c r="T48" s="58">
        <v>2020</v>
      </c>
      <c r="U48" s="58" t="s">
        <v>7</v>
      </c>
      <c r="V48" s="58" t="s">
        <v>83</v>
      </c>
      <c r="W48" s="58" t="s">
        <v>84</v>
      </c>
      <c r="X48" s="58" t="s">
        <v>85</v>
      </c>
      <c r="Y48" s="58" t="s">
        <v>86</v>
      </c>
      <c r="Z48" s="58" t="s">
        <v>87</v>
      </c>
      <c r="AA48" s="58" t="s">
        <v>90</v>
      </c>
      <c r="AB48" s="58">
        <v>217</v>
      </c>
      <c r="AC48" s="58">
        <v>310.31</v>
      </c>
    </row>
    <row r="49" spans="1:29" ht="18" customHeight="1" x14ac:dyDescent="0.25">
      <c r="A49" s="1">
        <v>2020</v>
      </c>
      <c r="B49" s="1" t="s">
        <v>3</v>
      </c>
      <c r="C49" s="1" t="s">
        <v>13</v>
      </c>
      <c r="D49" s="2" t="s">
        <v>35</v>
      </c>
      <c r="E49" s="3">
        <v>1245</v>
      </c>
      <c r="F49" s="3">
        <v>4577.2</v>
      </c>
      <c r="G49" s="3">
        <v>5126.4639999999999</v>
      </c>
      <c r="H49" s="3">
        <v>915.44</v>
      </c>
      <c r="I49" s="4" t="s">
        <v>42</v>
      </c>
      <c r="S49" s="58" t="s">
        <v>82</v>
      </c>
      <c r="T49" s="58">
        <v>2020</v>
      </c>
      <c r="U49" s="58" t="s">
        <v>7</v>
      </c>
      <c r="V49" s="58" t="s">
        <v>83</v>
      </c>
      <c r="W49" s="58" t="s">
        <v>84</v>
      </c>
      <c r="X49" s="58" t="s">
        <v>85</v>
      </c>
      <c r="Y49" s="58" t="s">
        <v>86</v>
      </c>
      <c r="Z49" s="58" t="s">
        <v>87</v>
      </c>
      <c r="AA49" s="58" t="s">
        <v>90</v>
      </c>
      <c r="AB49" s="58">
        <v>259</v>
      </c>
      <c r="AC49" s="58">
        <v>370.37</v>
      </c>
    </row>
    <row r="50" spans="1:29" ht="18" customHeight="1" x14ac:dyDescent="0.25">
      <c r="A50" s="1">
        <v>2020</v>
      </c>
      <c r="B50" s="1" t="s">
        <v>3</v>
      </c>
      <c r="C50" s="1" t="s">
        <v>38</v>
      </c>
      <c r="D50" s="5" t="s">
        <v>30</v>
      </c>
      <c r="E50" s="6">
        <v>644</v>
      </c>
      <c r="F50" s="6">
        <v>5743.5</v>
      </c>
      <c r="G50" s="6">
        <v>6432.72</v>
      </c>
      <c r="H50" s="3">
        <v>1148.7</v>
      </c>
      <c r="I50" s="4" t="s">
        <v>42</v>
      </c>
      <c r="S50" s="58" t="s">
        <v>91</v>
      </c>
      <c r="T50" s="58">
        <v>2020</v>
      </c>
      <c r="U50" s="58" t="s">
        <v>7</v>
      </c>
      <c r="V50" s="58" t="s">
        <v>83</v>
      </c>
      <c r="W50" s="58" t="s">
        <v>84</v>
      </c>
      <c r="X50" s="58" t="s">
        <v>85</v>
      </c>
      <c r="Y50" s="58" t="s">
        <v>86</v>
      </c>
      <c r="Z50" s="58" t="s">
        <v>87</v>
      </c>
      <c r="AA50" s="58" t="s">
        <v>90</v>
      </c>
      <c r="AB50" s="58">
        <v>187</v>
      </c>
      <c r="AC50" s="58">
        <v>267.40999999999997</v>
      </c>
    </row>
    <row r="51" spans="1:29" ht="18" customHeight="1" x14ac:dyDescent="0.25">
      <c r="A51" s="1">
        <v>2020</v>
      </c>
      <c r="B51" s="1" t="s">
        <v>3</v>
      </c>
      <c r="C51" s="1" t="s">
        <v>12</v>
      </c>
      <c r="D51" s="5" t="s">
        <v>29</v>
      </c>
      <c r="E51" s="6">
        <v>643</v>
      </c>
      <c r="F51" s="6">
        <v>7000</v>
      </c>
      <c r="G51" s="6">
        <v>7840</v>
      </c>
      <c r="H51" s="3">
        <v>1400</v>
      </c>
      <c r="I51" s="4" t="s">
        <v>42</v>
      </c>
      <c r="S51" s="58" t="s">
        <v>82</v>
      </c>
      <c r="T51" s="58">
        <v>2020</v>
      </c>
      <c r="U51" s="58" t="s">
        <v>7</v>
      </c>
      <c r="V51" s="58" t="s">
        <v>83</v>
      </c>
      <c r="W51" s="58" t="s">
        <v>84</v>
      </c>
      <c r="X51" s="58" t="s">
        <v>85</v>
      </c>
      <c r="Y51" s="58" t="s">
        <v>86</v>
      </c>
      <c r="Z51" s="58" t="s">
        <v>87</v>
      </c>
      <c r="AA51" s="58" t="s">
        <v>88</v>
      </c>
      <c r="AB51" s="58">
        <v>287</v>
      </c>
      <c r="AC51" s="58">
        <v>410.40999999999997</v>
      </c>
    </row>
    <row r="52" spans="1:29" ht="18" customHeight="1" x14ac:dyDescent="0.25">
      <c r="A52" s="1">
        <v>2020</v>
      </c>
      <c r="B52" s="1" t="s">
        <v>3</v>
      </c>
      <c r="C52" s="1" t="s">
        <v>38</v>
      </c>
      <c r="D52" s="5" t="s">
        <v>31</v>
      </c>
      <c r="E52" s="6">
        <v>455</v>
      </c>
      <c r="F52" s="6">
        <v>4578.6000000000004</v>
      </c>
      <c r="G52" s="6">
        <v>5128.0320000000002</v>
      </c>
      <c r="H52" s="3">
        <v>915.72000000000014</v>
      </c>
      <c r="I52" s="4" t="s">
        <v>42</v>
      </c>
      <c r="S52" s="58" t="s">
        <v>89</v>
      </c>
      <c r="T52" s="58">
        <v>2020</v>
      </c>
      <c r="U52" s="58" t="s">
        <v>7</v>
      </c>
      <c r="V52" s="58" t="s">
        <v>83</v>
      </c>
      <c r="W52" s="58" t="s">
        <v>84</v>
      </c>
      <c r="X52" s="58" t="s">
        <v>85</v>
      </c>
      <c r="Y52" s="58" t="s">
        <v>94</v>
      </c>
      <c r="Z52" s="58" t="s">
        <v>87</v>
      </c>
      <c r="AA52" s="58" t="s">
        <v>88</v>
      </c>
      <c r="AB52" s="58">
        <v>281</v>
      </c>
      <c r="AC52" s="58">
        <v>401.83</v>
      </c>
    </row>
    <row r="53" spans="1:29" ht="18" customHeight="1" x14ac:dyDescent="0.25">
      <c r="A53" s="1">
        <v>2020</v>
      </c>
      <c r="B53" s="1" t="s">
        <v>3</v>
      </c>
      <c r="C53" s="1" t="s">
        <v>12</v>
      </c>
      <c r="D53" s="5" t="s">
        <v>28</v>
      </c>
      <c r="E53" s="7">
        <v>345</v>
      </c>
      <c r="F53" s="7">
        <v>7000</v>
      </c>
      <c r="G53" s="7">
        <v>7840</v>
      </c>
      <c r="H53" s="3">
        <v>1400</v>
      </c>
      <c r="I53" s="4" t="s">
        <v>42</v>
      </c>
      <c r="S53" s="58" t="s">
        <v>89</v>
      </c>
      <c r="T53" s="58">
        <v>2020</v>
      </c>
      <c r="U53" s="58" t="s">
        <v>7</v>
      </c>
      <c r="V53" s="58" t="s">
        <v>83</v>
      </c>
      <c r="W53" s="58" t="s">
        <v>84</v>
      </c>
      <c r="X53" s="58" t="s">
        <v>85</v>
      </c>
      <c r="Y53" s="58" t="s">
        <v>94</v>
      </c>
      <c r="Z53" s="58" t="s">
        <v>87</v>
      </c>
      <c r="AA53" s="58" t="s">
        <v>88</v>
      </c>
      <c r="AB53" s="58">
        <v>275</v>
      </c>
      <c r="AC53" s="58">
        <v>393.25</v>
      </c>
    </row>
    <row r="54" spans="1:29" ht="18" customHeight="1" x14ac:dyDescent="0.25">
      <c r="A54" s="1">
        <v>2020</v>
      </c>
      <c r="B54" s="1" t="s">
        <v>3</v>
      </c>
      <c r="C54" s="1" t="s">
        <v>13</v>
      </c>
      <c r="D54" s="2" t="s">
        <v>33</v>
      </c>
      <c r="E54" s="3">
        <v>122</v>
      </c>
      <c r="F54" s="3">
        <v>100</v>
      </c>
      <c r="G54" s="3">
        <v>112</v>
      </c>
      <c r="H54" s="3">
        <v>20</v>
      </c>
      <c r="I54" s="4" t="s">
        <v>42</v>
      </c>
      <c r="S54" s="58" t="s">
        <v>82</v>
      </c>
      <c r="T54" s="58">
        <v>2020</v>
      </c>
      <c r="U54" s="58" t="s">
        <v>7</v>
      </c>
      <c r="V54" s="58" t="s">
        <v>83</v>
      </c>
      <c r="W54" s="58" t="s">
        <v>84</v>
      </c>
      <c r="X54" s="58" t="s">
        <v>85</v>
      </c>
      <c r="Y54" s="58" t="s">
        <v>94</v>
      </c>
      <c r="Z54" s="58" t="s">
        <v>87</v>
      </c>
      <c r="AA54" s="58" t="s">
        <v>90</v>
      </c>
      <c r="AB54" s="58">
        <v>215</v>
      </c>
      <c r="AC54" s="58">
        <v>307.45</v>
      </c>
    </row>
    <row r="55" spans="1:29" ht="18" customHeight="1" x14ac:dyDescent="0.25">
      <c r="A55" s="1">
        <v>2020</v>
      </c>
      <c r="B55" s="1" t="s">
        <v>3</v>
      </c>
      <c r="C55" s="1" t="s">
        <v>15</v>
      </c>
      <c r="D55" s="5" t="s">
        <v>26</v>
      </c>
      <c r="E55" s="6">
        <v>78</v>
      </c>
      <c r="F55" s="6">
        <v>4577.2</v>
      </c>
      <c r="G55" s="6">
        <v>5126.4639999999999</v>
      </c>
      <c r="H55" s="3">
        <v>915.44</v>
      </c>
      <c r="I55" s="4" t="s">
        <v>42</v>
      </c>
      <c r="S55" s="58" t="s">
        <v>92</v>
      </c>
      <c r="T55" s="58">
        <v>2020</v>
      </c>
      <c r="U55" s="58" t="s">
        <v>7</v>
      </c>
      <c r="V55" s="58" t="s">
        <v>83</v>
      </c>
      <c r="W55" s="58" t="s">
        <v>84</v>
      </c>
      <c r="X55" s="58" t="s">
        <v>85</v>
      </c>
      <c r="Y55" s="58" t="s">
        <v>94</v>
      </c>
      <c r="Z55" s="58" t="s">
        <v>87</v>
      </c>
      <c r="AA55" s="58" t="s">
        <v>90</v>
      </c>
      <c r="AB55" s="58">
        <v>263</v>
      </c>
      <c r="AC55" s="58">
        <v>376.09000000000003</v>
      </c>
    </row>
    <row r="56" spans="1:29" ht="18" customHeight="1" x14ac:dyDescent="0.25">
      <c r="A56" s="1">
        <v>2020</v>
      </c>
      <c r="B56" s="1" t="s">
        <v>3</v>
      </c>
      <c r="C56" s="1" t="s">
        <v>15</v>
      </c>
      <c r="D56" s="5" t="s">
        <v>24</v>
      </c>
      <c r="E56" s="6">
        <v>76</v>
      </c>
      <c r="F56" s="6">
        <v>4576.8999999999996</v>
      </c>
      <c r="G56" s="6">
        <v>5126.1279999999997</v>
      </c>
      <c r="H56" s="3">
        <v>915.38</v>
      </c>
      <c r="I56" s="4" t="s">
        <v>42</v>
      </c>
      <c r="S56" s="58" t="s">
        <v>89</v>
      </c>
      <c r="T56" s="58">
        <v>2020</v>
      </c>
      <c r="U56" s="58" t="s">
        <v>7</v>
      </c>
      <c r="V56" s="58" t="s">
        <v>83</v>
      </c>
      <c r="W56" s="58" t="s">
        <v>84</v>
      </c>
      <c r="X56" s="58" t="s">
        <v>85</v>
      </c>
      <c r="Y56" s="58" t="s">
        <v>94</v>
      </c>
      <c r="Z56" s="58" t="s">
        <v>87</v>
      </c>
      <c r="AA56" s="58" t="s">
        <v>90</v>
      </c>
      <c r="AB56" s="58">
        <v>776</v>
      </c>
      <c r="AC56" s="58">
        <v>1109.68</v>
      </c>
    </row>
    <row r="57" spans="1:29" ht="18" customHeight="1" x14ac:dyDescent="0.25">
      <c r="A57" s="1">
        <v>2020</v>
      </c>
      <c r="B57" s="1" t="s">
        <v>3</v>
      </c>
      <c r="C57" s="1" t="s">
        <v>15</v>
      </c>
      <c r="D57" s="5" t="s">
        <v>25</v>
      </c>
      <c r="E57" s="6">
        <v>46</v>
      </c>
      <c r="F57" s="6">
        <v>200</v>
      </c>
      <c r="G57" s="6">
        <v>224</v>
      </c>
      <c r="H57" s="3">
        <v>40</v>
      </c>
      <c r="I57" s="4" t="s">
        <v>42</v>
      </c>
      <c r="S57" s="58" t="s">
        <v>82</v>
      </c>
      <c r="T57" s="58">
        <v>2020</v>
      </c>
      <c r="U57" s="58" t="s">
        <v>11</v>
      </c>
      <c r="V57" s="58" t="s">
        <v>83</v>
      </c>
      <c r="W57" s="58" t="s">
        <v>84</v>
      </c>
      <c r="X57" s="58" t="s">
        <v>85</v>
      </c>
      <c r="Y57" s="58" t="s">
        <v>94</v>
      </c>
      <c r="Z57" s="58" t="s">
        <v>87</v>
      </c>
      <c r="AA57" s="58" t="s">
        <v>88</v>
      </c>
      <c r="AB57" s="58">
        <v>224</v>
      </c>
      <c r="AC57" s="58">
        <v>526.24</v>
      </c>
    </row>
    <row r="58" spans="1:29" ht="18" customHeight="1" x14ac:dyDescent="0.25">
      <c r="A58" s="1">
        <v>2020</v>
      </c>
      <c r="B58" s="1" t="s">
        <v>3</v>
      </c>
      <c r="C58" s="1" t="s">
        <v>15</v>
      </c>
      <c r="D58" s="5" t="s">
        <v>23</v>
      </c>
      <c r="E58" s="6">
        <v>34</v>
      </c>
      <c r="F58" s="6">
        <v>4576.8</v>
      </c>
      <c r="G58" s="6">
        <v>5126.0160000000005</v>
      </c>
      <c r="H58" s="3">
        <v>915.36000000000013</v>
      </c>
      <c r="I58" s="4" t="s">
        <v>42</v>
      </c>
      <c r="S58" s="58" t="s">
        <v>82</v>
      </c>
      <c r="T58" s="58">
        <v>2020</v>
      </c>
      <c r="U58" s="58" t="s">
        <v>11</v>
      </c>
      <c r="V58" s="58" t="s">
        <v>83</v>
      </c>
      <c r="W58" s="58" t="s">
        <v>84</v>
      </c>
      <c r="X58" s="58" t="s">
        <v>85</v>
      </c>
      <c r="Y58" s="58" t="s">
        <v>94</v>
      </c>
      <c r="Z58" s="58" t="s">
        <v>87</v>
      </c>
      <c r="AA58" s="58" t="s">
        <v>88</v>
      </c>
      <c r="AB58" s="58">
        <v>218</v>
      </c>
      <c r="AC58" s="58">
        <v>526.24</v>
      </c>
    </row>
    <row r="59" spans="1:29" ht="18" customHeight="1" x14ac:dyDescent="0.25">
      <c r="A59" s="1">
        <v>2020</v>
      </c>
      <c r="B59" s="1" t="s">
        <v>3</v>
      </c>
      <c r="C59" s="1" t="s">
        <v>13</v>
      </c>
      <c r="D59" s="2" t="s">
        <v>34</v>
      </c>
      <c r="E59" s="3">
        <v>7</v>
      </c>
      <c r="F59" s="3">
        <v>200</v>
      </c>
      <c r="G59" s="3">
        <v>224</v>
      </c>
      <c r="H59" s="3">
        <v>40</v>
      </c>
      <c r="I59" s="4" t="s">
        <v>42</v>
      </c>
      <c r="S59" s="58" t="s">
        <v>82</v>
      </c>
      <c r="T59" s="58">
        <v>2020</v>
      </c>
      <c r="U59" s="58" t="s">
        <v>11</v>
      </c>
      <c r="V59" s="58" t="s">
        <v>83</v>
      </c>
      <c r="W59" s="58" t="s">
        <v>84</v>
      </c>
      <c r="X59" s="58" t="s">
        <v>85</v>
      </c>
      <c r="Y59" s="58" t="s">
        <v>94</v>
      </c>
      <c r="Z59" s="58" t="s">
        <v>87</v>
      </c>
      <c r="AA59" s="58" t="s">
        <v>88</v>
      </c>
      <c r="AB59" s="58">
        <v>212</v>
      </c>
      <c r="AC59" s="58">
        <v>526.24</v>
      </c>
    </row>
    <row r="60" spans="1:29" ht="18" customHeight="1" x14ac:dyDescent="0.25">
      <c r="A60" s="1">
        <v>2020</v>
      </c>
      <c r="B60" s="1" t="s">
        <v>3</v>
      </c>
      <c r="C60" s="1" t="s">
        <v>15</v>
      </c>
      <c r="D60" s="5" t="s">
        <v>27</v>
      </c>
      <c r="E60" s="6">
        <v>3</v>
      </c>
      <c r="F60" s="6">
        <v>4577.3</v>
      </c>
      <c r="G60" s="6">
        <v>5126.576</v>
      </c>
      <c r="H60" s="3">
        <v>915.46</v>
      </c>
      <c r="I60" s="4" t="s">
        <v>42</v>
      </c>
      <c r="S60" s="58" t="s">
        <v>82</v>
      </c>
      <c r="T60" s="58">
        <v>2020</v>
      </c>
      <c r="U60" s="58" t="s">
        <v>11</v>
      </c>
      <c r="V60" s="58" t="s">
        <v>83</v>
      </c>
      <c r="W60" s="58" t="s">
        <v>84</v>
      </c>
      <c r="X60" s="58" t="s">
        <v>85</v>
      </c>
      <c r="Y60" s="58" t="s">
        <v>94</v>
      </c>
      <c r="Z60" s="58" t="s">
        <v>87</v>
      </c>
      <c r="AA60" s="58" t="s">
        <v>90</v>
      </c>
      <c r="AB60" s="58">
        <v>194</v>
      </c>
      <c r="AC60" s="58">
        <v>277.42</v>
      </c>
    </row>
    <row r="61" spans="1:29" ht="18" customHeight="1" x14ac:dyDescent="0.25">
      <c r="A61" s="1">
        <v>2020</v>
      </c>
      <c r="B61" s="1" t="s">
        <v>3</v>
      </c>
      <c r="C61" s="1" t="s">
        <v>32</v>
      </c>
      <c r="D61" s="5" t="s">
        <v>32</v>
      </c>
      <c r="E61" s="6">
        <v>2</v>
      </c>
      <c r="F61" s="6">
        <v>6600</v>
      </c>
      <c r="G61" s="6">
        <v>7392</v>
      </c>
      <c r="H61" s="3">
        <v>1320</v>
      </c>
      <c r="I61" s="4" t="s">
        <v>42</v>
      </c>
      <c r="S61" s="58" t="s">
        <v>89</v>
      </c>
      <c r="T61" s="58">
        <v>2020</v>
      </c>
      <c r="U61" s="58" t="s">
        <v>11</v>
      </c>
      <c r="V61" s="58" t="s">
        <v>83</v>
      </c>
      <c r="W61" s="58" t="s">
        <v>84</v>
      </c>
      <c r="X61" s="58" t="s">
        <v>85</v>
      </c>
      <c r="Y61" s="58" t="s">
        <v>94</v>
      </c>
      <c r="Z61" s="58" t="s">
        <v>87</v>
      </c>
      <c r="AA61" s="58" t="s">
        <v>90</v>
      </c>
      <c r="AB61" s="58">
        <v>242</v>
      </c>
      <c r="AC61" s="58">
        <v>346.06</v>
      </c>
    </row>
    <row r="62" spans="1:29" ht="18" customHeight="1" x14ac:dyDescent="0.25">
      <c r="A62" s="1">
        <v>2020</v>
      </c>
      <c r="B62" s="1" t="s">
        <v>4</v>
      </c>
      <c r="C62" s="1" t="s">
        <v>14</v>
      </c>
      <c r="D62" s="2" t="s">
        <v>36</v>
      </c>
      <c r="E62" s="3">
        <v>3566</v>
      </c>
      <c r="F62" s="3">
        <v>4577.3</v>
      </c>
      <c r="G62" s="3">
        <v>5126.576</v>
      </c>
      <c r="H62" s="3">
        <v>915.46</v>
      </c>
      <c r="I62" s="4" t="s">
        <v>42</v>
      </c>
      <c r="S62" s="58" t="s">
        <v>89</v>
      </c>
      <c r="T62" s="58">
        <v>2020</v>
      </c>
      <c r="U62" s="58" t="s">
        <v>11</v>
      </c>
      <c r="V62" s="58" t="s">
        <v>83</v>
      </c>
      <c r="W62" s="58" t="s">
        <v>84</v>
      </c>
      <c r="X62" s="58" t="s">
        <v>85</v>
      </c>
      <c r="Y62" s="58" t="s">
        <v>94</v>
      </c>
      <c r="Z62" s="58" t="s">
        <v>87</v>
      </c>
      <c r="AA62" s="58" t="s">
        <v>90</v>
      </c>
      <c r="AB62" s="58">
        <v>164</v>
      </c>
      <c r="AC62" s="58">
        <v>234.51999999999998</v>
      </c>
    </row>
    <row r="63" spans="1:29" ht="18" customHeight="1" x14ac:dyDescent="0.25">
      <c r="A63" s="1">
        <v>2020</v>
      </c>
      <c r="B63" s="1" t="s">
        <v>4</v>
      </c>
      <c r="C63" s="1" t="s">
        <v>14</v>
      </c>
      <c r="D63" s="2" t="s">
        <v>37</v>
      </c>
      <c r="E63" s="3">
        <v>2498</v>
      </c>
      <c r="F63" s="3">
        <v>8000</v>
      </c>
      <c r="G63" s="3">
        <v>8960</v>
      </c>
      <c r="H63" s="3">
        <v>1600</v>
      </c>
      <c r="I63" s="4" t="s">
        <v>42</v>
      </c>
      <c r="S63" s="58" t="s">
        <v>91</v>
      </c>
      <c r="T63" s="58">
        <v>2020</v>
      </c>
      <c r="U63" s="58" t="s">
        <v>11</v>
      </c>
      <c r="V63" s="58" t="s">
        <v>83</v>
      </c>
      <c r="W63" s="58" t="s">
        <v>84</v>
      </c>
      <c r="X63" s="58" t="s">
        <v>85</v>
      </c>
      <c r="Y63" s="58" t="s">
        <v>94</v>
      </c>
      <c r="Z63" s="58" t="s">
        <v>87</v>
      </c>
      <c r="AA63" s="58" t="s">
        <v>90</v>
      </c>
      <c r="AB63" s="58">
        <v>238</v>
      </c>
      <c r="AC63" s="58">
        <v>340.34000000000003</v>
      </c>
    </row>
    <row r="64" spans="1:29" ht="18" customHeight="1" x14ac:dyDescent="0.25">
      <c r="A64" s="1">
        <v>2020</v>
      </c>
      <c r="B64" s="1" t="s">
        <v>4</v>
      </c>
      <c r="C64" s="1" t="s">
        <v>13</v>
      </c>
      <c r="D64" s="2" t="s">
        <v>35</v>
      </c>
      <c r="E64" s="3">
        <v>1245</v>
      </c>
      <c r="F64" s="3">
        <v>4577.2</v>
      </c>
      <c r="G64" s="3">
        <v>5126.4639999999999</v>
      </c>
      <c r="H64" s="3">
        <v>915.44</v>
      </c>
      <c r="I64" s="4" t="s">
        <v>42</v>
      </c>
      <c r="S64" s="58" t="s">
        <v>82</v>
      </c>
      <c r="T64" s="58">
        <v>2020</v>
      </c>
      <c r="U64" s="58" t="s">
        <v>11</v>
      </c>
      <c r="V64" s="58" t="s">
        <v>83</v>
      </c>
      <c r="W64" s="58" t="s">
        <v>84</v>
      </c>
      <c r="X64" s="58" t="s">
        <v>85</v>
      </c>
      <c r="Y64" s="58" t="s">
        <v>94</v>
      </c>
      <c r="Z64" s="58" t="s">
        <v>87</v>
      </c>
      <c r="AA64" s="58" t="s">
        <v>90</v>
      </c>
      <c r="AB64" s="58">
        <v>166</v>
      </c>
      <c r="AC64" s="58">
        <v>237.38</v>
      </c>
    </row>
    <row r="65" spans="1:29" ht="18" customHeight="1" x14ac:dyDescent="0.25">
      <c r="A65" s="1">
        <v>2020</v>
      </c>
      <c r="B65" s="1" t="s">
        <v>4</v>
      </c>
      <c r="C65" s="1" t="s">
        <v>38</v>
      </c>
      <c r="D65" s="5" t="s">
        <v>30</v>
      </c>
      <c r="E65" s="6">
        <v>644</v>
      </c>
      <c r="F65" s="6">
        <v>5743.5</v>
      </c>
      <c r="G65" s="6">
        <v>6432.72</v>
      </c>
      <c r="H65" s="3">
        <v>1148.7</v>
      </c>
      <c r="I65" s="4" t="s">
        <v>42</v>
      </c>
      <c r="S65" s="58" t="s">
        <v>91</v>
      </c>
      <c r="T65" s="58">
        <v>2020</v>
      </c>
      <c r="U65" s="58" t="s">
        <v>11</v>
      </c>
      <c r="V65" s="58" t="s">
        <v>83</v>
      </c>
      <c r="W65" s="58" t="s">
        <v>84</v>
      </c>
      <c r="X65" s="58" t="s">
        <v>85</v>
      </c>
      <c r="Y65" s="58" t="s">
        <v>94</v>
      </c>
      <c r="Z65" s="58" t="s">
        <v>87</v>
      </c>
      <c r="AA65" s="58" t="s">
        <v>88</v>
      </c>
      <c r="AB65" s="58">
        <v>222</v>
      </c>
      <c r="AC65" s="58">
        <v>526.24</v>
      </c>
    </row>
    <row r="66" spans="1:29" ht="18" customHeight="1" x14ac:dyDescent="0.25">
      <c r="A66" s="1">
        <v>2020</v>
      </c>
      <c r="B66" s="1" t="s">
        <v>4</v>
      </c>
      <c r="C66" s="1" t="s">
        <v>12</v>
      </c>
      <c r="D66" s="5" t="s">
        <v>29</v>
      </c>
      <c r="E66" s="6">
        <v>643</v>
      </c>
      <c r="F66" s="6">
        <v>7000</v>
      </c>
      <c r="G66" s="6">
        <v>7840</v>
      </c>
      <c r="H66" s="3">
        <v>1400</v>
      </c>
      <c r="I66" s="4" t="s">
        <v>40</v>
      </c>
      <c r="S66" s="58" t="s">
        <v>82</v>
      </c>
      <c r="T66" s="58">
        <v>2020</v>
      </c>
      <c r="U66" s="58" t="s">
        <v>11</v>
      </c>
      <c r="V66" s="58" t="s">
        <v>83</v>
      </c>
      <c r="W66" s="58" t="s">
        <v>84</v>
      </c>
      <c r="X66" s="58" t="s">
        <v>85</v>
      </c>
      <c r="Y66" s="58" t="s">
        <v>94</v>
      </c>
      <c r="Z66" s="58" t="s">
        <v>87</v>
      </c>
      <c r="AA66" s="58" t="s">
        <v>88</v>
      </c>
      <c r="AB66" s="58">
        <v>216</v>
      </c>
      <c r="AC66" s="58">
        <v>526.24</v>
      </c>
    </row>
    <row r="67" spans="1:29" ht="18" customHeight="1" x14ac:dyDescent="0.25">
      <c r="A67" s="1">
        <v>2020</v>
      </c>
      <c r="B67" s="1" t="s">
        <v>4</v>
      </c>
      <c r="C67" s="1" t="s">
        <v>38</v>
      </c>
      <c r="D67" s="5" t="s">
        <v>31</v>
      </c>
      <c r="E67" s="6">
        <v>455</v>
      </c>
      <c r="F67" s="6">
        <v>4578.6000000000004</v>
      </c>
      <c r="G67" s="6">
        <v>5128.0320000000002</v>
      </c>
      <c r="H67" s="3">
        <v>915.72000000000014</v>
      </c>
      <c r="I67" s="4" t="s">
        <v>40</v>
      </c>
      <c r="S67" s="58" t="s">
        <v>89</v>
      </c>
      <c r="T67" s="58">
        <v>2020</v>
      </c>
      <c r="U67" s="58" t="s">
        <v>11</v>
      </c>
      <c r="V67" s="58" t="s">
        <v>83</v>
      </c>
      <c r="W67" s="58" t="s">
        <v>84</v>
      </c>
      <c r="X67" s="58" t="s">
        <v>85</v>
      </c>
      <c r="Y67" s="58" t="s">
        <v>94</v>
      </c>
      <c r="Z67" s="58" t="s">
        <v>87</v>
      </c>
      <c r="AA67" s="58" t="s">
        <v>90</v>
      </c>
      <c r="AB67" s="58">
        <v>684</v>
      </c>
      <c r="AC67" s="58">
        <v>978.12</v>
      </c>
    </row>
    <row r="68" spans="1:29" ht="18" customHeight="1" x14ac:dyDescent="0.25">
      <c r="A68" s="1">
        <v>2020</v>
      </c>
      <c r="B68" s="1" t="s">
        <v>4</v>
      </c>
      <c r="C68" s="1" t="s">
        <v>12</v>
      </c>
      <c r="D68" s="5" t="s">
        <v>28</v>
      </c>
      <c r="E68" s="7">
        <v>345</v>
      </c>
      <c r="F68" s="7">
        <v>7000</v>
      </c>
      <c r="G68" s="7">
        <v>7840</v>
      </c>
      <c r="H68" s="3">
        <v>1400</v>
      </c>
      <c r="I68" s="4" t="s">
        <v>40</v>
      </c>
      <c r="S68" s="58" t="s">
        <v>92</v>
      </c>
      <c r="T68" s="58">
        <v>2020</v>
      </c>
      <c r="U68" s="58" t="s">
        <v>11</v>
      </c>
      <c r="V68" s="58" t="s">
        <v>83</v>
      </c>
      <c r="W68" s="58" t="s">
        <v>84</v>
      </c>
      <c r="X68" s="58" t="s">
        <v>85</v>
      </c>
      <c r="Y68" s="58" t="s">
        <v>94</v>
      </c>
      <c r="Z68" s="58" t="s">
        <v>87</v>
      </c>
      <c r="AA68" s="58" t="s">
        <v>90</v>
      </c>
      <c r="AB68" s="58">
        <v>717</v>
      </c>
      <c r="AC68" s="58">
        <v>1025.31</v>
      </c>
    </row>
    <row r="69" spans="1:29" ht="18" customHeight="1" x14ac:dyDescent="0.25">
      <c r="A69" s="1">
        <v>2020</v>
      </c>
      <c r="B69" s="1" t="s">
        <v>4</v>
      </c>
      <c r="C69" s="1" t="s">
        <v>13</v>
      </c>
      <c r="D69" s="2" t="s">
        <v>33</v>
      </c>
      <c r="E69" s="3">
        <v>122</v>
      </c>
      <c r="F69" s="3">
        <v>100</v>
      </c>
      <c r="G69" s="3">
        <v>112</v>
      </c>
      <c r="H69" s="3">
        <v>20</v>
      </c>
      <c r="I69" s="4" t="s">
        <v>40</v>
      </c>
      <c r="S69" s="58" t="s">
        <v>89</v>
      </c>
      <c r="T69" s="58">
        <v>2020</v>
      </c>
      <c r="U69" s="58" t="s">
        <v>11</v>
      </c>
      <c r="V69" s="58" t="s">
        <v>83</v>
      </c>
      <c r="W69" s="58" t="s">
        <v>84</v>
      </c>
      <c r="X69" s="58" t="s">
        <v>85</v>
      </c>
      <c r="Y69" s="58" t="s">
        <v>94</v>
      </c>
      <c r="Z69" s="58" t="s">
        <v>87</v>
      </c>
      <c r="AA69" s="58" t="s">
        <v>90</v>
      </c>
      <c r="AB69" s="58">
        <v>770</v>
      </c>
      <c r="AC69" s="58">
        <v>1101.0999999999999</v>
      </c>
    </row>
    <row r="70" spans="1:29" ht="18" customHeight="1" x14ac:dyDescent="0.25">
      <c r="A70" s="1">
        <v>2020</v>
      </c>
      <c r="B70" s="1" t="s">
        <v>4</v>
      </c>
      <c r="C70" s="1" t="s">
        <v>15</v>
      </c>
      <c r="D70" s="5" t="s">
        <v>26</v>
      </c>
      <c r="E70" s="6">
        <v>78</v>
      </c>
      <c r="F70" s="6">
        <v>4577.2</v>
      </c>
      <c r="G70" s="6">
        <v>5126.4639999999999</v>
      </c>
      <c r="H70" s="3">
        <v>915.44</v>
      </c>
      <c r="I70" s="4" t="s">
        <v>40</v>
      </c>
      <c r="S70" s="58" t="s">
        <v>89</v>
      </c>
      <c r="T70" s="58">
        <v>2020</v>
      </c>
      <c r="U70" s="58" t="s">
        <v>11</v>
      </c>
      <c r="V70" s="58" t="s">
        <v>83</v>
      </c>
      <c r="W70" s="58" t="s">
        <v>84</v>
      </c>
      <c r="X70" s="58" t="s">
        <v>85</v>
      </c>
      <c r="Y70" s="58" t="s">
        <v>94</v>
      </c>
      <c r="Z70" s="58" t="s">
        <v>87</v>
      </c>
      <c r="AA70" s="58" t="s">
        <v>88</v>
      </c>
      <c r="AB70" s="58">
        <v>225</v>
      </c>
      <c r="AC70" s="58">
        <v>321.75</v>
      </c>
    </row>
    <row r="71" spans="1:29" ht="18" customHeight="1" x14ac:dyDescent="0.25">
      <c r="A71" s="1">
        <v>2020</v>
      </c>
      <c r="B71" s="1" t="s">
        <v>4</v>
      </c>
      <c r="C71" s="1" t="s">
        <v>15</v>
      </c>
      <c r="D71" s="5" t="s">
        <v>24</v>
      </c>
      <c r="E71" s="6">
        <v>76</v>
      </c>
      <c r="F71" s="6">
        <v>4576.8999999999996</v>
      </c>
      <c r="G71" s="6">
        <v>5126.1279999999997</v>
      </c>
      <c r="H71" s="3">
        <v>915.38</v>
      </c>
      <c r="I71" s="4" t="s">
        <v>40</v>
      </c>
      <c r="S71" s="58" t="s">
        <v>92</v>
      </c>
      <c r="T71" s="58">
        <v>2020</v>
      </c>
      <c r="U71" s="58" t="s">
        <v>11</v>
      </c>
      <c r="V71" s="58" t="s">
        <v>83</v>
      </c>
      <c r="W71" s="58" t="s">
        <v>84</v>
      </c>
      <c r="X71" s="58" t="s">
        <v>85</v>
      </c>
      <c r="Y71" s="58" t="s">
        <v>94</v>
      </c>
      <c r="Z71" s="58" t="s">
        <v>87</v>
      </c>
      <c r="AA71" s="58" t="s">
        <v>88</v>
      </c>
      <c r="AB71" s="58">
        <v>219</v>
      </c>
      <c r="AC71" s="58">
        <v>313.17</v>
      </c>
    </row>
    <row r="72" spans="1:29" ht="18" customHeight="1" x14ac:dyDescent="0.25">
      <c r="A72" s="1">
        <v>2020</v>
      </c>
      <c r="B72" s="1" t="s">
        <v>4</v>
      </c>
      <c r="C72" s="1" t="s">
        <v>15</v>
      </c>
      <c r="D72" s="5" t="s">
        <v>25</v>
      </c>
      <c r="E72" s="6">
        <v>46</v>
      </c>
      <c r="F72" s="6">
        <v>200</v>
      </c>
      <c r="G72" s="6">
        <v>224</v>
      </c>
      <c r="H72" s="3">
        <v>40</v>
      </c>
      <c r="I72" s="4" t="s">
        <v>40</v>
      </c>
      <c r="S72" s="58" t="s">
        <v>91</v>
      </c>
      <c r="T72" s="58">
        <v>2020</v>
      </c>
      <c r="U72" s="58" t="s">
        <v>11</v>
      </c>
      <c r="V72" s="58" t="s">
        <v>83</v>
      </c>
      <c r="W72" s="58" t="s">
        <v>84</v>
      </c>
      <c r="X72" s="58" t="s">
        <v>85</v>
      </c>
      <c r="Y72" s="58" t="s">
        <v>94</v>
      </c>
      <c r="Z72" s="58" t="s">
        <v>87</v>
      </c>
      <c r="AA72" s="58" t="s">
        <v>88</v>
      </c>
      <c r="AB72" s="58">
        <v>213</v>
      </c>
      <c r="AC72" s="58">
        <v>304.59000000000003</v>
      </c>
    </row>
    <row r="73" spans="1:29" ht="18" customHeight="1" x14ac:dyDescent="0.25">
      <c r="A73" s="1">
        <v>2020</v>
      </c>
      <c r="B73" s="1" t="s">
        <v>4</v>
      </c>
      <c r="C73" s="1" t="s">
        <v>15</v>
      </c>
      <c r="D73" s="5" t="s">
        <v>23</v>
      </c>
      <c r="E73" s="6">
        <v>34</v>
      </c>
      <c r="F73" s="6">
        <v>4576.8</v>
      </c>
      <c r="G73" s="6">
        <v>5126.0160000000005</v>
      </c>
      <c r="H73" s="3">
        <v>915.36000000000013</v>
      </c>
      <c r="I73" s="4" t="s">
        <v>40</v>
      </c>
      <c r="S73" s="58" t="s">
        <v>89</v>
      </c>
      <c r="T73" s="58">
        <v>2020</v>
      </c>
      <c r="U73" s="58" t="s">
        <v>11</v>
      </c>
      <c r="V73" s="58" t="s">
        <v>83</v>
      </c>
      <c r="W73" s="58" t="s">
        <v>84</v>
      </c>
      <c r="X73" s="58" t="s">
        <v>85</v>
      </c>
      <c r="Y73" s="58" t="s">
        <v>94</v>
      </c>
      <c r="Z73" s="58" t="s">
        <v>87</v>
      </c>
      <c r="AA73" s="58" t="s">
        <v>90</v>
      </c>
      <c r="AB73" s="58">
        <v>195</v>
      </c>
      <c r="AC73" s="58">
        <v>278.85000000000002</v>
      </c>
    </row>
    <row r="74" spans="1:29" ht="18" customHeight="1" x14ac:dyDescent="0.25">
      <c r="A74" s="1">
        <v>2020</v>
      </c>
      <c r="B74" s="1" t="s">
        <v>4</v>
      </c>
      <c r="C74" s="1" t="s">
        <v>13</v>
      </c>
      <c r="D74" s="2" t="s">
        <v>34</v>
      </c>
      <c r="E74" s="3">
        <v>7</v>
      </c>
      <c r="F74" s="3">
        <v>200</v>
      </c>
      <c r="G74" s="3">
        <v>224</v>
      </c>
      <c r="H74" s="3">
        <v>40</v>
      </c>
      <c r="I74" s="4" t="s">
        <v>40</v>
      </c>
      <c r="S74" s="58" t="s">
        <v>89</v>
      </c>
      <c r="T74" s="58">
        <v>2020</v>
      </c>
      <c r="U74" s="58" t="s">
        <v>11</v>
      </c>
      <c r="V74" s="58" t="s">
        <v>83</v>
      </c>
      <c r="W74" s="58" t="s">
        <v>84</v>
      </c>
      <c r="X74" s="58" t="s">
        <v>85</v>
      </c>
      <c r="Y74" s="58" t="s">
        <v>94</v>
      </c>
      <c r="Z74" s="58" t="s">
        <v>87</v>
      </c>
      <c r="AA74" s="58" t="s">
        <v>90</v>
      </c>
      <c r="AB74" s="58">
        <v>810</v>
      </c>
      <c r="AC74" s="58">
        <v>526.24</v>
      </c>
    </row>
    <row r="75" spans="1:29" ht="18" customHeight="1" x14ac:dyDescent="0.25">
      <c r="A75" s="1">
        <v>2020</v>
      </c>
      <c r="B75" s="1" t="s">
        <v>4</v>
      </c>
      <c r="C75" s="1" t="s">
        <v>15</v>
      </c>
      <c r="D75" s="5" t="s">
        <v>27</v>
      </c>
      <c r="E75" s="6">
        <v>3</v>
      </c>
      <c r="F75" s="6">
        <v>4577.3</v>
      </c>
      <c r="G75" s="6">
        <v>5126.576</v>
      </c>
      <c r="H75" s="3">
        <v>915.46</v>
      </c>
      <c r="I75" s="4" t="s">
        <v>40</v>
      </c>
      <c r="S75" s="58" t="s">
        <v>82</v>
      </c>
      <c r="T75" s="58">
        <v>2020</v>
      </c>
      <c r="U75" s="58" t="s">
        <v>11</v>
      </c>
      <c r="V75" s="58" t="s">
        <v>83</v>
      </c>
      <c r="W75" s="58" t="s">
        <v>84</v>
      </c>
      <c r="X75" s="58" t="s">
        <v>85</v>
      </c>
      <c r="Y75" s="58" t="s">
        <v>94</v>
      </c>
      <c r="Z75" s="58" t="s">
        <v>87</v>
      </c>
      <c r="AA75" s="58" t="s">
        <v>90</v>
      </c>
      <c r="AB75" s="58">
        <v>193</v>
      </c>
      <c r="AC75" s="58">
        <v>275.99</v>
      </c>
    </row>
    <row r="76" spans="1:29" ht="18" customHeight="1" x14ac:dyDescent="0.25">
      <c r="A76" s="1">
        <v>2020</v>
      </c>
      <c r="B76" s="1" t="s">
        <v>4</v>
      </c>
      <c r="C76" s="1" t="s">
        <v>32</v>
      </c>
      <c r="D76" s="5" t="s">
        <v>32</v>
      </c>
      <c r="E76" s="6">
        <v>2</v>
      </c>
      <c r="F76" s="6">
        <v>6600</v>
      </c>
      <c r="G76" s="6">
        <v>7392</v>
      </c>
      <c r="H76" s="3">
        <v>1320</v>
      </c>
      <c r="I76" s="4" t="s">
        <v>40</v>
      </c>
      <c r="S76" s="58" t="s">
        <v>91</v>
      </c>
      <c r="T76" s="58">
        <v>2020</v>
      </c>
      <c r="U76" s="58" t="s">
        <v>11</v>
      </c>
      <c r="V76" s="58" t="s">
        <v>83</v>
      </c>
      <c r="W76" s="58" t="s">
        <v>84</v>
      </c>
      <c r="X76" s="58" t="s">
        <v>85</v>
      </c>
      <c r="Y76" s="58" t="s">
        <v>94</v>
      </c>
      <c r="Z76" s="58" t="s">
        <v>87</v>
      </c>
      <c r="AA76" s="58" t="s">
        <v>90</v>
      </c>
      <c r="AB76" s="58">
        <v>241</v>
      </c>
      <c r="AC76" s="58">
        <v>344.63</v>
      </c>
    </row>
    <row r="77" spans="1:29" ht="18" customHeight="1" x14ac:dyDescent="0.25">
      <c r="A77" s="1">
        <v>2020</v>
      </c>
      <c r="B77" s="1" t="s">
        <v>5</v>
      </c>
      <c r="C77" s="1" t="s">
        <v>14</v>
      </c>
      <c r="D77" s="2" t="s">
        <v>36</v>
      </c>
      <c r="E77" s="3">
        <v>3566</v>
      </c>
      <c r="F77" s="3">
        <v>4577.3</v>
      </c>
      <c r="G77" s="3">
        <v>5126.576</v>
      </c>
      <c r="H77" s="3">
        <v>915.46</v>
      </c>
      <c r="I77" s="4" t="s">
        <v>40</v>
      </c>
      <c r="S77" s="58" t="s">
        <v>82</v>
      </c>
      <c r="T77" s="58">
        <v>2020</v>
      </c>
      <c r="U77" s="58" t="s">
        <v>11</v>
      </c>
      <c r="V77" s="58" t="s">
        <v>83</v>
      </c>
      <c r="W77" s="58" t="s">
        <v>84</v>
      </c>
      <c r="X77" s="58" t="s">
        <v>85</v>
      </c>
      <c r="Y77" s="58" t="s">
        <v>94</v>
      </c>
      <c r="Z77" s="58" t="s">
        <v>87</v>
      </c>
      <c r="AA77" s="58" t="s">
        <v>88</v>
      </c>
      <c r="AB77" s="58">
        <v>221</v>
      </c>
      <c r="AC77" s="58">
        <v>316.02999999999997</v>
      </c>
    </row>
    <row r="78" spans="1:29" ht="18" customHeight="1" x14ac:dyDescent="0.25">
      <c r="A78" s="1">
        <v>2020</v>
      </c>
      <c r="B78" s="1" t="s">
        <v>5</v>
      </c>
      <c r="C78" s="1" t="s">
        <v>14</v>
      </c>
      <c r="D78" s="2" t="s">
        <v>37</v>
      </c>
      <c r="E78" s="3">
        <v>2498</v>
      </c>
      <c r="F78" s="3">
        <v>8000</v>
      </c>
      <c r="G78" s="3">
        <v>8960</v>
      </c>
      <c r="H78" s="3">
        <v>1600</v>
      </c>
      <c r="I78" s="4" t="s">
        <v>40</v>
      </c>
      <c r="S78" s="58" t="s">
        <v>89</v>
      </c>
      <c r="T78" s="58">
        <v>2020</v>
      </c>
      <c r="U78" s="58" t="s">
        <v>11</v>
      </c>
      <c r="V78" s="58" t="s">
        <v>83</v>
      </c>
      <c r="W78" s="58" t="s">
        <v>84</v>
      </c>
      <c r="X78" s="58" t="s">
        <v>85</v>
      </c>
      <c r="Y78" s="58" t="s">
        <v>94</v>
      </c>
      <c r="Z78" s="58" t="s">
        <v>87</v>
      </c>
      <c r="AA78" s="58" t="s">
        <v>88</v>
      </c>
      <c r="AB78" s="58">
        <v>215</v>
      </c>
      <c r="AC78" s="58">
        <v>307.45</v>
      </c>
    </row>
    <row r="79" spans="1:29" ht="18" customHeight="1" x14ac:dyDescent="0.25">
      <c r="A79" s="1">
        <v>2020</v>
      </c>
      <c r="B79" s="1" t="s">
        <v>5</v>
      </c>
      <c r="C79" s="1" t="s">
        <v>13</v>
      </c>
      <c r="D79" s="2" t="s">
        <v>35</v>
      </c>
      <c r="E79" s="3">
        <v>1245</v>
      </c>
      <c r="F79" s="3">
        <v>4577.2</v>
      </c>
      <c r="G79" s="3">
        <v>5126.4639999999999</v>
      </c>
      <c r="H79" s="3">
        <v>915.44</v>
      </c>
      <c r="I79" s="4" t="s">
        <v>40</v>
      </c>
      <c r="S79" s="58" t="s">
        <v>89</v>
      </c>
      <c r="T79" s="58">
        <v>2020</v>
      </c>
      <c r="U79" s="58" t="s">
        <v>11</v>
      </c>
      <c r="V79" s="58" t="s">
        <v>83</v>
      </c>
      <c r="W79" s="58" t="s">
        <v>84</v>
      </c>
      <c r="X79" s="58" t="s">
        <v>85</v>
      </c>
      <c r="Y79" s="58" t="s">
        <v>94</v>
      </c>
      <c r="Z79" s="58" t="s">
        <v>87</v>
      </c>
      <c r="AA79" s="58" t="s">
        <v>90</v>
      </c>
      <c r="AB79" s="58">
        <v>191</v>
      </c>
      <c r="AC79" s="58">
        <v>273.13</v>
      </c>
    </row>
    <row r="80" spans="1:29" ht="18" customHeight="1" x14ac:dyDescent="0.25">
      <c r="A80" s="1">
        <v>2020</v>
      </c>
      <c r="B80" s="1" t="s">
        <v>5</v>
      </c>
      <c r="C80" s="1" t="s">
        <v>38</v>
      </c>
      <c r="D80" s="5" t="s">
        <v>30</v>
      </c>
      <c r="E80" s="6">
        <v>644</v>
      </c>
      <c r="F80" s="6">
        <v>5743.5</v>
      </c>
      <c r="G80" s="6">
        <v>6432.72</v>
      </c>
      <c r="H80" s="3">
        <v>1148.7</v>
      </c>
      <c r="I80" s="4" t="s">
        <v>40</v>
      </c>
      <c r="S80" s="58" t="s">
        <v>82</v>
      </c>
      <c r="T80" s="58">
        <v>2020</v>
      </c>
      <c r="U80" s="58" t="s">
        <v>11</v>
      </c>
      <c r="V80" s="58" t="s">
        <v>83</v>
      </c>
      <c r="W80" s="58" t="s">
        <v>84</v>
      </c>
      <c r="X80" s="58" t="s">
        <v>85</v>
      </c>
      <c r="Y80" s="58" t="s">
        <v>94</v>
      </c>
      <c r="Z80" s="58" t="s">
        <v>87</v>
      </c>
      <c r="AA80" s="58" t="s">
        <v>90</v>
      </c>
      <c r="AB80" s="58">
        <v>239</v>
      </c>
      <c r="AC80" s="58">
        <v>341.77</v>
      </c>
    </row>
    <row r="81" spans="1:29" ht="18" customHeight="1" x14ac:dyDescent="0.25">
      <c r="A81" s="1">
        <v>2020</v>
      </c>
      <c r="B81" s="1" t="s">
        <v>5</v>
      </c>
      <c r="C81" s="1" t="s">
        <v>12</v>
      </c>
      <c r="D81" s="5" t="s">
        <v>29</v>
      </c>
      <c r="E81" s="6">
        <v>643</v>
      </c>
      <c r="F81" s="6">
        <v>7000</v>
      </c>
      <c r="G81" s="6">
        <v>7840</v>
      </c>
      <c r="H81" s="3">
        <v>1400</v>
      </c>
      <c r="I81" s="4" t="s">
        <v>40</v>
      </c>
      <c r="S81" s="58" t="s">
        <v>82</v>
      </c>
      <c r="T81" s="58">
        <v>2020</v>
      </c>
      <c r="U81" s="58" t="s">
        <v>11</v>
      </c>
      <c r="V81" s="58" t="s">
        <v>83</v>
      </c>
      <c r="W81" s="58" t="s">
        <v>84</v>
      </c>
      <c r="X81" s="58" t="s">
        <v>85</v>
      </c>
      <c r="Y81" s="58" t="s">
        <v>94</v>
      </c>
      <c r="Z81" s="58" t="s">
        <v>87</v>
      </c>
      <c r="AA81" s="58" t="s">
        <v>90</v>
      </c>
      <c r="AB81" s="58">
        <v>779</v>
      </c>
      <c r="AC81" s="58">
        <v>1113.97</v>
      </c>
    </row>
    <row r="82" spans="1:29" ht="18" customHeight="1" x14ac:dyDescent="0.25">
      <c r="A82" s="1">
        <v>2020</v>
      </c>
      <c r="B82" s="1" t="s">
        <v>5</v>
      </c>
      <c r="C82" s="1" t="s">
        <v>38</v>
      </c>
      <c r="D82" s="5" t="s">
        <v>31</v>
      </c>
      <c r="E82" s="6">
        <v>455</v>
      </c>
      <c r="F82" s="6">
        <v>4578.6000000000004</v>
      </c>
      <c r="G82" s="6">
        <v>5128.0320000000002</v>
      </c>
      <c r="H82" s="3">
        <v>915.72000000000014</v>
      </c>
      <c r="I82" s="4" t="s">
        <v>40</v>
      </c>
      <c r="S82" s="58" t="s">
        <v>89</v>
      </c>
      <c r="T82" s="58">
        <v>2020</v>
      </c>
      <c r="U82" s="58" t="s">
        <v>1</v>
      </c>
      <c r="V82" s="58" t="s">
        <v>83</v>
      </c>
      <c r="W82" s="58" t="s">
        <v>84</v>
      </c>
      <c r="X82" s="58" t="s">
        <v>85</v>
      </c>
      <c r="Y82" s="58" t="s">
        <v>94</v>
      </c>
      <c r="Z82" s="58" t="s">
        <v>87</v>
      </c>
      <c r="AA82" s="58" t="s">
        <v>90</v>
      </c>
      <c r="AB82" s="58">
        <v>248</v>
      </c>
      <c r="AC82" s="58">
        <v>354.64</v>
      </c>
    </row>
    <row r="83" spans="1:29" ht="18" customHeight="1" x14ac:dyDescent="0.25">
      <c r="A83" s="1">
        <v>2020</v>
      </c>
      <c r="B83" s="1" t="s">
        <v>5</v>
      </c>
      <c r="C83" s="1" t="s">
        <v>12</v>
      </c>
      <c r="D83" s="5" t="s">
        <v>28</v>
      </c>
      <c r="E83" s="7">
        <v>345</v>
      </c>
      <c r="F83" s="7">
        <v>7000</v>
      </c>
      <c r="G83" s="7">
        <v>7840</v>
      </c>
      <c r="H83" s="3">
        <v>1400</v>
      </c>
      <c r="I83" s="4" t="s">
        <v>40</v>
      </c>
      <c r="S83" s="58" t="s">
        <v>91</v>
      </c>
      <c r="T83" s="58">
        <v>2020</v>
      </c>
      <c r="U83" s="58" t="s">
        <v>1</v>
      </c>
      <c r="V83" s="58" t="s">
        <v>83</v>
      </c>
      <c r="W83" s="58" t="s">
        <v>84</v>
      </c>
      <c r="X83" s="58" t="s">
        <v>85</v>
      </c>
      <c r="Y83" s="58" t="s">
        <v>94</v>
      </c>
      <c r="Z83" s="58" t="s">
        <v>87</v>
      </c>
      <c r="AA83" s="58" t="s">
        <v>90</v>
      </c>
      <c r="AB83" s="58">
        <v>218</v>
      </c>
      <c r="AC83" s="58">
        <v>311.74</v>
      </c>
    </row>
    <row r="84" spans="1:29" ht="18" customHeight="1" x14ac:dyDescent="0.25">
      <c r="A84" s="1">
        <v>2020</v>
      </c>
      <c r="B84" s="1" t="s">
        <v>5</v>
      </c>
      <c r="C84" s="1" t="s">
        <v>13</v>
      </c>
      <c r="D84" s="2" t="s">
        <v>33</v>
      </c>
      <c r="E84" s="3">
        <v>122</v>
      </c>
      <c r="F84" s="3">
        <v>100</v>
      </c>
      <c r="G84" s="3">
        <v>112</v>
      </c>
      <c r="H84" s="3">
        <v>20</v>
      </c>
      <c r="I84" s="4" t="s">
        <v>40</v>
      </c>
      <c r="S84" s="58" t="s">
        <v>89</v>
      </c>
      <c r="T84" s="58">
        <v>2020</v>
      </c>
      <c r="U84" s="58" t="s">
        <v>1</v>
      </c>
      <c r="V84" s="58" t="s">
        <v>83</v>
      </c>
      <c r="W84" s="58" t="s">
        <v>84</v>
      </c>
      <c r="X84" s="58" t="s">
        <v>85</v>
      </c>
      <c r="Y84" s="58" t="s">
        <v>94</v>
      </c>
      <c r="Z84" s="58" t="s">
        <v>87</v>
      </c>
      <c r="AA84" s="58" t="s">
        <v>90</v>
      </c>
      <c r="AB84" s="58">
        <v>244</v>
      </c>
      <c r="AC84" s="58">
        <v>348.92</v>
      </c>
    </row>
    <row r="85" spans="1:29" ht="18" customHeight="1" x14ac:dyDescent="0.25">
      <c r="A85" s="1">
        <v>2020</v>
      </c>
      <c r="B85" s="1" t="s">
        <v>5</v>
      </c>
      <c r="C85" s="1" t="s">
        <v>15</v>
      </c>
      <c r="D85" s="5" t="s">
        <v>26</v>
      </c>
      <c r="E85" s="6">
        <v>78</v>
      </c>
      <c r="F85" s="6">
        <v>4577.2</v>
      </c>
      <c r="G85" s="6">
        <v>5126.4639999999999</v>
      </c>
      <c r="H85" s="3">
        <v>915.44</v>
      </c>
      <c r="I85" s="4" t="s">
        <v>40</v>
      </c>
      <c r="S85" s="58" t="s">
        <v>91</v>
      </c>
      <c r="T85" s="58">
        <v>2020</v>
      </c>
      <c r="U85" s="58" t="s">
        <v>1</v>
      </c>
      <c r="V85" s="58" t="s">
        <v>83</v>
      </c>
      <c r="W85" s="58" t="s">
        <v>84</v>
      </c>
      <c r="X85" s="58" t="s">
        <v>85</v>
      </c>
      <c r="Y85" s="58" t="s">
        <v>94</v>
      </c>
      <c r="Z85" s="58" t="s">
        <v>87</v>
      </c>
      <c r="AA85" s="58" t="s">
        <v>90</v>
      </c>
      <c r="AB85" s="58">
        <v>292</v>
      </c>
      <c r="AC85" s="58">
        <v>417.56</v>
      </c>
    </row>
    <row r="86" spans="1:29" ht="18" customHeight="1" x14ac:dyDescent="0.25">
      <c r="A86" s="1">
        <v>2020</v>
      </c>
      <c r="B86" s="1" t="s">
        <v>5</v>
      </c>
      <c r="C86" s="1" t="s">
        <v>15</v>
      </c>
      <c r="D86" s="5" t="s">
        <v>24</v>
      </c>
      <c r="E86" s="6">
        <v>76</v>
      </c>
      <c r="F86" s="6">
        <v>4576.8999999999996</v>
      </c>
      <c r="G86" s="6">
        <v>5126.1279999999997</v>
      </c>
      <c r="H86" s="3">
        <v>915.38</v>
      </c>
      <c r="I86" s="4" t="s">
        <v>40</v>
      </c>
      <c r="S86" s="58" t="s">
        <v>89</v>
      </c>
      <c r="T86" s="58">
        <v>2020</v>
      </c>
      <c r="U86" s="58" t="s">
        <v>1</v>
      </c>
      <c r="V86" s="58" t="s">
        <v>83</v>
      </c>
      <c r="W86" s="58" t="s">
        <v>84</v>
      </c>
      <c r="X86" s="58" t="s">
        <v>85</v>
      </c>
      <c r="Y86" s="58" t="s">
        <v>94</v>
      </c>
      <c r="Z86" s="58" t="s">
        <v>87</v>
      </c>
      <c r="AA86" s="58" t="s">
        <v>90</v>
      </c>
      <c r="AB86" s="58">
        <v>220</v>
      </c>
      <c r="AC86" s="58">
        <v>314.60000000000002</v>
      </c>
    </row>
    <row r="87" spans="1:29" ht="18" customHeight="1" x14ac:dyDescent="0.25">
      <c r="A87" s="1">
        <v>2020</v>
      </c>
      <c r="B87" s="1" t="s">
        <v>5</v>
      </c>
      <c r="C87" s="1" t="s">
        <v>15</v>
      </c>
      <c r="D87" s="5" t="s">
        <v>25</v>
      </c>
      <c r="E87" s="6">
        <v>46</v>
      </c>
      <c r="F87" s="6">
        <v>200</v>
      </c>
      <c r="G87" s="6">
        <v>224</v>
      </c>
      <c r="H87" s="3">
        <v>40</v>
      </c>
      <c r="I87" s="4" t="s">
        <v>40</v>
      </c>
      <c r="S87" s="58" t="s">
        <v>91</v>
      </c>
      <c r="T87" s="58">
        <v>2020</v>
      </c>
      <c r="U87" s="58" t="s">
        <v>1</v>
      </c>
      <c r="V87" s="58" t="s">
        <v>83</v>
      </c>
      <c r="W87" s="58" t="s">
        <v>84</v>
      </c>
      <c r="X87" s="58" t="s">
        <v>85</v>
      </c>
      <c r="Y87" s="58" t="s">
        <v>94</v>
      </c>
      <c r="Z87" s="58" t="s">
        <v>87</v>
      </c>
      <c r="AA87" s="58" t="s">
        <v>90</v>
      </c>
      <c r="AB87" s="58">
        <v>675</v>
      </c>
      <c r="AC87" s="58">
        <v>965.25</v>
      </c>
    </row>
    <row r="88" spans="1:29" ht="18" customHeight="1" x14ac:dyDescent="0.25">
      <c r="A88" s="1">
        <v>2020</v>
      </c>
      <c r="B88" s="1" t="s">
        <v>5</v>
      </c>
      <c r="C88" s="1" t="s">
        <v>15</v>
      </c>
      <c r="D88" s="5" t="s">
        <v>23</v>
      </c>
      <c r="E88" s="6">
        <v>34</v>
      </c>
      <c r="F88" s="6">
        <v>4576.8</v>
      </c>
      <c r="G88" s="6">
        <v>5126.0160000000005</v>
      </c>
      <c r="H88" s="3">
        <v>915.36000000000013</v>
      </c>
      <c r="I88" s="4" t="s">
        <v>40</v>
      </c>
      <c r="S88" s="58" t="s">
        <v>89</v>
      </c>
      <c r="T88" s="58">
        <v>2020</v>
      </c>
      <c r="U88" s="58" t="s">
        <v>1</v>
      </c>
      <c r="V88" s="58" t="s">
        <v>83</v>
      </c>
      <c r="W88" s="58" t="s">
        <v>84</v>
      </c>
      <c r="X88" s="58" t="s">
        <v>85</v>
      </c>
      <c r="Y88" s="58" t="s">
        <v>94</v>
      </c>
      <c r="Z88" s="58" t="s">
        <v>87</v>
      </c>
      <c r="AA88" s="58" t="s">
        <v>90</v>
      </c>
      <c r="AB88" s="58">
        <v>708</v>
      </c>
      <c r="AC88" s="58">
        <v>1012.44</v>
      </c>
    </row>
    <row r="89" spans="1:29" ht="18" customHeight="1" x14ac:dyDescent="0.25">
      <c r="A89" s="1">
        <v>2020</v>
      </c>
      <c r="B89" s="1" t="s">
        <v>5</v>
      </c>
      <c r="C89" s="1" t="s">
        <v>13</v>
      </c>
      <c r="D89" s="2" t="s">
        <v>34</v>
      </c>
      <c r="E89" s="3">
        <v>7</v>
      </c>
      <c r="F89" s="3">
        <v>200</v>
      </c>
      <c r="G89" s="3">
        <v>224</v>
      </c>
      <c r="H89" s="3">
        <v>40</v>
      </c>
      <c r="I89" s="4" t="s">
        <v>40</v>
      </c>
      <c r="S89" s="58" t="s">
        <v>82</v>
      </c>
      <c r="T89" s="58">
        <v>2020</v>
      </c>
      <c r="U89" s="58" t="s">
        <v>1</v>
      </c>
      <c r="V89" s="58" t="s">
        <v>83</v>
      </c>
      <c r="W89" s="58" t="s">
        <v>84</v>
      </c>
      <c r="X89" s="58" t="s">
        <v>85</v>
      </c>
      <c r="Y89" s="58" t="s">
        <v>94</v>
      </c>
      <c r="Z89" s="58" t="s">
        <v>87</v>
      </c>
      <c r="AA89" s="58" t="s">
        <v>90</v>
      </c>
      <c r="AB89" s="58">
        <v>761</v>
      </c>
      <c r="AC89" s="58">
        <v>1088.23</v>
      </c>
    </row>
    <row r="90" spans="1:29" ht="18" customHeight="1" x14ac:dyDescent="0.25">
      <c r="A90" s="1">
        <v>2020</v>
      </c>
      <c r="B90" s="1" t="s">
        <v>5</v>
      </c>
      <c r="C90" s="1" t="s">
        <v>32</v>
      </c>
      <c r="D90" s="5" t="s">
        <v>32</v>
      </c>
      <c r="E90" s="6">
        <v>3</v>
      </c>
      <c r="F90" s="6">
        <v>6600</v>
      </c>
      <c r="G90" s="6">
        <v>7392</v>
      </c>
      <c r="H90" s="3">
        <v>1320</v>
      </c>
      <c r="I90" s="4" t="s">
        <v>40</v>
      </c>
      <c r="S90" s="58" t="s">
        <v>82</v>
      </c>
      <c r="T90" s="58">
        <v>2020</v>
      </c>
      <c r="U90" s="58" t="s">
        <v>1</v>
      </c>
      <c r="V90" s="58" t="s">
        <v>83</v>
      </c>
      <c r="W90" s="58" t="s">
        <v>84</v>
      </c>
      <c r="X90" s="58" t="s">
        <v>85</v>
      </c>
      <c r="Y90" s="58" t="s">
        <v>94</v>
      </c>
      <c r="Z90" s="58" t="s">
        <v>87</v>
      </c>
      <c r="AA90" s="58" t="s">
        <v>90</v>
      </c>
      <c r="AB90" s="58">
        <v>249</v>
      </c>
      <c r="AC90" s="58">
        <v>356.07</v>
      </c>
    </row>
    <row r="91" spans="1:29" ht="18" customHeight="1" x14ac:dyDescent="0.25">
      <c r="A91" s="1">
        <v>2020</v>
      </c>
      <c r="B91" s="1" t="s">
        <v>5</v>
      </c>
      <c r="C91" s="1" t="s">
        <v>15</v>
      </c>
      <c r="D91" s="5" t="s">
        <v>27</v>
      </c>
      <c r="E91" s="6">
        <v>3</v>
      </c>
      <c r="F91" s="6">
        <v>4577.3</v>
      </c>
      <c r="G91" s="6">
        <v>5126.576</v>
      </c>
      <c r="H91" s="3">
        <v>915.46</v>
      </c>
      <c r="I91" s="4" t="s">
        <v>40</v>
      </c>
      <c r="S91" s="58" t="s">
        <v>89</v>
      </c>
      <c r="T91" s="58">
        <v>2020</v>
      </c>
      <c r="U91" s="58" t="s">
        <v>1</v>
      </c>
      <c r="V91" s="58" t="s">
        <v>83</v>
      </c>
      <c r="W91" s="58" t="s">
        <v>84</v>
      </c>
      <c r="X91" s="58" t="s">
        <v>85</v>
      </c>
      <c r="Y91" s="58" t="s">
        <v>94</v>
      </c>
      <c r="Z91" s="58" t="s">
        <v>87</v>
      </c>
      <c r="AA91" s="58" t="s">
        <v>90</v>
      </c>
      <c r="AB91" s="58">
        <v>748</v>
      </c>
      <c r="AC91" s="58">
        <v>526.24</v>
      </c>
    </row>
    <row r="92" spans="1:29" ht="18" customHeight="1" x14ac:dyDescent="0.25">
      <c r="A92" s="1">
        <v>2020</v>
      </c>
      <c r="B92" s="1" t="s">
        <v>6</v>
      </c>
      <c r="C92" s="1" t="s">
        <v>14</v>
      </c>
      <c r="D92" s="2" t="s">
        <v>36</v>
      </c>
      <c r="E92" s="3">
        <v>3566</v>
      </c>
      <c r="F92" s="3">
        <v>4577.3</v>
      </c>
      <c r="G92" s="3">
        <v>5126.576</v>
      </c>
      <c r="H92" s="3">
        <v>915.46</v>
      </c>
      <c r="I92" s="4" t="s">
        <v>40</v>
      </c>
      <c r="S92" s="58" t="s">
        <v>91</v>
      </c>
      <c r="T92" s="58">
        <v>2020</v>
      </c>
      <c r="U92" s="58" t="s">
        <v>1</v>
      </c>
      <c r="V92" s="58" t="s">
        <v>83</v>
      </c>
      <c r="W92" s="58" t="s">
        <v>84</v>
      </c>
      <c r="X92" s="58" t="s">
        <v>85</v>
      </c>
      <c r="Y92" s="58" t="s">
        <v>94</v>
      </c>
      <c r="Z92" s="58" t="s">
        <v>87</v>
      </c>
      <c r="AA92" s="58" t="s">
        <v>90</v>
      </c>
      <c r="AB92" s="58">
        <v>801</v>
      </c>
      <c r="AC92" s="58">
        <v>526.24</v>
      </c>
    </row>
    <row r="93" spans="1:29" ht="18" customHeight="1" x14ac:dyDescent="0.25">
      <c r="A93" s="1">
        <v>2020</v>
      </c>
      <c r="B93" s="1" t="s">
        <v>6</v>
      </c>
      <c r="C93" s="1" t="s">
        <v>14</v>
      </c>
      <c r="D93" s="2" t="s">
        <v>37</v>
      </c>
      <c r="E93" s="3">
        <v>2498</v>
      </c>
      <c r="F93" s="3">
        <v>8000</v>
      </c>
      <c r="G93" s="3">
        <v>8960</v>
      </c>
      <c r="H93" s="3">
        <v>1600</v>
      </c>
      <c r="I93" s="4" t="s">
        <v>40</v>
      </c>
      <c r="S93" s="58" t="s">
        <v>89</v>
      </c>
      <c r="T93" s="58">
        <v>2020</v>
      </c>
      <c r="U93" s="58" t="s">
        <v>1</v>
      </c>
      <c r="V93" s="58" t="s">
        <v>83</v>
      </c>
      <c r="W93" s="58" t="s">
        <v>84</v>
      </c>
      <c r="X93" s="58" t="s">
        <v>85</v>
      </c>
      <c r="Y93" s="58" t="s">
        <v>94</v>
      </c>
      <c r="Z93" s="58" t="s">
        <v>87</v>
      </c>
      <c r="AA93" s="58" t="s">
        <v>90</v>
      </c>
      <c r="AB93" s="58">
        <v>247</v>
      </c>
      <c r="AC93" s="58">
        <v>353.21</v>
      </c>
    </row>
    <row r="94" spans="1:29" ht="18" customHeight="1" x14ac:dyDescent="0.25">
      <c r="A94" s="1">
        <v>2020</v>
      </c>
      <c r="B94" s="1" t="s">
        <v>6</v>
      </c>
      <c r="C94" s="1" t="s">
        <v>13</v>
      </c>
      <c r="D94" s="2" t="s">
        <v>35</v>
      </c>
      <c r="E94" s="3">
        <v>1245</v>
      </c>
      <c r="F94" s="3">
        <v>4577.2</v>
      </c>
      <c r="G94" s="3">
        <v>5126.4639999999999</v>
      </c>
      <c r="H94" s="3">
        <v>915.44</v>
      </c>
      <c r="I94" s="4" t="s">
        <v>40</v>
      </c>
      <c r="S94" s="58" t="s">
        <v>89</v>
      </c>
      <c r="T94" s="58">
        <v>2020</v>
      </c>
      <c r="U94" s="58" t="s">
        <v>1</v>
      </c>
      <c r="V94" s="58" t="s">
        <v>83</v>
      </c>
      <c r="W94" s="58" t="s">
        <v>84</v>
      </c>
      <c r="X94" s="58" t="s">
        <v>85</v>
      </c>
      <c r="Y94" s="58" t="s">
        <v>94</v>
      </c>
      <c r="Z94" s="58" t="s">
        <v>87</v>
      </c>
      <c r="AA94" s="58" t="s">
        <v>90</v>
      </c>
      <c r="AB94" s="58">
        <v>295</v>
      </c>
      <c r="AC94" s="58">
        <v>421.85</v>
      </c>
    </row>
    <row r="95" spans="1:29" ht="18" customHeight="1" x14ac:dyDescent="0.25">
      <c r="A95" s="1">
        <v>2020</v>
      </c>
      <c r="B95" s="1" t="s">
        <v>6</v>
      </c>
      <c r="C95" s="1" t="s">
        <v>38</v>
      </c>
      <c r="D95" s="5" t="s">
        <v>30</v>
      </c>
      <c r="E95" s="6">
        <v>644</v>
      </c>
      <c r="F95" s="6">
        <v>5743.5</v>
      </c>
      <c r="G95" s="6">
        <v>6432.72</v>
      </c>
      <c r="H95" s="3">
        <v>1148.7</v>
      </c>
      <c r="I95" s="4" t="s">
        <v>40</v>
      </c>
      <c r="S95" s="58" t="s">
        <v>89</v>
      </c>
      <c r="T95" s="58">
        <v>2020</v>
      </c>
      <c r="U95" s="58" t="s">
        <v>1</v>
      </c>
      <c r="V95" s="58" t="s">
        <v>83</v>
      </c>
      <c r="W95" s="58" t="s">
        <v>84</v>
      </c>
      <c r="X95" s="58" t="s">
        <v>85</v>
      </c>
      <c r="Y95" s="58" t="s">
        <v>94</v>
      </c>
      <c r="Z95" s="58" t="s">
        <v>87</v>
      </c>
      <c r="AA95" s="58" t="s">
        <v>90</v>
      </c>
      <c r="AB95" s="58">
        <v>217</v>
      </c>
      <c r="AC95" s="58">
        <v>310.31</v>
      </c>
    </row>
    <row r="96" spans="1:29" ht="18" customHeight="1" x14ac:dyDescent="0.25">
      <c r="A96" s="1">
        <v>2020</v>
      </c>
      <c r="B96" s="1" t="s">
        <v>6</v>
      </c>
      <c r="C96" s="1" t="s">
        <v>12</v>
      </c>
      <c r="D96" s="5" t="s">
        <v>29</v>
      </c>
      <c r="E96" s="6">
        <v>643</v>
      </c>
      <c r="F96" s="6">
        <v>7000</v>
      </c>
      <c r="G96" s="6">
        <v>7840</v>
      </c>
      <c r="H96" s="3">
        <v>1400</v>
      </c>
      <c r="I96" s="4" t="s">
        <v>40</v>
      </c>
      <c r="S96" s="58" t="s">
        <v>91</v>
      </c>
      <c r="T96" s="58">
        <v>2020</v>
      </c>
      <c r="U96" s="58" t="s">
        <v>1</v>
      </c>
      <c r="V96" s="58" t="s">
        <v>83</v>
      </c>
      <c r="W96" s="58" t="s">
        <v>84</v>
      </c>
      <c r="X96" s="58" t="s">
        <v>85</v>
      </c>
      <c r="Y96" s="58" t="s">
        <v>94</v>
      </c>
      <c r="Z96" s="58" t="s">
        <v>87</v>
      </c>
      <c r="AA96" s="58" t="s">
        <v>90</v>
      </c>
      <c r="AB96" s="58">
        <v>245</v>
      </c>
      <c r="AC96" s="58">
        <v>350.35</v>
      </c>
    </row>
    <row r="97" spans="1:29" ht="18" customHeight="1" x14ac:dyDescent="0.25">
      <c r="A97" s="1">
        <v>2020</v>
      </c>
      <c r="B97" s="1" t="s">
        <v>6</v>
      </c>
      <c r="C97" s="1" t="s">
        <v>38</v>
      </c>
      <c r="D97" s="5" t="s">
        <v>31</v>
      </c>
      <c r="E97" s="6">
        <v>455</v>
      </c>
      <c r="F97" s="6">
        <v>4578.6000000000004</v>
      </c>
      <c r="G97" s="6">
        <v>5128.0320000000002</v>
      </c>
      <c r="H97" s="3">
        <v>915.72000000000014</v>
      </c>
      <c r="I97" s="4" t="s">
        <v>40</v>
      </c>
      <c r="S97" s="58" t="s">
        <v>82</v>
      </c>
      <c r="T97" s="58">
        <v>2020</v>
      </c>
      <c r="U97" s="58" t="s">
        <v>1</v>
      </c>
      <c r="V97" s="58" t="s">
        <v>83</v>
      </c>
      <c r="W97" s="58" t="s">
        <v>84</v>
      </c>
      <c r="X97" s="58" t="s">
        <v>85</v>
      </c>
      <c r="Y97" s="58" t="s">
        <v>94</v>
      </c>
      <c r="Z97" s="58" t="s">
        <v>87</v>
      </c>
      <c r="AA97" s="58" t="s">
        <v>90</v>
      </c>
      <c r="AB97" s="58">
        <v>293</v>
      </c>
      <c r="AC97" s="58">
        <v>418.99</v>
      </c>
    </row>
    <row r="98" spans="1:29" ht="18" customHeight="1" x14ac:dyDescent="0.25">
      <c r="A98" s="1">
        <v>2020</v>
      </c>
      <c r="B98" s="1" t="s">
        <v>6</v>
      </c>
      <c r="C98" s="1" t="s">
        <v>12</v>
      </c>
      <c r="D98" s="5" t="s">
        <v>28</v>
      </c>
      <c r="E98" s="7">
        <v>345</v>
      </c>
      <c r="F98" s="7">
        <v>7000</v>
      </c>
      <c r="G98" s="7">
        <v>7840</v>
      </c>
      <c r="H98" s="3">
        <v>1400</v>
      </c>
      <c r="I98" s="4" t="s">
        <v>40</v>
      </c>
      <c r="S98" s="58" t="s">
        <v>89</v>
      </c>
      <c r="T98" s="58">
        <v>2020</v>
      </c>
      <c r="U98" s="58" t="s">
        <v>1</v>
      </c>
      <c r="V98" s="58" t="s">
        <v>83</v>
      </c>
      <c r="W98" s="58" t="s">
        <v>84</v>
      </c>
      <c r="X98" s="58" t="s">
        <v>85</v>
      </c>
      <c r="Y98" s="58" t="s">
        <v>94</v>
      </c>
      <c r="Z98" s="58" t="s">
        <v>87</v>
      </c>
      <c r="AA98" s="58" t="s">
        <v>90</v>
      </c>
      <c r="AB98" s="58">
        <v>770</v>
      </c>
      <c r="AC98" s="58">
        <v>1101.0999999999999</v>
      </c>
    </row>
    <row r="99" spans="1:29" ht="18" customHeight="1" x14ac:dyDescent="0.25">
      <c r="A99" s="1">
        <v>2020</v>
      </c>
      <c r="B99" s="1" t="s">
        <v>6</v>
      </c>
      <c r="C99" s="1" t="s">
        <v>13</v>
      </c>
      <c r="D99" s="2" t="s">
        <v>33</v>
      </c>
      <c r="E99" s="3">
        <v>122</v>
      </c>
      <c r="F99" s="3">
        <v>100</v>
      </c>
      <c r="G99" s="3">
        <v>112</v>
      </c>
      <c r="H99" s="3">
        <v>20</v>
      </c>
      <c r="I99" s="4" t="s">
        <v>40</v>
      </c>
      <c r="S99" s="58" t="s">
        <v>82</v>
      </c>
      <c r="T99" s="58">
        <v>2020</v>
      </c>
      <c r="U99" s="58" t="s">
        <v>0</v>
      </c>
      <c r="V99" s="58" t="s">
        <v>83</v>
      </c>
      <c r="W99" s="58" t="s">
        <v>84</v>
      </c>
      <c r="X99" s="58" t="s">
        <v>85</v>
      </c>
      <c r="Y99" s="58" t="s">
        <v>94</v>
      </c>
      <c r="Z99" s="58" t="s">
        <v>87</v>
      </c>
      <c r="AA99" s="58" t="s">
        <v>90</v>
      </c>
      <c r="AB99" s="58">
        <v>254</v>
      </c>
      <c r="AC99" s="58">
        <v>388.62</v>
      </c>
    </row>
    <row r="100" spans="1:29" ht="18" customHeight="1" x14ac:dyDescent="0.25">
      <c r="A100" s="1">
        <v>2020</v>
      </c>
      <c r="B100" s="1" t="s">
        <v>6</v>
      </c>
      <c r="C100" s="1" t="s">
        <v>15</v>
      </c>
      <c r="D100" s="5" t="s">
        <v>26</v>
      </c>
      <c r="E100" s="6">
        <v>78</v>
      </c>
      <c r="F100" s="6">
        <v>4577.2</v>
      </c>
      <c r="G100" s="6">
        <v>5126.4639999999999</v>
      </c>
      <c r="H100" s="3">
        <v>915.44</v>
      </c>
      <c r="I100" s="4" t="s">
        <v>40</v>
      </c>
      <c r="S100" s="58" t="s">
        <v>82</v>
      </c>
      <c r="T100" s="58">
        <v>2020</v>
      </c>
      <c r="U100" s="58" t="s">
        <v>0</v>
      </c>
      <c r="V100" s="58" t="s">
        <v>83</v>
      </c>
      <c r="W100" s="58" t="s">
        <v>84</v>
      </c>
      <c r="X100" s="58" t="s">
        <v>85</v>
      </c>
      <c r="Y100" s="58" t="s">
        <v>94</v>
      </c>
      <c r="Z100" s="58" t="s">
        <v>87</v>
      </c>
      <c r="AA100" s="58" t="s">
        <v>90</v>
      </c>
      <c r="AB100" s="58">
        <v>296</v>
      </c>
      <c r="AC100" s="58">
        <v>423.28</v>
      </c>
    </row>
    <row r="101" spans="1:29" ht="18" customHeight="1" x14ac:dyDescent="0.25">
      <c r="A101" s="1">
        <v>2020</v>
      </c>
      <c r="B101" s="1" t="s">
        <v>6</v>
      </c>
      <c r="C101" s="1" t="s">
        <v>15</v>
      </c>
      <c r="D101" s="5" t="s">
        <v>24</v>
      </c>
      <c r="E101" s="6">
        <v>76</v>
      </c>
      <c r="F101" s="6">
        <v>4576.8999999999996</v>
      </c>
      <c r="G101" s="6">
        <v>5126.1279999999997</v>
      </c>
      <c r="H101" s="3">
        <v>915.38</v>
      </c>
      <c r="I101" s="4" t="s">
        <v>40</v>
      </c>
      <c r="S101" s="58" t="s">
        <v>91</v>
      </c>
      <c r="T101" s="58">
        <v>2020</v>
      </c>
      <c r="U101" s="58" t="s">
        <v>0</v>
      </c>
      <c r="V101" s="58" t="s">
        <v>83</v>
      </c>
      <c r="W101" s="58" t="s">
        <v>84</v>
      </c>
      <c r="X101" s="58" t="s">
        <v>85</v>
      </c>
      <c r="Y101" s="58" t="s">
        <v>94</v>
      </c>
      <c r="Z101" s="58" t="s">
        <v>87</v>
      </c>
      <c r="AA101" s="58" t="s">
        <v>90</v>
      </c>
      <c r="AB101" s="58">
        <v>224</v>
      </c>
      <c r="AC101" s="58">
        <v>320.32</v>
      </c>
    </row>
    <row r="102" spans="1:29" ht="18" customHeight="1" x14ac:dyDescent="0.25">
      <c r="A102" s="1">
        <v>2020</v>
      </c>
      <c r="B102" s="1" t="s">
        <v>6</v>
      </c>
      <c r="C102" s="1" t="s">
        <v>15</v>
      </c>
      <c r="D102" s="5" t="s">
        <v>25</v>
      </c>
      <c r="E102" s="6">
        <v>46</v>
      </c>
      <c r="F102" s="6">
        <v>200</v>
      </c>
      <c r="G102" s="6">
        <v>224</v>
      </c>
      <c r="H102" s="3">
        <v>40</v>
      </c>
      <c r="I102" s="4" t="s">
        <v>40</v>
      </c>
      <c r="S102" s="58" t="s">
        <v>89</v>
      </c>
      <c r="T102" s="58">
        <v>2020</v>
      </c>
      <c r="U102" s="58" t="s">
        <v>0</v>
      </c>
      <c r="V102" s="58" t="s">
        <v>83</v>
      </c>
      <c r="W102" s="58" t="s">
        <v>84</v>
      </c>
      <c r="X102" s="58" t="s">
        <v>85</v>
      </c>
      <c r="Y102" s="58" t="s">
        <v>94</v>
      </c>
      <c r="Z102" s="58" t="s">
        <v>87</v>
      </c>
      <c r="AA102" s="58" t="s">
        <v>88</v>
      </c>
      <c r="AB102" s="58">
        <v>370</v>
      </c>
      <c r="AC102" s="58">
        <v>529.1</v>
      </c>
    </row>
    <row r="103" spans="1:29" ht="18" customHeight="1" x14ac:dyDescent="0.25">
      <c r="A103" s="1">
        <v>2020</v>
      </c>
      <c r="B103" s="1" t="s">
        <v>6</v>
      </c>
      <c r="C103" s="1" t="s">
        <v>15</v>
      </c>
      <c r="D103" s="5" t="s">
        <v>23</v>
      </c>
      <c r="E103" s="6">
        <v>34</v>
      </c>
      <c r="F103" s="6">
        <v>4576.8</v>
      </c>
      <c r="G103" s="6">
        <v>5126.0160000000005</v>
      </c>
      <c r="H103" s="3">
        <v>915.36000000000013</v>
      </c>
      <c r="I103" s="4" t="s">
        <v>40</v>
      </c>
      <c r="S103" s="58" t="s">
        <v>89</v>
      </c>
      <c r="T103" s="58">
        <v>2020</v>
      </c>
      <c r="U103" s="58" t="s">
        <v>0</v>
      </c>
      <c r="V103" s="58" t="s">
        <v>83</v>
      </c>
      <c r="W103" s="58" t="s">
        <v>84</v>
      </c>
      <c r="X103" s="58" t="s">
        <v>85</v>
      </c>
      <c r="Y103" s="58" t="s">
        <v>94</v>
      </c>
      <c r="Z103" s="58" t="s">
        <v>87</v>
      </c>
      <c r="AA103" s="58" t="s">
        <v>90</v>
      </c>
      <c r="AB103" s="58">
        <v>250</v>
      </c>
      <c r="AC103" s="58">
        <v>357.5</v>
      </c>
    </row>
    <row r="104" spans="1:29" ht="18" customHeight="1" x14ac:dyDescent="0.25">
      <c r="A104" s="1">
        <v>2020</v>
      </c>
      <c r="B104" s="1" t="s">
        <v>6</v>
      </c>
      <c r="C104" s="1" t="s">
        <v>13</v>
      </c>
      <c r="D104" s="2" t="s">
        <v>34</v>
      </c>
      <c r="E104" s="3">
        <v>7</v>
      </c>
      <c r="F104" s="3">
        <v>200</v>
      </c>
      <c r="G104" s="3">
        <v>224</v>
      </c>
      <c r="H104" s="3">
        <v>40</v>
      </c>
      <c r="I104" s="4" t="s">
        <v>40</v>
      </c>
      <c r="S104" s="58" t="s">
        <v>89</v>
      </c>
      <c r="T104" s="58">
        <v>2020</v>
      </c>
      <c r="U104" s="58" t="s">
        <v>0</v>
      </c>
      <c r="V104" s="58" t="s">
        <v>83</v>
      </c>
      <c r="W104" s="58" t="s">
        <v>84</v>
      </c>
      <c r="X104" s="58" t="s">
        <v>85</v>
      </c>
      <c r="Y104" s="58" t="s">
        <v>94</v>
      </c>
      <c r="Z104" s="58" t="s">
        <v>87</v>
      </c>
      <c r="AA104" s="58" t="s">
        <v>90</v>
      </c>
      <c r="AB104" s="58">
        <v>298</v>
      </c>
      <c r="AC104" s="58">
        <v>426.14</v>
      </c>
    </row>
    <row r="105" spans="1:29" ht="18" customHeight="1" x14ac:dyDescent="0.25">
      <c r="A105" s="1">
        <v>2020</v>
      </c>
      <c r="B105" s="1" t="s">
        <v>6</v>
      </c>
      <c r="C105" s="1" t="s">
        <v>15</v>
      </c>
      <c r="D105" s="5" t="s">
        <v>27</v>
      </c>
      <c r="E105" s="6">
        <v>3</v>
      </c>
      <c r="F105" s="6">
        <v>4577.3</v>
      </c>
      <c r="G105" s="6">
        <v>5126.576</v>
      </c>
      <c r="H105" s="3">
        <v>915.46</v>
      </c>
      <c r="I105" s="4" t="s">
        <v>40</v>
      </c>
      <c r="S105" s="58" t="s">
        <v>91</v>
      </c>
      <c r="T105" s="58">
        <v>2020</v>
      </c>
      <c r="U105" s="58" t="s">
        <v>0</v>
      </c>
      <c r="V105" s="58" t="s">
        <v>83</v>
      </c>
      <c r="W105" s="58" t="s">
        <v>84</v>
      </c>
      <c r="X105" s="58" t="s">
        <v>85</v>
      </c>
      <c r="Y105" s="58" t="s">
        <v>94</v>
      </c>
      <c r="Z105" s="58" t="s">
        <v>87</v>
      </c>
      <c r="AA105" s="58" t="s">
        <v>90</v>
      </c>
      <c r="AB105" s="58">
        <v>226</v>
      </c>
      <c r="AC105" s="58">
        <v>323.18</v>
      </c>
    </row>
    <row r="106" spans="1:29" ht="18" customHeight="1" x14ac:dyDescent="0.25">
      <c r="A106" s="1">
        <v>2020</v>
      </c>
      <c r="B106" s="1" t="s">
        <v>6</v>
      </c>
      <c r="C106" s="1" t="s">
        <v>32</v>
      </c>
      <c r="D106" s="5" t="s">
        <v>32</v>
      </c>
      <c r="E106" s="6">
        <v>2</v>
      </c>
      <c r="F106" s="6">
        <v>6600</v>
      </c>
      <c r="G106" s="6">
        <v>7392</v>
      </c>
      <c r="H106" s="3">
        <v>1320</v>
      </c>
      <c r="I106" s="4" t="s">
        <v>40</v>
      </c>
      <c r="S106" s="58" t="s">
        <v>91</v>
      </c>
      <c r="T106" s="58">
        <v>2020</v>
      </c>
      <c r="U106" s="58" t="s">
        <v>0</v>
      </c>
      <c r="V106" s="58" t="s">
        <v>83</v>
      </c>
      <c r="W106" s="58" t="s">
        <v>84</v>
      </c>
      <c r="X106" s="58" t="s">
        <v>85</v>
      </c>
      <c r="Y106" s="58" t="s">
        <v>94</v>
      </c>
      <c r="Z106" s="58" t="s">
        <v>87</v>
      </c>
      <c r="AA106" s="58" t="s">
        <v>88</v>
      </c>
      <c r="AB106" s="58">
        <v>372</v>
      </c>
      <c r="AC106" s="58">
        <v>526.24</v>
      </c>
    </row>
    <row r="107" spans="1:29" ht="18" customHeight="1" x14ac:dyDescent="0.25">
      <c r="A107" s="1">
        <v>2020</v>
      </c>
      <c r="B107" s="1" t="s">
        <v>7</v>
      </c>
      <c r="C107" s="1" t="s">
        <v>14</v>
      </c>
      <c r="D107" s="2" t="s">
        <v>36</v>
      </c>
      <c r="E107" s="3">
        <v>3566</v>
      </c>
      <c r="F107" s="3">
        <v>4577.3</v>
      </c>
      <c r="G107" s="3">
        <v>5126.576</v>
      </c>
      <c r="H107" s="3">
        <v>915.46</v>
      </c>
      <c r="I107" s="4" t="s">
        <v>40</v>
      </c>
      <c r="S107" s="58" t="s">
        <v>92</v>
      </c>
      <c r="T107" s="58">
        <v>2020</v>
      </c>
      <c r="U107" s="58" t="s">
        <v>0</v>
      </c>
      <c r="V107" s="58" t="s">
        <v>83</v>
      </c>
      <c r="W107" s="58" t="s">
        <v>84</v>
      </c>
      <c r="X107" s="58" t="s">
        <v>85</v>
      </c>
      <c r="Y107" s="58" t="s">
        <v>94</v>
      </c>
      <c r="Z107" s="58" t="s">
        <v>87</v>
      </c>
      <c r="AA107" s="58" t="s">
        <v>90</v>
      </c>
      <c r="AB107" s="58">
        <v>674</v>
      </c>
      <c r="AC107" s="58">
        <v>963.81999999999994</v>
      </c>
    </row>
    <row r="108" spans="1:29" ht="18" customHeight="1" x14ac:dyDescent="0.25">
      <c r="A108" s="1">
        <v>2020</v>
      </c>
      <c r="B108" s="1" t="s">
        <v>7</v>
      </c>
      <c r="C108" s="1" t="s">
        <v>14</v>
      </c>
      <c r="D108" s="2" t="s">
        <v>37</v>
      </c>
      <c r="E108" s="3">
        <v>2498</v>
      </c>
      <c r="F108" s="3">
        <v>8000</v>
      </c>
      <c r="G108" s="3">
        <v>8960</v>
      </c>
      <c r="H108" s="3">
        <v>1600</v>
      </c>
      <c r="I108" s="4" t="s">
        <v>42</v>
      </c>
      <c r="S108" s="58" t="s">
        <v>91</v>
      </c>
      <c r="T108" s="58">
        <v>2020</v>
      </c>
      <c r="U108" s="58" t="s">
        <v>0</v>
      </c>
      <c r="V108" s="58" t="s">
        <v>83</v>
      </c>
      <c r="W108" s="58" t="s">
        <v>84</v>
      </c>
      <c r="X108" s="58" t="s">
        <v>85</v>
      </c>
      <c r="Y108" s="58" t="s">
        <v>94</v>
      </c>
      <c r="Z108" s="58" t="s">
        <v>87</v>
      </c>
      <c r="AA108" s="58" t="s">
        <v>90</v>
      </c>
      <c r="AB108" s="58">
        <v>707</v>
      </c>
      <c r="AC108" s="58">
        <v>1011.01</v>
      </c>
    </row>
    <row r="109" spans="1:29" ht="18" customHeight="1" x14ac:dyDescent="0.25">
      <c r="A109" s="1">
        <v>2020</v>
      </c>
      <c r="B109" s="1" t="s">
        <v>7</v>
      </c>
      <c r="C109" s="1" t="s">
        <v>13</v>
      </c>
      <c r="D109" s="2" t="s">
        <v>35</v>
      </c>
      <c r="E109" s="3">
        <v>1245</v>
      </c>
      <c r="F109" s="3">
        <v>4577.2</v>
      </c>
      <c r="G109" s="3">
        <v>5126.4639999999999</v>
      </c>
      <c r="H109" s="3">
        <v>915.44</v>
      </c>
      <c r="I109" s="4" t="s">
        <v>42</v>
      </c>
      <c r="S109" s="58" t="s">
        <v>82</v>
      </c>
      <c r="T109" s="58">
        <v>2020</v>
      </c>
      <c r="U109" s="58" t="s">
        <v>0</v>
      </c>
      <c r="V109" s="58" t="s">
        <v>83</v>
      </c>
      <c r="W109" s="58" t="s">
        <v>84</v>
      </c>
      <c r="X109" s="58" t="s">
        <v>85</v>
      </c>
      <c r="Y109" s="58" t="s">
        <v>94</v>
      </c>
      <c r="Z109" s="58" t="s">
        <v>87</v>
      </c>
      <c r="AA109" s="58" t="s">
        <v>90</v>
      </c>
      <c r="AB109" s="58">
        <v>747</v>
      </c>
      <c r="AC109" s="58">
        <v>526.24</v>
      </c>
    </row>
    <row r="110" spans="1:29" ht="18" customHeight="1" x14ac:dyDescent="0.25">
      <c r="A110" s="1">
        <v>2020</v>
      </c>
      <c r="B110" s="1" t="s">
        <v>7</v>
      </c>
      <c r="C110" s="1" t="s">
        <v>38</v>
      </c>
      <c r="D110" s="5" t="s">
        <v>30</v>
      </c>
      <c r="E110" s="6">
        <v>644</v>
      </c>
      <c r="F110" s="6">
        <v>5743.5</v>
      </c>
      <c r="G110" s="6">
        <v>6432.72</v>
      </c>
      <c r="H110" s="3">
        <v>1148.7</v>
      </c>
      <c r="I110" s="4" t="s">
        <v>42</v>
      </c>
      <c r="S110" s="58" t="s">
        <v>92</v>
      </c>
      <c r="T110" s="58">
        <v>2020</v>
      </c>
      <c r="U110" s="58" t="s">
        <v>0</v>
      </c>
      <c r="V110" s="58" t="s">
        <v>83</v>
      </c>
      <c r="W110" s="58" t="s">
        <v>84</v>
      </c>
      <c r="X110" s="58" t="s">
        <v>85</v>
      </c>
      <c r="Y110" s="58" t="s">
        <v>94</v>
      </c>
      <c r="Z110" s="58" t="s">
        <v>87</v>
      </c>
      <c r="AA110" s="58" t="s">
        <v>90</v>
      </c>
      <c r="AB110" s="58">
        <v>800</v>
      </c>
      <c r="AC110" s="58">
        <v>526.24</v>
      </c>
    </row>
    <row r="111" spans="1:29" ht="18" customHeight="1" x14ac:dyDescent="0.25">
      <c r="A111" s="1">
        <v>2020</v>
      </c>
      <c r="B111" s="1" t="s">
        <v>7</v>
      </c>
      <c r="C111" s="1" t="s">
        <v>12</v>
      </c>
      <c r="D111" s="5" t="s">
        <v>29</v>
      </c>
      <c r="E111" s="6">
        <v>643</v>
      </c>
      <c r="F111" s="6">
        <v>7000</v>
      </c>
      <c r="G111" s="6">
        <v>7840</v>
      </c>
      <c r="H111" s="3">
        <v>1400</v>
      </c>
      <c r="I111" s="4" t="s">
        <v>42</v>
      </c>
      <c r="S111" s="58" t="s">
        <v>91</v>
      </c>
      <c r="T111" s="58">
        <v>2020</v>
      </c>
      <c r="U111" s="58" t="s">
        <v>0</v>
      </c>
      <c r="V111" s="58" t="s">
        <v>83</v>
      </c>
      <c r="W111" s="58" t="s">
        <v>84</v>
      </c>
      <c r="X111" s="58" t="s">
        <v>85</v>
      </c>
      <c r="Y111" s="58" t="s">
        <v>94</v>
      </c>
      <c r="Z111" s="58" t="s">
        <v>87</v>
      </c>
      <c r="AA111" s="58" t="s">
        <v>90</v>
      </c>
      <c r="AB111" s="58">
        <v>253</v>
      </c>
      <c r="AC111" s="58">
        <v>361.78999999999996</v>
      </c>
    </row>
    <row r="112" spans="1:29" ht="18" customHeight="1" x14ac:dyDescent="0.25">
      <c r="A112" s="1">
        <v>2020</v>
      </c>
      <c r="B112" s="1" t="s">
        <v>7</v>
      </c>
      <c r="C112" s="1" t="s">
        <v>38</v>
      </c>
      <c r="D112" s="5" t="s">
        <v>31</v>
      </c>
      <c r="E112" s="6">
        <v>455</v>
      </c>
      <c r="F112" s="6">
        <v>4578.6000000000004</v>
      </c>
      <c r="G112" s="6">
        <v>5128.0320000000002</v>
      </c>
      <c r="H112" s="3">
        <v>915.72000000000014</v>
      </c>
      <c r="I112" s="4" t="s">
        <v>42</v>
      </c>
      <c r="S112" s="58" t="s">
        <v>89</v>
      </c>
      <c r="T112" s="58">
        <v>2020</v>
      </c>
      <c r="U112" s="58" t="s">
        <v>0</v>
      </c>
      <c r="V112" s="58" t="s">
        <v>83</v>
      </c>
      <c r="W112" s="58" t="s">
        <v>84</v>
      </c>
      <c r="X112" s="58" t="s">
        <v>85</v>
      </c>
      <c r="Y112" s="58" t="s">
        <v>94</v>
      </c>
      <c r="Z112" s="58" t="s">
        <v>87</v>
      </c>
      <c r="AA112" s="58" t="s">
        <v>90</v>
      </c>
      <c r="AB112" s="58">
        <v>223</v>
      </c>
      <c r="AC112" s="58">
        <v>318.89</v>
      </c>
    </row>
    <row r="113" spans="1:29" ht="18" customHeight="1" x14ac:dyDescent="0.25">
      <c r="A113" s="1">
        <v>2020</v>
      </c>
      <c r="B113" s="1" t="s">
        <v>7</v>
      </c>
      <c r="C113" s="1" t="s">
        <v>12</v>
      </c>
      <c r="D113" s="5" t="s">
        <v>28</v>
      </c>
      <c r="E113" s="7">
        <v>345</v>
      </c>
      <c r="F113" s="7">
        <v>7000</v>
      </c>
      <c r="G113" s="7">
        <v>7840</v>
      </c>
      <c r="H113" s="3">
        <v>1400</v>
      </c>
      <c r="I113" s="4" t="s">
        <v>42</v>
      </c>
      <c r="S113" s="58" t="s">
        <v>82</v>
      </c>
      <c r="T113" s="58">
        <v>2020</v>
      </c>
      <c r="U113" s="58" t="s">
        <v>0</v>
      </c>
      <c r="V113" s="58" t="s">
        <v>83</v>
      </c>
      <c r="W113" s="58" t="s">
        <v>84</v>
      </c>
      <c r="X113" s="58" t="s">
        <v>85</v>
      </c>
      <c r="Y113" s="58" t="s">
        <v>94</v>
      </c>
      <c r="Z113" s="58" t="s">
        <v>87</v>
      </c>
      <c r="AA113" s="58" t="s">
        <v>88</v>
      </c>
      <c r="AB113" s="58">
        <v>873</v>
      </c>
      <c r="AC113" s="58">
        <v>1248.3899999999999</v>
      </c>
    </row>
    <row r="114" spans="1:29" ht="18" customHeight="1" x14ac:dyDescent="0.25">
      <c r="A114" s="1">
        <v>2020</v>
      </c>
      <c r="B114" s="1" t="s">
        <v>7</v>
      </c>
      <c r="C114" s="1" t="s">
        <v>13</v>
      </c>
      <c r="D114" s="2" t="s">
        <v>33</v>
      </c>
      <c r="E114" s="3">
        <v>122</v>
      </c>
      <c r="F114" s="3">
        <v>100</v>
      </c>
      <c r="G114" s="3">
        <v>112</v>
      </c>
      <c r="H114" s="3">
        <v>20</v>
      </c>
      <c r="I114" s="4" t="s">
        <v>42</v>
      </c>
      <c r="S114" s="58" t="s">
        <v>91</v>
      </c>
      <c r="T114" s="58">
        <v>2020</v>
      </c>
      <c r="U114" s="58" t="s">
        <v>0</v>
      </c>
      <c r="V114" s="58" t="s">
        <v>83</v>
      </c>
      <c r="W114" s="58" t="s">
        <v>84</v>
      </c>
      <c r="X114" s="58" t="s">
        <v>85</v>
      </c>
      <c r="Y114" s="58" t="s">
        <v>94</v>
      </c>
      <c r="Z114" s="58" t="s">
        <v>87</v>
      </c>
      <c r="AA114" s="58" t="s">
        <v>90</v>
      </c>
      <c r="AB114" s="58">
        <v>251</v>
      </c>
      <c r="AC114" s="58">
        <v>358.93</v>
      </c>
    </row>
    <row r="115" spans="1:29" ht="18" customHeight="1" x14ac:dyDescent="0.25">
      <c r="A115" s="1">
        <v>2020</v>
      </c>
      <c r="B115" s="1" t="s">
        <v>7</v>
      </c>
      <c r="C115" s="1" t="s">
        <v>15</v>
      </c>
      <c r="D115" s="5" t="s">
        <v>26</v>
      </c>
      <c r="E115" s="6">
        <v>78</v>
      </c>
      <c r="F115" s="6">
        <v>4577.2</v>
      </c>
      <c r="G115" s="6">
        <v>5126.4639999999999</v>
      </c>
      <c r="H115" s="3">
        <v>915.44</v>
      </c>
      <c r="I115" s="4" t="s">
        <v>42</v>
      </c>
      <c r="S115" s="58" t="s">
        <v>82</v>
      </c>
      <c r="T115" s="58">
        <v>2020</v>
      </c>
      <c r="U115" s="58" t="s">
        <v>0</v>
      </c>
      <c r="V115" s="58" t="s">
        <v>83</v>
      </c>
      <c r="W115" s="58" t="s">
        <v>84</v>
      </c>
      <c r="X115" s="58" t="s">
        <v>85</v>
      </c>
      <c r="Y115" s="58" t="s">
        <v>94</v>
      </c>
      <c r="Z115" s="58" t="s">
        <v>87</v>
      </c>
      <c r="AA115" s="58" t="s">
        <v>90</v>
      </c>
      <c r="AB115" s="58">
        <v>299</v>
      </c>
      <c r="AC115" s="58">
        <v>427.57</v>
      </c>
    </row>
    <row r="116" spans="1:29" ht="18" customHeight="1" x14ac:dyDescent="0.25">
      <c r="A116" s="1">
        <v>2020</v>
      </c>
      <c r="B116" s="1" t="s">
        <v>7</v>
      </c>
      <c r="C116" s="1" t="s">
        <v>15</v>
      </c>
      <c r="D116" s="5" t="s">
        <v>24</v>
      </c>
      <c r="E116" s="6">
        <v>76</v>
      </c>
      <c r="F116" s="6">
        <v>4576.8999999999996</v>
      </c>
      <c r="G116" s="6">
        <v>5126.1279999999997</v>
      </c>
      <c r="H116" s="3">
        <v>915.38</v>
      </c>
      <c r="I116" s="4" t="s">
        <v>42</v>
      </c>
      <c r="S116" s="58" t="s">
        <v>82</v>
      </c>
      <c r="T116" s="58">
        <v>2020</v>
      </c>
      <c r="U116" s="58" t="s">
        <v>0</v>
      </c>
      <c r="V116" s="58" t="s">
        <v>83</v>
      </c>
      <c r="W116" s="58" t="s">
        <v>84</v>
      </c>
      <c r="X116" s="58" t="s">
        <v>85</v>
      </c>
      <c r="Y116" s="58" t="s">
        <v>94</v>
      </c>
      <c r="Z116" s="58" t="s">
        <v>87</v>
      </c>
      <c r="AA116" s="58" t="s">
        <v>90</v>
      </c>
      <c r="AB116" s="58">
        <v>769</v>
      </c>
      <c r="AC116" s="58">
        <v>1099.67</v>
      </c>
    </row>
    <row r="117" spans="1:29" ht="18" customHeight="1" x14ac:dyDescent="0.25">
      <c r="A117" s="1">
        <v>2020</v>
      </c>
      <c r="B117" s="1" t="s">
        <v>7</v>
      </c>
      <c r="C117" s="1" t="s">
        <v>15</v>
      </c>
      <c r="D117" s="5" t="s">
        <v>25</v>
      </c>
      <c r="E117" s="6">
        <v>46</v>
      </c>
      <c r="F117" s="6">
        <v>200</v>
      </c>
      <c r="G117" s="6">
        <v>224</v>
      </c>
      <c r="H117" s="3">
        <v>40</v>
      </c>
      <c r="I117" s="4" t="s">
        <v>42</v>
      </c>
      <c r="S117" s="58" t="s">
        <v>82</v>
      </c>
      <c r="T117" s="58">
        <v>2020</v>
      </c>
      <c r="U117" s="58" t="s">
        <v>6</v>
      </c>
      <c r="V117" s="58" t="s">
        <v>83</v>
      </c>
      <c r="W117" s="58" t="s">
        <v>84</v>
      </c>
      <c r="X117" s="58" t="s">
        <v>85</v>
      </c>
      <c r="Y117" s="58" t="s">
        <v>94</v>
      </c>
      <c r="Z117" s="58" t="s">
        <v>87</v>
      </c>
      <c r="AA117" s="58" t="s">
        <v>88</v>
      </c>
      <c r="AB117" s="58">
        <v>302</v>
      </c>
      <c r="AC117" s="58">
        <v>431.86</v>
      </c>
    </row>
    <row r="118" spans="1:29" ht="18" customHeight="1" x14ac:dyDescent="0.25">
      <c r="A118" s="1">
        <v>2020</v>
      </c>
      <c r="B118" s="1" t="s">
        <v>7</v>
      </c>
      <c r="C118" s="1" t="s">
        <v>15</v>
      </c>
      <c r="D118" s="5" t="s">
        <v>23</v>
      </c>
      <c r="E118" s="6">
        <v>34</v>
      </c>
      <c r="F118" s="6">
        <v>4576.8</v>
      </c>
      <c r="G118" s="6">
        <v>5126.0160000000005</v>
      </c>
      <c r="H118" s="3">
        <v>915.36000000000013</v>
      </c>
      <c r="I118" s="4" t="s">
        <v>42</v>
      </c>
      <c r="S118" s="58" t="s">
        <v>89</v>
      </c>
      <c r="T118" s="58">
        <v>2020</v>
      </c>
      <c r="U118" s="58" t="s">
        <v>6</v>
      </c>
      <c r="V118" s="58" t="s">
        <v>83</v>
      </c>
      <c r="W118" s="58" t="s">
        <v>84</v>
      </c>
      <c r="X118" s="58" t="s">
        <v>85</v>
      </c>
      <c r="Y118" s="58" t="s">
        <v>94</v>
      </c>
      <c r="Z118" s="58" t="s">
        <v>87</v>
      </c>
      <c r="AA118" s="58" t="s">
        <v>88</v>
      </c>
      <c r="AB118" s="58">
        <v>296</v>
      </c>
      <c r="AC118" s="58">
        <v>423.28</v>
      </c>
    </row>
    <row r="119" spans="1:29" ht="18" customHeight="1" x14ac:dyDescent="0.25">
      <c r="A119" s="1">
        <v>2020</v>
      </c>
      <c r="B119" s="1" t="s">
        <v>7</v>
      </c>
      <c r="C119" s="1" t="s">
        <v>13</v>
      </c>
      <c r="D119" s="2" t="s">
        <v>34</v>
      </c>
      <c r="E119" s="3">
        <v>7</v>
      </c>
      <c r="F119" s="3">
        <v>200</v>
      </c>
      <c r="G119" s="3">
        <v>224</v>
      </c>
      <c r="H119" s="3">
        <v>40</v>
      </c>
      <c r="I119" s="4" t="s">
        <v>42</v>
      </c>
      <c r="S119" s="58" t="s">
        <v>89</v>
      </c>
      <c r="T119" s="58">
        <v>2020</v>
      </c>
      <c r="U119" s="58" t="s">
        <v>6</v>
      </c>
      <c r="V119" s="58" t="s">
        <v>83</v>
      </c>
      <c r="W119" s="58" t="s">
        <v>84</v>
      </c>
      <c r="X119" s="58" t="s">
        <v>85</v>
      </c>
      <c r="Y119" s="58" t="s">
        <v>94</v>
      </c>
      <c r="Z119" s="58" t="s">
        <v>87</v>
      </c>
      <c r="AA119" s="58" t="s">
        <v>90</v>
      </c>
      <c r="AB119" s="58">
        <v>218</v>
      </c>
      <c r="AC119" s="58">
        <v>311.74</v>
      </c>
    </row>
    <row r="120" spans="1:29" ht="18" customHeight="1" x14ac:dyDescent="0.25">
      <c r="A120" s="1">
        <v>2020</v>
      </c>
      <c r="B120" s="1" t="s">
        <v>7</v>
      </c>
      <c r="C120" s="1" t="s">
        <v>15</v>
      </c>
      <c r="D120" s="5" t="s">
        <v>27</v>
      </c>
      <c r="E120" s="6">
        <v>3</v>
      </c>
      <c r="F120" s="6">
        <v>4577.3</v>
      </c>
      <c r="G120" s="6">
        <v>5126.576</v>
      </c>
      <c r="H120" s="3">
        <v>915.46</v>
      </c>
      <c r="I120" s="4" t="s">
        <v>42</v>
      </c>
      <c r="S120" s="58" t="s">
        <v>82</v>
      </c>
      <c r="T120" s="58">
        <v>2020</v>
      </c>
      <c r="U120" s="58" t="s">
        <v>6</v>
      </c>
      <c r="V120" s="58" t="s">
        <v>83</v>
      </c>
      <c r="W120" s="58" t="s">
        <v>84</v>
      </c>
      <c r="X120" s="58" t="s">
        <v>85</v>
      </c>
      <c r="Y120" s="58" t="s">
        <v>94</v>
      </c>
      <c r="Z120" s="58" t="s">
        <v>87</v>
      </c>
      <c r="AA120" s="58" t="s">
        <v>90</v>
      </c>
      <c r="AB120" s="58">
        <v>266</v>
      </c>
      <c r="AC120" s="58">
        <v>380.38</v>
      </c>
    </row>
    <row r="121" spans="1:29" ht="18" customHeight="1" x14ac:dyDescent="0.25">
      <c r="A121" s="1">
        <v>2020</v>
      </c>
      <c r="B121" s="1" t="s">
        <v>7</v>
      </c>
      <c r="C121" s="1" t="s">
        <v>32</v>
      </c>
      <c r="D121" s="5" t="s">
        <v>32</v>
      </c>
      <c r="E121" s="6">
        <v>2</v>
      </c>
      <c r="F121" s="6">
        <v>6600</v>
      </c>
      <c r="G121" s="6">
        <v>7392</v>
      </c>
      <c r="H121" s="3">
        <v>1320</v>
      </c>
      <c r="I121" s="4" t="s">
        <v>42</v>
      </c>
      <c r="S121" s="58" t="s">
        <v>89</v>
      </c>
      <c r="T121" s="58">
        <v>2020</v>
      </c>
      <c r="U121" s="58" t="s">
        <v>6</v>
      </c>
      <c r="V121" s="58" t="s">
        <v>83</v>
      </c>
      <c r="W121" s="58" t="s">
        <v>84</v>
      </c>
      <c r="X121" s="58" t="s">
        <v>85</v>
      </c>
      <c r="Y121" s="58" t="s">
        <v>94</v>
      </c>
      <c r="Z121" s="58" t="s">
        <v>87</v>
      </c>
      <c r="AA121" s="58" t="s">
        <v>90</v>
      </c>
      <c r="AB121" s="58">
        <v>194</v>
      </c>
      <c r="AC121" s="58">
        <v>277.42</v>
      </c>
    </row>
    <row r="122" spans="1:29" ht="18" customHeight="1" x14ac:dyDescent="0.25">
      <c r="A122" s="1">
        <v>2020</v>
      </c>
      <c r="B122" s="1" t="s">
        <v>8</v>
      </c>
      <c r="C122" s="1" t="s">
        <v>14</v>
      </c>
      <c r="D122" s="2" t="s">
        <v>36</v>
      </c>
      <c r="E122" s="3">
        <v>3566</v>
      </c>
      <c r="F122" s="3">
        <v>4577.3</v>
      </c>
      <c r="G122" s="3">
        <v>5126.576</v>
      </c>
      <c r="H122" s="3">
        <v>915.46</v>
      </c>
      <c r="I122" s="4" t="s">
        <v>42</v>
      </c>
      <c r="S122" s="58" t="s">
        <v>82</v>
      </c>
      <c r="T122" s="58">
        <v>2020</v>
      </c>
      <c r="U122" s="58" t="s">
        <v>6</v>
      </c>
      <c r="V122" s="58" t="s">
        <v>83</v>
      </c>
      <c r="W122" s="58" t="s">
        <v>84</v>
      </c>
      <c r="X122" s="58" t="s">
        <v>85</v>
      </c>
      <c r="Y122" s="58" t="s">
        <v>94</v>
      </c>
      <c r="Z122" s="58" t="s">
        <v>87</v>
      </c>
      <c r="AA122" s="58" t="s">
        <v>90</v>
      </c>
      <c r="AB122" s="58">
        <v>220</v>
      </c>
      <c r="AC122" s="58">
        <v>314.60000000000002</v>
      </c>
    </row>
    <row r="123" spans="1:29" ht="18" customHeight="1" x14ac:dyDescent="0.25">
      <c r="A123" s="1">
        <v>2020</v>
      </c>
      <c r="B123" s="1" t="s">
        <v>8</v>
      </c>
      <c r="C123" s="1" t="s">
        <v>14</v>
      </c>
      <c r="D123" s="2" t="s">
        <v>37</v>
      </c>
      <c r="E123" s="3">
        <v>2498</v>
      </c>
      <c r="F123" s="3">
        <v>8000</v>
      </c>
      <c r="G123" s="3">
        <v>8960</v>
      </c>
      <c r="H123" s="3">
        <v>1600</v>
      </c>
      <c r="I123" s="4" t="s">
        <v>42</v>
      </c>
      <c r="S123" s="58" t="s">
        <v>82</v>
      </c>
      <c r="T123" s="58">
        <v>2020</v>
      </c>
      <c r="U123" s="58" t="s">
        <v>6</v>
      </c>
      <c r="V123" s="58" t="s">
        <v>83</v>
      </c>
      <c r="W123" s="58" t="s">
        <v>84</v>
      </c>
      <c r="X123" s="58" t="s">
        <v>85</v>
      </c>
      <c r="Y123" s="58" t="s">
        <v>94</v>
      </c>
      <c r="Z123" s="58" t="s">
        <v>87</v>
      </c>
      <c r="AA123" s="58" t="s">
        <v>90</v>
      </c>
      <c r="AB123" s="58">
        <v>268</v>
      </c>
      <c r="AC123" s="58">
        <v>383.24</v>
      </c>
    </row>
    <row r="124" spans="1:29" ht="18" customHeight="1" x14ac:dyDescent="0.25">
      <c r="A124" s="1">
        <v>2020</v>
      </c>
      <c r="B124" s="1" t="s">
        <v>8</v>
      </c>
      <c r="C124" s="1" t="s">
        <v>13</v>
      </c>
      <c r="D124" s="2" t="s">
        <v>35</v>
      </c>
      <c r="E124" s="3">
        <v>1245</v>
      </c>
      <c r="F124" s="3">
        <v>4577.2</v>
      </c>
      <c r="G124" s="3">
        <v>5126.4639999999999</v>
      </c>
      <c r="H124" s="3">
        <v>915.44</v>
      </c>
      <c r="I124" s="4" t="s">
        <v>42</v>
      </c>
      <c r="S124" s="58" t="s">
        <v>89</v>
      </c>
      <c r="T124" s="58">
        <v>2020</v>
      </c>
      <c r="U124" s="58" t="s">
        <v>6</v>
      </c>
      <c r="V124" s="58" t="s">
        <v>83</v>
      </c>
      <c r="W124" s="58" t="s">
        <v>84</v>
      </c>
      <c r="X124" s="58" t="s">
        <v>85</v>
      </c>
      <c r="Y124" s="58" t="s">
        <v>94</v>
      </c>
      <c r="Z124" s="58" t="s">
        <v>87</v>
      </c>
      <c r="AA124" s="58" t="s">
        <v>90</v>
      </c>
      <c r="AB124" s="58">
        <v>306</v>
      </c>
      <c r="AC124" s="58">
        <v>526.24</v>
      </c>
    </row>
    <row r="125" spans="1:29" ht="18" customHeight="1" x14ac:dyDescent="0.25">
      <c r="A125" s="1">
        <v>2020</v>
      </c>
      <c r="B125" s="1" t="s">
        <v>8</v>
      </c>
      <c r="C125" s="1" t="s">
        <v>38</v>
      </c>
      <c r="D125" s="5" t="s">
        <v>30</v>
      </c>
      <c r="E125" s="6">
        <v>644</v>
      </c>
      <c r="F125" s="6">
        <v>5743.5</v>
      </c>
      <c r="G125" s="6">
        <v>6432.72</v>
      </c>
      <c r="H125" s="3">
        <v>1148.7</v>
      </c>
      <c r="I125" s="4" t="s">
        <v>42</v>
      </c>
      <c r="S125" s="58" t="s">
        <v>91</v>
      </c>
      <c r="T125" s="58">
        <v>2020</v>
      </c>
      <c r="U125" s="58" t="s">
        <v>6</v>
      </c>
      <c r="V125" s="58" t="s">
        <v>83</v>
      </c>
      <c r="W125" s="58" t="s">
        <v>84</v>
      </c>
      <c r="X125" s="58" t="s">
        <v>85</v>
      </c>
      <c r="Y125" s="58" t="s">
        <v>94</v>
      </c>
      <c r="Z125" s="58" t="s">
        <v>87</v>
      </c>
      <c r="AA125" s="58" t="s">
        <v>90</v>
      </c>
      <c r="AB125" s="58">
        <v>300</v>
      </c>
      <c r="AC125" s="58">
        <v>526.24</v>
      </c>
    </row>
    <row r="126" spans="1:29" ht="18" customHeight="1" x14ac:dyDescent="0.25">
      <c r="A126" s="1">
        <v>2020</v>
      </c>
      <c r="B126" s="1" t="s">
        <v>8</v>
      </c>
      <c r="C126" s="1" t="s">
        <v>12</v>
      </c>
      <c r="D126" s="5" t="s">
        <v>29</v>
      </c>
      <c r="E126" s="6">
        <v>643</v>
      </c>
      <c r="F126" s="6">
        <v>7000</v>
      </c>
      <c r="G126" s="6">
        <v>7840</v>
      </c>
      <c r="H126" s="3">
        <v>1400</v>
      </c>
      <c r="I126" s="4" t="s">
        <v>42</v>
      </c>
      <c r="S126" s="58" t="s">
        <v>89</v>
      </c>
      <c r="T126" s="58">
        <v>2020</v>
      </c>
      <c r="U126" s="58" t="s">
        <v>6</v>
      </c>
      <c r="V126" s="58" t="s">
        <v>83</v>
      </c>
      <c r="W126" s="58" t="s">
        <v>84</v>
      </c>
      <c r="X126" s="58" t="s">
        <v>85</v>
      </c>
      <c r="Y126" s="58" t="s">
        <v>94</v>
      </c>
      <c r="Z126" s="58" t="s">
        <v>87</v>
      </c>
      <c r="AA126" s="58" t="s">
        <v>90</v>
      </c>
      <c r="AB126" s="58">
        <v>294</v>
      </c>
      <c r="AC126" s="58">
        <v>526.24</v>
      </c>
    </row>
    <row r="127" spans="1:29" ht="18" customHeight="1" x14ac:dyDescent="0.25">
      <c r="A127" s="1">
        <v>2020</v>
      </c>
      <c r="B127" s="1" t="s">
        <v>8</v>
      </c>
      <c r="C127" s="1" t="s">
        <v>38</v>
      </c>
      <c r="D127" s="5" t="s">
        <v>31</v>
      </c>
      <c r="E127" s="6">
        <v>455</v>
      </c>
      <c r="F127" s="6">
        <v>4578.6000000000004</v>
      </c>
      <c r="G127" s="6">
        <v>5128.0320000000002</v>
      </c>
      <c r="H127" s="3">
        <v>915.72000000000014</v>
      </c>
      <c r="I127" s="4" t="s">
        <v>42</v>
      </c>
      <c r="S127" s="58" t="s">
        <v>89</v>
      </c>
      <c r="T127" s="58">
        <v>2020</v>
      </c>
      <c r="U127" s="58" t="s">
        <v>6</v>
      </c>
      <c r="V127" s="58" t="s">
        <v>83</v>
      </c>
      <c r="W127" s="58" t="s">
        <v>84</v>
      </c>
      <c r="X127" s="58" t="s">
        <v>85</v>
      </c>
      <c r="Y127" s="58" t="s">
        <v>94</v>
      </c>
      <c r="Z127" s="58" t="s">
        <v>87</v>
      </c>
      <c r="AA127" s="58" t="s">
        <v>90</v>
      </c>
      <c r="AB127" s="58">
        <v>679</v>
      </c>
      <c r="AC127" s="58">
        <v>970.97</v>
      </c>
    </row>
    <row r="128" spans="1:29" ht="18" customHeight="1" x14ac:dyDescent="0.25">
      <c r="A128" s="1">
        <v>2020</v>
      </c>
      <c r="B128" s="1" t="s">
        <v>8</v>
      </c>
      <c r="C128" s="1" t="s">
        <v>12</v>
      </c>
      <c r="D128" s="5" t="s">
        <v>28</v>
      </c>
      <c r="E128" s="7">
        <v>345</v>
      </c>
      <c r="F128" s="7">
        <v>7000</v>
      </c>
      <c r="G128" s="7">
        <v>7840</v>
      </c>
      <c r="H128" s="3">
        <v>1400</v>
      </c>
      <c r="I128" s="4" t="s">
        <v>42</v>
      </c>
      <c r="S128" s="58" t="s">
        <v>89</v>
      </c>
      <c r="T128" s="58">
        <v>2020</v>
      </c>
      <c r="U128" s="58" t="s">
        <v>6</v>
      </c>
      <c r="V128" s="58" t="s">
        <v>83</v>
      </c>
      <c r="W128" s="58" t="s">
        <v>84</v>
      </c>
      <c r="X128" s="58" t="s">
        <v>85</v>
      </c>
      <c r="Y128" s="58" t="s">
        <v>94</v>
      </c>
      <c r="Z128" s="58" t="s">
        <v>87</v>
      </c>
      <c r="AA128" s="58" t="s">
        <v>90</v>
      </c>
      <c r="AB128" s="58">
        <v>713</v>
      </c>
      <c r="AC128" s="58">
        <v>1019.5899999999999</v>
      </c>
    </row>
    <row r="129" spans="1:29" ht="18" customHeight="1" x14ac:dyDescent="0.25">
      <c r="A129" s="1">
        <v>2020</v>
      </c>
      <c r="B129" s="1" t="s">
        <v>8</v>
      </c>
      <c r="C129" s="1" t="s">
        <v>13</v>
      </c>
      <c r="D129" s="2" t="s">
        <v>33</v>
      </c>
      <c r="E129" s="3">
        <v>122</v>
      </c>
      <c r="F129" s="3">
        <v>100</v>
      </c>
      <c r="G129" s="3">
        <v>112</v>
      </c>
      <c r="H129" s="3">
        <v>20</v>
      </c>
      <c r="I129" s="4" t="s">
        <v>42</v>
      </c>
      <c r="S129" s="58" t="s">
        <v>91</v>
      </c>
      <c r="T129" s="58">
        <v>2020</v>
      </c>
      <c r="U129" s="58" t="s">
        <v>6</v>
      </c>
      <c r="V129" s="58" t="s">
        <v>83</v>
      </c>
      <c r="W129" s="58" t="s">
        <v>84</v>
      </c>
      <c r="X129" s="58" t="s">
        <v>85</v>
      </c>
      <c r="Y129" s="58" t="s">
        <v>94</v>
      </c>
      <c r="Z129" s="58" t="s">
        <v>87</v>
      </c>
      <c r="AA129" s="58" t="s">
        <v>90</v>
      </c>
      <c r="AB129" s="58">
        <v>766</v>
      </c>
      <c r="AC129" s="58">
        <v>1095.3800000000001</v>
      </c>
    </row>
    <row r="130" spans="1:29" ht="18" customHeight="1" x14ac:dyDescent="0.25">
      <c r="A130" s="1">
        <v>2020</v>
      </c>
      <c r="B130" s="1" t="s">
        <v>8</v>
      </c>
      <c r="C130" s="1" t="s">
        <v>15</v>
      </c>
      <c r="D130" s="5" t="s">
        <v>26</v>
      </c>
      <c r="E130" s="6">
        <v>78</v>
      </c>
      <c r="F130" s="6">
        <v>4577.2</v>
      </c>
      <c r="G130" s="6">
        <v>5126.4639999999999</v>
      </c>
      <c r="H130" s="3">
        <v>915.44</v>
      </c>
      <c r="I130" s="4" t="s">
        <v>42</v>
      </c>
      <c r="S130" s="58" t="s">
        <v>82</v>
      </c>
      <c r="T130" s="58">
        <v>2020</v>
      </c>
      <c r="U130" s="58" t="s">
        <v>6</v>
      </c>
      <c r="V130" s="58" t="s">
        <v>83</v>
      </c>
      <c r="W130" s="58" t="s">
        <v>84</v>
      </c>
      <c r="X130" s="58" t="s">
        <v>85</v>
      </c>
      <c r="Y130" s="58" t="s">
        <v>94</v>
      </c>
      <c r="Z130" s="58" t="s">
        <v>87</v>
      </c>
      <c r="AA130" s="58" t="s">
        <v>90</v>
      </c>
      <c r="AB130" s="58">
        <v>303</v>
      </c>
      <c r="AC130" s="58">
        <v>433.28999999999996</v>
      </c>
    </row>
    <row r="131" spans="1:29" ht="18" customHeight="1" x14ac:dyDescent="0.25">
      <c r="A131" s="1">
        <v>2020</v>
      </c>
      <c r="B131" s="1" t="s">
        <v>8</v>
      </c>
      <c r="C131" s="1" t="s">
        <v>15</v>
      </c>
      <c r="D131" s="5" t="s">
        <v>24</v>
      </c>
      <c r="E131" s="6">
        <v>76</v>
      </c>
      <c r="F131" s="6">
        <v>4576.8999999999996</v>
      </c>
      <c r="G131" s="6">
        <v>5126.1279999999997</v>
      </c>
      <c r="H131" s="3">
        <v>915.38</v>
      </c>
      <c r="I131" s="4" t="s">
        <v>42</v>
      </c>
      <c r="S131" s="58" t="s">
        <v>82</v>
      </c>
      <c r="T131" s="58">
        <v>2020</v>
      </c>
      <c r="U131" s="58" t="s">
        <v>6</v>
      </c>
      <c r="V131" s="58" t="s">
        <v>83</v>
      </c>
      <c r="W131" s="58" t="s">
        <v>84</v>
      </c>
      <c r="X131" s="58" t="s">
        <v>85</v>
      </c>
      <c r="Y131" s="58" t="s">
        <v>94</v>
      </c>
      <c r="Z131" s="58" t="s">
        <v>87</v>
      </c>
      <c r="AA131" s="58" t="s">
        <v>90</v>
      </c>
      <c r="AB131" s="58">
        <v>297</v>
      </c>
      <c r="AC131" s="58">
        <v>424.71</v>
      </c>
    </row>
    <row r="132" spans="1:29" ht="18" customHeight="1" x14ac:dyDescent="0.25">
      <c r="A132" s="1">
        <v>2020</v>
      </c>
      <c r="B132" s="1" t="s">
        <v>8</v>
      </c>
      <c r="C132" s="1" t="s">
        <v>15</v>
      </c>
      <c r="D132" s="5" t="s">
        <v>25</v>
      </c>
      <c r="E132" s="6">
        <v>46</v>
      </c>
      <c r="F132" s="6">
        <v>200</v>
      </c>
      <c r="G132" s="6">
        <v>224</v>
      </c>
      <c r="H132" s="3">
        <v>40</v>
      </c>
      <c r="I132" s="4" t="s">
        <v>42</v>
      </c>
      <c r="S132" s="58" t="s">
        <v>89</v>
      </c>
      <c r="T132" s="58">
        <v>2020</v>
      </c>
      <c r="U132" s="58" t="s">
        <v>6</v>
      </c>
      <c r="V132" s="58" t="s">
        <v>83</v>
      </c>
      <c r="W132" s="58" t="s">
        <v>84</v>
      </c>
      <c r="X132" s="58" t="s">
        <v>85</v>
      </c>
      <c r="Y132" s="58" t="s">
        <v>94</v>
      </c>
      <c r="Z132" s="58" t="s">
        <v>87</v>
      </c>
      <c r="AA132" s="58" t="s">
        <v>90</v>
      </c>
      <c r="AB132" s="58">
        <v>291</v>
      </c>
      <c r="AC132" s="58">
        <v>416.13</v>
      </c>
    </row>
    <row r="133" spans="1:29" ht="18" customHeight="1" x14ac:dyDescent="0.25">
      <c r="A133" s="1">
        <v>2020</v>
      </c>
      <c r="B133" s="1" t="s">
        <v>8</v>
      </c>
      <c r="C133" s="1" t="s">
        <v>15</v>
      </c>
      <c r="D133" s="5" t="s">
        <v>23</v>
      </c>
      <c r="E133" s="6">
        <v>34</v>
      </c>
      <c r="F133" s="6">
        <v>4576.8</v>
      </c>
      <c r="G133" s="6">
        <v>5126.0160000000005</v>
      </c>
      <c r="H133" s="3">
        <v>915.36000000000013</v>
      </c>
      <c r="I133" s="4" t="s">
        <v>40</v>
      </c>
      <c r="S133" s="58" t="s">
        <v>91</v>
      </c>
      <c r="T133" s="58">
        <v>2020</v>
      </c>
      <c r="U133" s="58" t="s">
        <v>6</v>
      </c>
      <c r="V133" s="58" t="s">
        <v>83</v>
      </c>
      <c r="W133" s="58" t="s">
        <v>84</v>
      </c>
      <c r="X133" s="58" t="s">
        <v>85</v>
      </c>
      <c r="Y133" s="58" t="s">
        <v>94</v>
      </c>
      <c r="Z133" s="58" t="s">
        <v>87</v>
      </c>
      <c r="AA133" s="58" t="s">
        <v>90</v>
      </c>
      <c r="AB133" s="58">
        <v>219</v>
      </c>
      <c r="AC133" s="58">
        <v>313.17</v>
      </c>
    </row>
    <row r="134" spans="1:29" ht="18" customHeight="1" x14ac:dyDescent="0.25">
      <c r="A134" s="1">
        <v>2020</v>
      </c>
      <c r="B134" s="1" t="s">
        <v>8</v>
      </c>
      <c r="C134" s="1" t="s">
        <v>13</v>
      </c>
      <c r="D134" s="2" t="s">
        <v>34</v>
      </c>
      <c r="E134" s="3">
        <v>7</v>
      </c>
      <c r="F134" s="3">
        <v>200</v>
      </c>
      <c r="G134" s="3">
        <v>224</v>
      </c>
      <c r="H134" s="3">
        <v>40</v>
      </c>
      <c r="I134" s="4" t="s">
        <v>40</v>
      </c>
      <c r="S134" s="58" t="s">
        <v>91</v>
      </c>
      <c r="T134" s="58">
        <v>2020</v>
      </c>
      <c r="U134" s="58" t="s">
        <v>6</v>
      </c>
      <c r="V134" s="58" t="s">
        <v>83</v>
      </c>
      <c r="W134" s="58" t="s">
        <v>84</v>
      </c>
      <c r="X134" s="58" t="s">
        <v>85</v>
      </c>
      <c r="Y134" s="58" t="s">
        <v>94</v>
      </c>
      <c r="Z134" s="58" t="s">
        <v>87</v>
      </c>
      <c r="AA134" s="58" t="s">
        <v>90</v>
      </c>
      <c r="AB134" s="58">
        <v>752</v>
      </c>
      <c r="AC134" s="58">
        <v>526.24</v>
      </c>
    </row>
    <row r="135" spans="1:29" ht="18" customHeight="1" x14ac:dyDescent="0.25">
      <c r="A135" s="1">
        <v>2020</v>
      </c>
      <c r="B135" s="1" t="s">
        <v>8</v>
      </c>
      <c r="C135" s="1" t="s">
        <v>15</v>
      </c>
      <c r="D135" s="5" t="s">
        <v>27</v>
      </c>
      <c r="E135" s="6">
        <v>3</v>
      </c>
      <c r="F135" s="6">
        <v>4577.3</v>
      </c>
      <c r="G135" s="6">
        <v>5126.576</v>
      </c>
      <c r="H135" s="3">
        <v>915.46</v>
      </c>
      <c r="I135" s="4" t="s">
        <v>40</v>
      </c>
      <c r="S135" s="58" t="s">
        <v>89</v>
      </c>
      <c r="T135" s="58">
        <v>2020</v>
      </c>
      <c r="U135" s="58" t="s">
        <v>6</v>
      </c>
      <c r="V135" s="58" t="s">
        <v>83</v>
      </c>
      <c r="W135" s="58" t="s">
        <v>84</v>
      </c>
      <c r="X135" s="58" t="s">
        <v>85</v>
      </c>
      <c r="Y135" s="58" t="s">
        <v>94</v>
      </c>
      <c r="Z135" s="58" t="s">
        <v>87</v>
      </c>
      <c r="AA135" s="58" t="s">
        <v>90</v>
      </c>
      <c r="AB135" s="58">
        <v>805</v>
      </c>
      <c r="AC135" s="58">
        <v>526.24</v>
      </c>
    </row>
    <row r="136" spans="1:29" ht="18" customHeight="1" x14ac:dyDescent="0.25">
      <c r="A136" s="1">
        <v>2020</v>
      </c>
      <c r="B136" s="1" t="s">
        <v>8</v>
      </c>
      <c r="C136" s="1" t="s">
        <v>32</v>
      </c>
      <c r="D136" s="5" t="s">
        <v>32</v>
      </c>
      <c r="E136" s="6">
        <v>2</v>
      </c>
      <c r="F136" s="6">
        <v>6600</v>
      </c>
      <c r="G136" s="6">
        <v>7392</v>
      </c>
      <c r="H136" s="3">
        <v>1320</v>
      </c>
      <c r="I136" s="4" t="s">
        <v>40</v>
      </c>
      <c r="S136" s="58" t="s">
        <v>89</v>
      </c>
      <c r="T136" s="58">
        <v>2020</v>
      </c>
      <c r="U136" s="58" t="s">
        <v>6</v>
      </c>
      <c r="V136" s="58" t="s">
        <v>83</v>
      </c>
      <c r="W136" s="58" t="s">
        <v>84</v>
      </c>
      <c r="X136" s="58" t="s">
        <v>85</v>
      </c>
      <c r="Y136" s="58" t="s">
        <v>94</v>
      </c>
      <c r="Z136" s="58" t="s">
        <v>87</v>
      </c>
      <c r="AA136" s="58" t="s">
        <v>90</v>
      </c>
      <c r="AB136" s="58">
        <v>265</v>
      </c>
      <c r="AC136" s="58">
        <v>378.95</v>
      </c>
    </row>
    <row r="137" spans="1:29" ht="18" customHeight="1" x14ac:dyDescent="0.25">
      <c r="A137" s="1">
        <v>2020</v>
      </c>
      <c r="B137" s="1" t="s">
        <v>9</v>
      </c>
      <c r="C137" s="1" t="s">
        <v>14</v>
      </c>
      <c r="D137" s="2" t="s">
        <v>36</v>
      </c>
      <c r="E137" s="3">
        <v>3566</v>
      </c>
      <c r="F137" s="3">
        <v>4577.3</v>
      </c>
      <c r="G137" s="3">
        <v>5126.576</v>
      </c>
      <c r="H137" s="3">
        <v>915.46</v>
      </c>
      <c r="I137" s="4" t="s">
        <v>40</v>
      </c>
      <c r="S137" s="58" t="s">
        <v>82</v>
      </c>
      <c r="T137" s="58">
        <v>2020</v>
      </c>
      <c r="U137" s="58" t="s">
        <v>6</v>
      </c>
      <c r="V137" s="58" t="s">
        <v>83</v>
      </c>
      <c r="W137" s="58" t="s">
        <v>84</v>
      </c>
      <c r="X137" s="58" t="s">
        <v>85</v>
      </c>
      <c r="Y137" s="58" t="s">
        <v>94</v>
      </c>
      <c r="Z137" s="58" t="s">
        <v>87</v>
      </c>
      <c r="AA137" s="58" t="s">
        <v>90</v>
      </c>
      <c r="AB137" s="58">
        <v>193</v>
      </c>
      <c r="AC137" s="58">
        <v>275.99</v>
      </c>
    </row>
    <row r="138" spans="1:29" ht="18" customHeight="1" x14ac:dyDescent="0.25">
      <c r="A138" s="1">
        <v>2020</v>
      </c>
      <c r="B138" s="1" t="s">
        <v>9</v>
      </c>
      <c r="C138" s="1" t="s">
        <v>14</v>
      </c>
      <c r="D138" s="2" t="s">
        <v>37</v>
      </c>
      <c r="E138" s="3">
        <v>2498</v>
      </c>
      <c r="F138" s="3">
        <v>8000</v>
      </c>
      <c r="G138" s="3">
        <v>8960</v>
      </c>
      <c r="H138" s="3">
        <v>1600</v>
      </c>
      <c r="I138" s="4" t="s">
        <v>40</v>
      </c>
      <c r="S138" s="58" t="s">
        <v>91</v>
      </c>
      <c r="T138" s="58">
        <v>2020</v>
      </c>
      <c r="U138" s="58" t="s">
        <v>6</v>
      </c>
      <c r="V138" s="58" t="s">
        <v>83</v>
      </c>
      <c r="W138" s="58" t="s">
        <v>84</v>
      </c>
      <c r="X138" s="58" t="s">
        <v>85</v>
      </c>
      <c r="Y138" s="58" t="s">
        <v>94</v>
      </c>
      <c r="Z138" s="58" t="s">
        <v>87</v>
      </c>
      <c r="AA138" s="58" t="s">
        <v>88</v>
      </c>
      <c r="AB138" s="58">
        <v>884</v>
      </c>
      <c r="AC138" s="58">
        <v>1264.1199999999999</v>
      </c>
    </row>
    <row r="139" spans="1:29" ht="18" customHeight="1" x14ac:dyDescent="0.25">
      <c r="A139" s="1">
        <v>2020</v>
      </c>
      <c r="B139" s="1" t="s">
        <v>9</v>
      </c>
      <c r="C139" s="1" t="s">
        <v>13</v>
      </c>
      <c r="D139" s="2" t="s">
        <v>35</v>
      </c>
      <c r="E139" s="3">
        <v>1245</v>
      </c>
      <c r="F139" s="3">
        <v>4577.2</v>
      </c>
      <c r="G139" s="3">
        <v>5126.4639999999999</v>
      </c>
      <c r="H139" s="3">
        <v>915.44</v>
      </c>
      <c r="I139" s="4" t="s">
        <v>40</v>
      </c>
      <c r="S139" s="58" t="s">
        <v>89</v>
      </c>
      <c r="T139" s="58">
        <v>2020</v>
      </c>
      <c r="U139" s="58" t="s">
        <v>6</v>
      </c>
      <c r="V139" s="58" t="s">
        <v>83</v>
      </c>
      <c r="W139" s="58" t="s">
        <v>84</v>
      </c>
      <c r="X139" s="58" t="s">
        <v>85</v>
      </c>
      <c r="Y139" s="58" t="s">
        <v>94</v>
      </c>
      <c r="Z139" s="58" t="s">
        <v>87</v>
      </c>
      <c r="AA139" s="58" t="s">
        <v>88</v>
      </c>
      <c r="AB139" s="58">
        <v>885</v>
      </c>
      <c r="AC139" s="58">
        <v>1265.55</v>
      </c>
    </row>
    <row r="140" spans="1:29" ht="18" customHeight="1" x14ac:dyDescent="0.25">
      <c r="A140" s="1">
        <v>2020</v>
      </c>
      <c r="B140" s="1" t="s">
        <v>9</v>
      </c>
      <c r="C140" s="1" t="s">
        <v>38</v>
      </c>
      <c r="D140" s="5" t="s">
        <v>30</v>
      </c>
      <c r="E140" s="6">
        <v>644</v>
      </c>
      <c r="F140" s="6">
        <v>5743.5</v>
      </c>
      <c r="G140" s="6">
        <v>6432.72</v>
      </c>
      <c r="H140" s="3">
        <v>1148.7</v>
      </c>
      <c r="I140" s="4" t="s">
        <v>40</v>
      </c>
      <c r="S140" s="58" t="s">
        <v>89</v>
      </c>
      <c r="T140" s="58">
        <v>2020</v>
      </c>
      <c r="U140" s="58" t="s">
        <v>6</v>
      </c>
      <c r="V140" s="58" t="s">
        <v>83</v>
      </c>
      <c r="W140" s="58" t="s">
        <v>84</v>
      </c>
      <c r="X140" s="58" t="s">
        <v>85</v>
      </c>
      <c r="Y140" s="58" t="s">
        <v>94</v>
      </c>
      <c r="Z140" s="58" t="s">
        <v>87</v>
      </c>
      <c r="AA140" s="58" t="s">
        <v>88</v>
      </c>
      <c r="AB140" s="58">
        <v>886</v>
      </c>
      <c r="AC140" s="58">
        <v>1266.98</v>
      </c>
    </row>
    <row r="141" spans="1:29" ht="18" customHeight="1" x14ac:dyDescent="0.25">
      <c r="A141" s="1">
        <v>2020</v>
      </c>
      <c r="B141" s="1" t="s">
        <v>9</v>
      </c>
      <c r="C141" s="1" t="s">
        <v>12</v>
      </c>
      <c r="D141" s="5" t="s">
        <v>29</v>
      </c>
      <c r="E141" s="6">
        <v>643</v>
      </c>
      <c r="F141" s="6">
        <v>7000</v>
      </c>
      <c r="G141" s="6">
        <v>7840</v>
      </c>
      <c r="H141" s="3">
        <v>1400</v>
      </c>
      <c r="I141" s="4" t="s">
        <v>40</v>
      </c>
      <c r="S141" s="58" t="s">
        <v>89</v>
      </c>
      <c r="T141" s="58">
        <v>2020</v>
      </c>
      <c r="U141" s="58" t="s">
        <v>6</v>
      </c>
      <c r="V141" s="58" t="s">
        <v>83</v>
      </c>
      <c r="W141" s="58" t="s">
        <v>84</v>
      </c>
      <c r="X141" s="58" t="s">
        <v>85</v>
      </c>
      <c r="Y141" s="58" t="s">
        <v>94</v>
      </c>
      <c r="Z141" s="58" t="s">
        <v>87</v>
      </c>
      <c r="AA141" s="58" t="s">
        <v>90</v>
      </c>
      <c r="AB141" s="58">
        <v>221</v>
      </c>
      <c r="AC141" s="58">
        <v>316.02999999999997</v>
      </c>
    </row>
    <row r="142" spans="1:29" ht="18" customHeight="1" x14ac:dyDescent="0.25">
      <c r="A142" s="1">
        <v>2020</v>
      </c>
      <c r="B142" s="1" t="s">
        <v>9</v>
      </c>
      <c r="C142" s="1" t="s">
        <v>38</v>
      </c>
      <c r="D142" s="5" t="s">
        <v>31</v>
      </c>
      <c r="E142" s="6">
        <v>455</v>
      </c>
      <c r="F142" s="6">
        <v>4578.6000000000004</v>
      </c>
      <c r="G142" s="6">
        <v>5128.0320000000002</v>
      </c>
      <c r="H142" s="3">
        <v>915.72000000000014</v>
      </c>
      <c r="I142" s="4" t="s">
        <v>40</v>
      </c>
      <c r="S142" s="58" t="s">
        <v>89</v>
      </c>
      <c r="T142" s="58">
        <v>2020</v>
      </c>
      <c r="U142" s="58" t="s">
        <v>6</v>
      </c>
      <c r="V142" s="58" t="s">
        <v>83</v>
      </c>
      <c r="W142" s="58" t="s">
        <v>84</v>
      </c>
      <c r="X142" s="58" t="s">
        <v>85</v>
      </c>
      <c r="Y142" s="58" t="s">
        <v>94</v>
      </c>
      <c r="Z142" s="58" t="s">
        <v>87</v>
      </c>
      <c r="AA142" s="58" t="s">
        <v>90</v>
      </c>
      <c r="AB142" s="58">
        <v>269</v>
      </c>
      <c r="AC142" s="58">
        <v>384.67</v>
      </c>
    </row>
    <row r="143" spans="1:29" ht="18" customHeight="1" x14ac:dyDescent="0.25">
      <c r="A143" s="1">
        <v>2020</v>
      </c>
      <c r="B143" s="1" t="s">
        <v>9</v>
      </c>
      <c r="C143" s="1" t="s">
        <v>12</v>
      </c>
      <c r="D143" s="5" t="s">
        <v>28</v>
      </c>
      <c r="E143" s="7">
        <v>345</v>
      </c>
      <c r="F143" s="7">
        <v>7000</v>
      </c>
      <c r="G143" s="7">
        <v>7840</v>
      </c>
      <c r="H143" s="3">
        <v>1400</v>
      </c>
      <c r="I143" s="4" t="s">
        <v>40</v>
      </c>
      <c r="S143" s="58" t="s">
        <v>89</v>
      </c>
      <c r="T143" s="58">
        <v>2020</v>
      </c>
      <c r="U143" s="58" t="s">
        <v>6</v>
      </c>
      <c r="V143" s="58" t="s">
        <v>83</v>
      </c>
      <c r="W143" s="58" t="s">
        <v>84</v>
      </c>
      <c r="X143" s="58" t="s">
        <v>85</v>
      </c>
      <c r="Y143" s="58" t="s">
        <v>94</v>
      </c>
      <c r="Z143" s="58" t="s">
        <v>87</v>
      </c>
      <c r="AA143" s="58" t="s">
        <v>90</v>
      </c>
      <c r="AB143" s="58">
        <v>775</v>
      </c>
      <c r="AC143" s="58">
        <v>1108.25</v>
      </c>
    </row>
    <row r="144" spans="1:29" ht="18" customHeight="1" x14ac:dyDescent="0.25">
      <c r="A144" s="1">
        <v>2020</v>
      </c>
      <c r="B144" s="1" t="s">
        <v>9</v>
      </c>
      <c r="C144" s="1" t="s">
        <v>13</v>
      </c>
      <c r="D144" s="2" t="s">
        <v>33</v>
      </c>
      <c r="E144" s="3">
        <v>122</v>
      </c>
      <c r="F144" s="3">
        <v>100</v>
      </c>
      <c r="G144" s="3">
        <v>112</v>
      </c>
      <c r="H144" s="3">
        <v>20</v>
      </c>
      <c r="I144" s="4" t="s">
        <v>40</v>
      </c>
      <c r="S144" s="58" t="s">
        <v>82</v>
      </c>
      <c r="T144" s="58">
        <v>2020</v>
      </c>
      <c r="U144" s="58" t="s">
        <v>5</v>
      </c>
      <c r="V144" s="58" t="s">
        <v>83</v>
      </c>
      <c r="W144" s="58" t="s">
        <v>84</v>
      </c>
      <c r="X144" s="58" t="s">
        <v>85</v>
      </c>
      <c r="Y144" s="58" t="s">
        <v>94</v>
      </c>
      <c r="Z144" s="58" t="s">
        <v>87</v>
      </c>
      <c r="AA144" s="58" t="s">
        <v>88</v>
      </c>
      <c r="AB144" s="58">
        <v>320</v>
      </c>
      <c r="AC144" s="58">
        <v>457.6</v>
      </c>
    </row>
    <row r="145" spans="1:29" ht="18" customHeight="1" x14ac:dyDescent="0.25">
      <c r="A145" s="1">
        <v>2020</v>
      </c>
      <c r="B145" s="1" t="s">
        <v>9</v>
      </c>
      <c r="C145" s="1" t="s">
        <v>15</v>
      </c>
      <c r="D145" s="5" t="s">
        <v>26</v>
      </c>
      <c r="E145" s="6">
        <v>78</v>
      </c>
      <c r="F145" s="6">
        <v>4577.2</v>
      </c>
      <c r="G145" s="6">
        <v>5126.4639999999999</v>
      </c>
      <c r="H145" s="3">
        <v>915.44</v>
      </c>
      <c r="I145" s="4" t="s">
        <v>40</v>
      </c>
      <c r="S145" s="58" t="s">
        <v>89</v>
      </c>
      <c r="T145" s="58">
        <v>2020</v>
      </c>
      <c r="U145" s="58" t="s">
        <v>5</v>
      </c>
      <c r="V145" s="58" t="s">
        <v>83</v>
      </c>
      <c r="W145" s="58" t="s">
        <v>84</v>
      </c>
      <c r="X145" s="58" t="s">
        <v>85</v>
      </c>
      <c r="Y145" s="58" t="s">
        <v>94</v>
      </c>
      <c r="Z145" s="58" t="s">
        <v>87</v>
      </c>
      <c r="AA145" s="58" t="s">
        <v>88</v>
      </c>
      <c r="AB145" s="58">
        <v>314</v>
      </c>
      <c r="AC145" s="58">
        <v>449.02</v>
      </c>
    </row>
    <row r="146" spans="1:29" ht="18" customHeight="1" x14ac:dyDescent="0.25">
      <c r="A146" s="1">
        <v>2020</v>
      </c>
      <c r="B146" s="1" t="s">
        <v>9</v>
      </c>
      <c r="C146" s="1" t="s">
        <v>15</v>
      </c>
      <c r="D146" s="5" t="s">
        <v>24</v>
      </c>
      <c r="E146" s="6">
        <v>76</v>
      </c>
      <c r="F146" s="6">
        <v>4576.8999999999996</v>
      </c>
      <c r="G146" s="6">
        <v>5126.1279999999997</v>
      </c>
      <c r="H146" s="3">
        <v>915.38</v>
      </c>
      <c r="I146" s="4" t="s">
        <v>40</v>
      </c>
      <c r="S146" s="58" t="s">
        <v>82</v>
      </c>
      <c r="T146" s="58">
        <v>2020</v>
      </c>
      <c r="U146" s="58" t="s">
        <v>5</v>
      </c>
      <c r="V146" s="58" t="s">
        <v>83</v>
      </c>
      <c r="W146" s="58" t="s">
        <v>84</v>
      </c>
      <c r="X146" s="58" t="s">
        <v>85</v>
      </c>
      <c r="Y146" s="58" t="s">
        <v>94</v>
      </c>
      <c r="Z146" s="58" t="s">
        <v>87</v>
      </c>
      <c r="AA146" s="58" t="s">
        <v>88</v>
      </c>
      <c r="AB146" s="58">
        <v>308</v>
      </c>
      <c r="AC146" s="58">
        <v>440.44</v>
      </c>
    </row>
    <row r="147" spans="1:29" ht="18" customHeight="1" x14ac:dyDescent="0.25">
      <c r="A147" s="1">
        <v>2020</v>
      </c>
      <c r="B147" s="1" t="s">
        <v>9</v>
      </c>
      <c r="C147" s="1" t="s">
        <v>15</v>
      </c>
      <c r="D147" s="5" t="s">
        <v>25</v>
      </c>
      <c r="E147" s="6">
        <v>46</v>
      </c>
      <c r="F147" s="6">
        <v>200</v>
      </c>
      <c r="G147" s="6">
        <v>224</v>
      </c>
      <c r="H147" s="3">
        <v>40</v>
      </c>
      <c r="I147" s="4" t="s">
        <v>40</v>
      </c>
      <c r="S147" s="58" t="s">
        <v>89</v>
      </c>
      <c r="T147" s="58">
        <v>2020</v>
      </c>
      <c r="U147" s="58" t="s">
        <v>5</v>
      </c>
      <c r="V147" s="58" t="s">
        <v>83</v>
      </c>
      <c r="W147" s="58" t="s">
        <v>84</v>
      </c>
      <c r="X147" s="58" t="s">
        <v>85</v>
      </c>
      <c r="Y147" s="58" t="s">
        <v>94</v>
      </c>
      <c r="Z147" s="58" t="s">
        <v>87</v>
      </c>
      <c r="AA147" s="58" t="s">
        <v>90</v>
      </c>
      <c r="AB147" s="58">
        <v>224</v>
      </c>
      <c r="AC147" s="58">
        <v>320.32</v>
      </c>
    </row>
    <row r="148" spans="1:29" ht="18" customHeight="1" x14ac:dyDescent="0.25">
      <c r="A148" s="1">
        <v>2020</v>
      </c>
      <c r="B148" s="1" t="s">
        <v>9</v>
      </c>
      <c r="C148" s="1" t="s">
        <v>15</v>
      </c>
      <c r="D148" s="5" t="s">
        <v>23</v>
      </c>
      <c r="E148" s="6">
        <v>34</v>
      </c>
      <c r="F148" s="6">
        <v>4576.8</v>
      </c>
      <c r="G148" s="6">
        <v>5126.0160000000005</v>
      </c>
      <c r="H148" s="3">
        <v>915.36000000000013</v>
      </c>
      <c r="I148" s="4" t="s">
        <v>40</v>
      </c>
      <c r="S148" s="58" t="s">
        <v>82</v>
      </c>
      <c r="T148" s="58">
        <v>2020</v>
      </c>
      <c r="U148" s="58" t="s">
        <v>5</v>
      </c>
      <c r="V148" s="58" t="s">
        <v>83</v>
      </c>
      <c r="W148" s="58" t="s">
        <v>84</v>
      </c>
      <c r="X148" s="58" t="s">
        <v>85</v>
      </c>
      <c r="Y148" s="58" t="s">
        <v>94</v>
      </c>
      <c r="Z148" s="58" t="s">
        <v>87</v>
      </c>
      <c r="AA148" s="58" t="s">
        <v>90</v>
      </c>
      <c r="AB148" s="58">
        <v>272</v>
      </c>
      <c r="AC148" s="58">
        <v>388.96</v>
      </c>
    </row>
    <row r="149" spans="1:29" ht="18" customHeight="1" x14ac:dyDescent="0.25">
      <c r="A149" s="1">
        <v>2020</v>
      </c>
      <c r="B149" s="1" t="s">
        <v>9</v>
      </c>
      <c r="C149" s="1" t="s">
        <v>13</v>
      </c>
      <c r="D149" s="2" t="s">
        <v>34</v>
      </c>
      <c r="E149" s="3">
        <v>7</v>
      </c>
      <c r="F149" s="3">
        <v>200</v>
      </c>
      <c r="G149" s="3">
        <v>224</v>
      </c>
      <c r="H149" s="3">
        <v>40</v>
      </c>
      <c r="I149" s="4" t="s">
        <v>40</v>
      </c>
      <c r="S149" s="58" t="s">
        <v>91</v>
      </c>
      <c r="T149" s="58">
        <v>2020</v>
      </c>
      <c r="U149" s="58" t="s">
        <v>5</v>
      </c>
      <c r="V149" s="58" t="s">
        <v>83</v>
      </c>
      <c r="W149" s="58" t="s">
        <v>84</v>
      </c>
      <c r="X149" s="58" t="s">
        <v>85</v>
      </c>
      <c r="Y149" s="58" t="s">
        <v>94</v>
      </c>
      <c r="Z149" s="58" t="s">
        <v>87</v>
      </c>
      <c r="AA149" s="58" t="s">
        <v>90</v>
      </c>
      <c r="AB149" s="58">
        <v>200</v>
      </c>
      <c r="AC149" s="58">
        <v>286</v>
      </c>
    </row>
    <row r="150" spans="1:29" ht="18" customHeight="1" x14ac:dyDescent="0.25">
      <c r="A150" s="1">
        <v>2020</v>
      </c>
      <c r="B150" s="1" t="s">
        <v>9</v>
      </c>
      <c r="C150" s="1" t="s">
        <v>15</v>
      </c>
      <c r="D150" s="5" t="s">
        <v>27</v>
      </c>
      <c r="E150" s="6">
        <v>3</v>
      </c>
      <c r="F150" s="6">
        <v>4577.3</v>
      </c>
      <c r="G150" s="6">
        <v>5126.576</v>
      </c>
      <c r="H150" s="3">
        <v>915.46</v>
      </c>
      <c r="I150" s="4" t="s">
        <v>42</v>
      </c>
      <c r="S150" s="58" t="s">
        <v>89</v>
      </c>
      <c r="T150" s="58">
        <v>2020</v>
      </c>
      <c r="U150" s="58" t="s">
        <v>5</v>
      </c>
      <c r="V150" s="58" t="s">
        <v>83</v>
      </c>
      <c r="W150" s="58" t="s">
        <v>84</v>
      </c>
      <c r="X150" s="58" t="s">
        <v>85</v>
      </c>
      <c r="Y150" s="58" t="s">
        <v>94</v>
      </c>
      <c r="Z150" s="58" t="s">
        <v>87</v>
      </c>
      <c r="AA150" s="58" t="s">
        <v>90</v>
      </c>
      <c r="AB150" s="58">
        <v>226</v>
      </c>
      <c r="AC150" s="58">
        <v>323.18</v>
      </c>
    </row>
    <row r="151" spans="1:29" ht="18" customHeight="1" x14ac:dyDescent="0.25">
      <c r="A151" s="1">
        <v>2020</v>
      </c>
      <c r="B151" s="1" t="s">
        <v>9</v>
      </c>
      <c r="C151" s="1" t="s">
        <v>32</v>
      </c>
      <c r="D151" s="5" t="s">
        <v>32</v>
      </c>
      <c r="E151" s="6">
        <v>2</v>
      </c>
      <c r="F151" s="6">
        <v>6600</v>
      </c>
      <c r="G151" s="6">
        <v>7392</v>
      </c>
      <c r="H151" s="3">
        <v>1320</v>
      </c>
      <c r="I151" s="4" t="s">
        <v>42</v>
      </c>
      <c r="S151" s="58" t="s">
        <v>89</v>
      </c>
      <c r="T151" s="58">
        <v>2020</v>
      </c>
      <c r="U151" s="58" t="s">
        <v>5</v>
      </c>
      <c r="V151" s="58" t="s">
        <v>83</v>
      </c>
      <c r="W151" s="58" t="s">
        <v>84</v>
      </c>
      <c r="X151" s="58" t="s">
        <v>85</v>
      </c>
      <c r="Y151" s="58" t="s">
        <v>94</v>
      </c>
      <c r="Z151" s="58" t="s">
        <v>87</v>
      </c>
      <c r="AA151" s="58" t="s">
        <v>90</v>
      </c>
      <c r="AB151" s="58">
        <v>274</v>
      </c>
      <c r="AC151" s="58">
        <v>391.82</v>
      </c>
    </row>
    <row r="152" spans="1:29" ht="18" customHeight="1" x14ac:dyDescent="0.25">
      <c r="A152" s="1">
        <v>2020</v>
      </c>
      <c r="B152" s="1" t="s">
        <v>10</v>
      </c>
      <c r="C152" s="1" t="s">
        <v>14</v>
      </c>
      <c r="D152" s="2" t="s">
        <v>36</v>
      </c>
      <c r="E152" s="3">
        <v>3566</v>
      </c>
      <c r="F152" s="3">
        <v>4577.3</v>
      </c>
      <c r="G152" s="3">
        <v>5126.576</v>
      </c>
      <c r="H152" s="3">
        <v>915.46</v>
      </c>
      <c r="I152" s="4" t="s">
        <v>42</v>
      </c>
      <c r="S152" s="58" t="s">
        <v>89</v>
      </c>
      <c r="T152" s="58">
        <v>2020</v>
      </c>
      <c r="U152" s="58" t="s">
        <v>5</v>
      </c>
      <c r="V152" s="58" t="s">
        <v>83</v>
      </c>
      <c r="W152" s="58" t="s">
        <v>84</v>
      </c>
      <c r="X152" s="58" t="s">
        <v>85</v>
      </c>
      <c r="Y152" s="58" t="s">
        <v>94</v>
      </c>
      <c r="Z152" s="58" t="s">
        <v>87</v>
      </c>
      <c r="AA152" s="58" t="s">
        <v>90</v>
      </c>
      <c r="AB152" s="58">
        <v>196</v>
      </c>
      <c r="AC152" s="58">
        <v>280.27999999999997</v>
      </c>
    </row>
    <row r="153" spans="1:29" ht="18" customHeight="1" x14ac:dyDescent="0.25">
      <c r="A153" s="1">
        <v>2020</v>
      </c>
      <c r="B153" s="1" t="s">
        <v>10</v>
      </c>
      <c r="C153" s="1" t="s">
        <v>14</v>
      </c>
      <c r="D153" s="2" t="s">
        <v>37</v>
      </c>
      <c r="E153" s="3">
        <v>2498</v>
      </c>
      <c r="F153" s="3">
        <v>8000</v>
      </c>
      <c r="G153" s="3">
        <v>8960</v>
      </c>
      <c r="H153" s="3">
        <v>1600</v>
      </c>
      <c r="I153" s="4" t="s">
        <v>42</v>
      </c>
      <c r="S153" s="58" t="s">
        <v>82</v>
      </c>
      <c r="T153" s="58">
        <v>2020</v>
      </c>
      <c r="U153" s="58" t="s">
        <v>5</v>
      </c>
      <c r="V153" s="58" t="s">
        <v>83</v>
      </c>
      <c r="W153" s="58" t="s">
        <v>84</v>
      </c>
      <c r="X153" s="58" t="s">
        <v>85</v>
      </c>
      <c r="Y153" s="58" t="s">
        <v>94</v>
      </c>
      <c r="Z153" s="58" t="s">
        <v>87</v>
      </c>
      <c r="AA153" s="58" t="s">
        <v>90</v>
      </c>
      <c r="AB153" s="58">
        <v>318</v>
      </c>
      <c r="AC153" s="58">
        <v>526.24</v>
      </c>
    </row>
    <row r="154" spans="1:29" ht="18" customHeight="1" x14ac:dyDescent="0.25">
      <c r="A154" s="1">
        <v>2020</v>
      </c>
      <c r="B154" s="1" t="s">
        <v>10</v>
      </c>
      <c r="C154" s="1" t="s">
        <v>13</v>
      </c>
      <c r="D154" s="2" t="s">
        <v>35</v>
      </c>
      <c r="E154" s="3">
        <v>1245</v>
      </c>
      <c r="F154" s="3">
        <v>4577.2</v>
      </c>
      <c r="G154" s="3">
        <v>5126.4639999999999</v>
      </c>
      <c r="H154" s="3">
        <v>915.44</v>
      </c>
      <c r="I154" s="4" t="s">
        <v>42</v>
      </c>
      <c r="S154" s="58" t="s">
        <v>93</v>
      </c>
      <c r="T154" s="58">
        <v>2020</v>
      </c>
      <c r="U154" s="58" t="s">
        <v>5</v>
      </c>
      <c r="V154" s="58" t="s">
        <v>83</v>
      </c>
      <c r="W154" s="58" t="s">
        <v>84</v>
      </c>
      <c r="X154" s="58" t="s">
        <v>85</v>
      </c>
      <c r="Y154" s="58" t="s">
        <v>94</v>
      </c>
      <c r="Z154" s="58" t="s">
        <v>87</v>
      </c>
      <c r="AA154" s="58" t="s">
        <v>90</v>
      </c>
      <c r="AB154" s="58">
        <v>312</v>
      </c>
      <c r="AC154" s="58">
        <v>526.24</v>
      </c>
    </row>
    <row r="155" spans="1:29" ht="18" customHeight="1" x14ac:dyDescent="0.25">
      <c r="A155" s="1">
        <v>2020</v>
      </c>
      <c r="B155" s="1" t="s">
        <v>10</v>
      </c>
      <c r="C155" s="1" t="s">
        <v>38</v>
      </c>
      <c r="D155" s="5" t="s">
        <v>30</v>
      </c>
      <c r="E155" s="6">
        <v>644</v>
      </c>
      <c r="F155" s="6">
        <v>5743.5</v>
      </c>
      <c r="G155" s="6">
        <v>6432.72</v>
      </c>
      <c r="H155" s="3">
        <v>1148.7</v>
      </c>
      <c r="I155" s="4" t="s">
        <v>42</v>
      </c>
      <c r="S155" s="58" t="s">
        <v>91</v>
      </c>
      <c r="T155" s="58">
        <v>2020</v>
      </c>
      <c r="U155" s="58" t="s">
        <v>5</v>
      </c>
      <c r="V155" s="58" t="s">
        <v>83</v>
      </c>
      <c r="W155" s="58" t="s">
        <v>84</v>
      </c>
      <c r="X155" s="58" t="s">
        <v>85</v>
      </c>
      <c r="Y155" s="58" t="s">
        <v>94</v>
      </c>
      <c r="Z155" s="58" t="s">
        <v>87</v>
      </c>
      <c r="AA155" s="58" t="s">
        <v>90</v>
      </c>
      <c r="AB155" s="58">
        <v>712</v>
      </c>
      <c r="AC155" s="58">
        <v>1018.16</v>
      </c>
    </row>
    <row r="156" spans="1:29" ht="18" customHeight="1" x14ac:dyDescent="0.25">
      <c r="A156" s="1">
        <v>2020</v>
      </c>
      <c r="B156" s="1" t="s">
        <v>10</v>
      </c>
      <c r="C156" s="1" t="s">
        <v>12</v>
      </c>
      <c r="D156" s="5" t="s">
        <v>29</v>
      </c>
      <c r="E156" s="6">
        <v>643</v>
      </c>
      <c r="F156" s="6">
        <v>7000</v>
      </c>
      <c r="G156" s="6">
        <v>7840</v>
      </c>
      <c r="H156" s="3">
        <v>1400</v>
      </c>
      <c r="I156" s="4" t="s">
        <v>42</v>
      </c>
      <c r="S156" s="58" t="s">
        <v>82</v>
      </c>
      <c r="T156" s="58">
        <v>2020</v>
      </c>
      <c r="U156" s="58" t="s">
        <v>5</v>
      </c>
      <c r="V156" s="58" t="s">
        <v>83</v>
      </c>
      <c r="W156" s="58" t="s">
        <v>84</v>
      </c>
      <c r="X156" s="58" t="s">
        <v>85</v>
      </c>
      <c r="Y156" s="58" t="s">
        <v>94</v>
      </c>
      <c r="Z156" s="58" t="s">
        <v>87</v>
      </c>
      <c r="AA156" s="58" t="s">
        <v>90</v>
      </c>
      <c r="AB156" s="58">
        <v>765</v>
      </c>
      <c r="AC156" s="58">
        <v>1093.95</v>
      </c>
    </row>
    <row r="157" spans="1:29" ht="18" customHeight="1" x14ac:dyDescent="0.25">
      <c r="A157" s="1">
        <v>2020</v>
      </c>
      <c r="B157" s="1" t="s">
        <v>10</v>
      </c>
      <c r="C157" s="1" t="s">
        <v>38</v>
      </c>
      <c r="D157" s="5" t="s">
        <v>31</v>
      </c>
      <c r="E157" s="6">
        <v>455</v>
      </c>
      <c r="F157" s="6">
        <v>4578.6000000000004</v>
      </c>
      <c r="G157" s="6">
        <v>5128.0320000000002</v>
      </c>
      <c r="H157" s="3">
        <v>915.72000000000014</v>
      </c>
      <c r="I157" s="4" t="s">
        <v>42</v>
      </c>
      <c r="S157" s="58" t="s">
        <v>89</v>
      </c>
      <c r="T157" s="58">
        <v>2020</v>
      </c>
      <c r="U157" s="58" t="s">
        <v>5</v>
      </c>
      <c r="V157" s="58" t="s">
        <v>83</v>
      </c>
      <c r="W157" s="58" t="s">
        <v>84</v>
      </c>
      <c r="X157" s="58" t="s">
        <v>85</v>
      </c>
      <c r="Y157" s="58" t="s">
        <v>94</v>
      </c>
      <c r="Z157" s="58" t="s">
        <v>87</v>
      </c>
      <c r="AA157" s="58" t="s">
        <v>88</v>
      </c>
      <c r="AB157" s="58">
        <v>321</v>
      </c>
      <c r="AC157" s="58">
        <v>459.03</v>
      </c>
    </row>
    <row r="158" spans="1:29" ht="18" customHeight="1" x14ac:dyDescent="0.25">
      <c r="A158" s="1">
        <v>2020</v>
      </c>
      <c r="B158" s="1" t="s">
        <v>10</v>
      </c>
      <c r="C158" s="1" t="s">
        <v>12</v>
      </c>
      <c r="D158" s="5" t="s">
        <v>28</v>
      </c>
      <c r="E158" s="7">
        <v>345</v>
      </c>
      <c r="F158" s="7">
        <v>7000</v>
      </c>
      <c r="G158" s="7">
        <v>7840</v>
      </c>
      <c r="H158" s="3">
        <v>1400</v>
      </c>
      <c r="I158" s="4" t="s">
        <v>42</v>
      </c>
      <c r="S158" s="58" t="s">
        <v>82</v>
      </c>
      <c r="T158" s="58">
        <v>2020</v>
      </c>
      <c r="U158" s="58" t="s">
        <v>5</v>
      </c>
      <c r="V158" s="58" t="s">
        <v>83</v>
      </c>
      <c r="W158" s="58" t="s">
        <v>84</v>
      </c>
      <c r="X158" s="58" t="s">
        <v>85</v>
      </c>
      <c r="Y158" s="58" t="s">
        <v>94</v>
      </c>
      <c r="Z158" s="58" t="s">
        <v>87</v>
      </c>
      <c r="AA158" s="58" t="s">
        <v>90</v>
      </c>
      <c r="AB158" s="58">
        <v>315</v>
      </c>
      <c r="AC158" s="58">
        <v>450.45</v>
      </c>
    </row>
    <row r="159" spans="1:29" ht="18" customHeight="1" x14ac:dyDescent="0.25">
      <c r="A159" s="1">
        <v>2020</v>
      </c>
      <c r="B159" s="1" t="s">
        <v>10</v>
      </c>
      <c r="C159" s="1" t="s">
        <v>13</v>
      </c>
      <c r="D159" s="2" t="s">
        <v>33</v>
      </c>
      <c r="E159" s="3">
        <v>122</v>
      </c>
      <c r="F159" s="3">
        <v>100</v>
      </c>
      <c r="G159" s="3">
        <v>112</v>
      </c>
      <c r="H159" s="3">
        <v>20</v>
      </c>
      <c r="I159" s="4" t="s">
        <v>42</v>
      </c>
      <c r="S159" s="58" t="s">
        <v>91</v>
      </c>
      <c r="T159" s="58">
        <v>2020</v>
      </c>
      <c r="U159" s="58" t="s">
        <v>5</v>
      </c>
      <c r="V159" s="58" t="s">
        <v>83</v>
      </c>
      <c r="W159" s="58" t="s">
        <v>84</v>
      </c>
      <c r="X159" s="58" t="s">
        <v>85</v>
      </c>
      <c r="Y159" s="58" t="s">
        <v>94</v>
      </c>
      <c r="Z159" s="58" t="s">
        <v>87</v>
      </c>
      <c r="AA159" s="58" t="s">
        <v>90</v>
      </c>
      <c r="AB159" s="58">
        <v>309</v>
      </c>
      <c r="AC159" s="58">
        <v>441.87</v>
      </c>
    </row>
    <row r="160" spans="1:29" ht="18" customHeight="1" x14ac:dyDescent="0.25">
      <c r="A160" s="1">
        <v>2020</v>
      </c>
      <c r="B160" s="1" t="s">
        <v>10</v>
      </c>
      <c r="C160" s="1" t="s">
        <v>15</v>
      </c>
      <c r="D160" s="5" t="s">
        <v>26</v>
      </c>
      <c r="E160" s="6">
        <v>78</v>
      </c>
      <c r="F160" s="6">
        <v>4577.2</v>
      </c>
      <c r="G160" s="6">
        <v>5126.4639999999999</v>
      </c>
      <c r="H160" s="3">
        <v>915.44</v>
      </c>
      <c r="I160" s="4" t="s">
        <v>42</v>
      </c>
      <c r="S160" s="58" t="s">
        <v>82</v>
      </c>
      <c r="T160" s="58">
        <v>2020</v>
      </c>
      <c r="U160" s="58" t="s">
        <v>5</v>
      </c>
      <c r="V160" s="58" t="s">
        <v>83</v>
      </c>
      <c r="W160" s="58" t="s">
        <v>84</v>
      </c>
      <c r="X160" s="58" t="s">
        <v>85</v>
      </c>
      <c r="Y160" s="58" t="s">
        <v>94</v>
      </c>
      <c r="Z160" s="58" t="s">
        <v>87</v>
      </c>
      <c r="AA160" s="58" t="s">
        <v>90</v>
      </c>
      <c r="AB160" s="58">
        <v>225</v>
      </c>
      <c r="AC160" s="58">
        <v>321.75</v>
      </c>
    </row>
    <row r="161" spans="1:29" ht="18" customHeight="1" x14ac:dyDescent="0.25">
      <c r="A161" s="1">
        <v>2020</v>
      </c>
      <c r="B161" s="1" t="s">
        <v>10</v>
      </c>
      <c r="C161" s="1" t="s">
        <v>15</v>
      </c>
      <c r="D161" s="5" t="s">
        <v>24</v>
      </c>
      <c r="E161" s="6">
        <v>76</v>
      </c>
      <c r="F161" s="6">
        <v>4576.8999999999996</v>
      </c>
      <c r="G161" s="6">
        <v>5126.1279999999997</v>
      </c>
      <c r="H161" s="3">
        <v>915.38</v>
      </c>
      <c r="I161" s="4" t="s">
        <v>42</v>
      </c>
      <c r="S161" s="58" t="s">
        <v>82</v>
      </c>
      <c r="T161" s="58">
        <v>2020</v>
      </c>
      <c r="U161" s="58" t="s">
        <v>5</v>
      </c>
      <c r="V161" s="58" t="s">
        <v>83</v>
      </c>
      <c r="W161" s="58" t="s">
        <v>84</v>
      </c>
      <c r="X161" s="58" t="s">
        <v>85</v>
      </c>
      <c r="Y161" s="58" t="s">
        <v>94</v>
      </c>
      <c r="Z161" s="58" t="s">
        <v>87</v>
      </c>
      <c r="AA161" s="58" t="s">
        <v>90</v>
      </c>
      <c r="AB161" s="58">
        <v>751</v>
      </c>
      <c r="AC161" s="58">
        <v>526.24</v>
      </c>
    </row>
    <row r="162" spans="1:29" ht="18" customHeight="1" x14ac:dyDescent="0.25">
      <c r="A162" s="1">
        <v>2020</v>
      </c>
      <c r="B162" s="1" t="s">
        <v>10</v>
      </c>
      <c r="C162" s="1" t="s">
        <v>15</v>
      </c>
      <c r="D162" s="5" t="s">
        <v>25</v>
      </c>
      <c r="E162" s="6">
        <v>46</v>
      </c>
      <c r="F162" s="6">
        <v>200</v>
      </c>
      <c r="G162" s="6">
        <v>224</v>
      </c>
      <c r="H162" s="3">
        <v>40</v>
      </c>
      <c r="I162" s="4" t="s">
        <v>42</v>
      </c>
      <c r="S162" s="58" t="s">
        <v>89</v>
      </c>
      <c r="T162" s="58">
        <v>2020</v>
      </c>
      <c r="U162" s="58" t="s">
        <v>5</v>
      </c>
      <c r="V162" s="58" t="s">
        <v>83</v>
      </c>
      <c r="W162" s="58" t="s">
        <v>84</v>
      </c>
      <c r="X162" s="58" t="s">
        <v>85</v>
      </c>
      <c r="Y162" s="58" t="s">
        <v>94</v>
      </c>
      <c r="Z162" s="58" t="s">
        <v>87</v>
      </c>
      <c r="AA162" s="58" t="s">
        <v>90</v>
      </c>
      <c r="AB162" s="58">
        <v>223</v>
      </c>
      <c r="AC162" s="58">
        <v>318.89</v>
      </c>
    </row>
    <row r="163" spans="1:29" ht="18" customHeight="1" x14ac:dyDescent="0.25">
      <c r="A163" s="1">
        <v>2020</v>
      </c>
      <c r="B163" s="1" t="s">
        <v>10</v>
      </c>
      <c r="C163" s="1" t="s">
        <v>15</v>
      </c>
      <c r="D163" s="5" t="s">
        <v>23</v>
      </c>
      <c r="E163" s="6">
        <v>34</v>
      </c>
      <c r="F163" s="6">
        <v>4576.8</v>
      </c>
      <c r="G163" s="6">
        <v>5126.0160000000005</v>
      </c>
      <c r="H163" s="3">
        <v>915.36000000000013</v>
      </c>
      <c r="I163" s="4" t="s">
        <v>42</v>
      </c>
      <c r="S163" s="58" t="s">
        <v>93</v>
      </c>
      <c r="T163" s="58">
        <v>2020</v>
      </c>
      <c r="U163" s="58" t="s">
        <v>5</v>
      </c>
      <c r="V163" s="58" t="s">
        <v>83</v>
      </c>
      <c r="W163" s="58" t="s">
        <v>84</v>
      </c>
      <c r="X163" s="58" t="s">
        <v>85</v>
      </c>
      <c r="Y163" s="58" t="s">
        <v>94</v>
      </c>
      <c r="Z163" s="58" t="s">
        <v>87</v>
      </c>
      <c r="AA163" s="58" t="s">
        <v>90</v>
      </c>
      <c r="AB163" s="58">
        <v>271</v>
      </c>
      <c r="AC163" s="58">
        <v>387.53</v>
      </c>
    </row>
    <row r="164" spans="1:29" ht="18" customHeight="1" x14ac:dyDescent="0.25">
      <c r="A164" s="1">
        <v>2020</v>
      </c>
      <c r="B164" s="1" t="s">
        <v>10</v>
      </c>
      <c r="C164" s="1" t="s">
        <v>13</v>
      </c>
      <c r="D164" s="2" t="s">
        <v>34</v>
      </c>
      <c r="E164" s="3">
        <v>7</v>
      </c>
      <c r="F164" s="3">
        <v>200</v>
      </c>
      <c r="G164" s="3">
        <v>224</v>
      </c>
      <c r="H164" s="3">
        <v>40</v>
      </c>
      <c r="I164" s="4" t="s">
        <v>42</v>
      </c>
      <c r="S164" s="58" t="s">
        <v>89</v>
      </c>
      <c r="T164" s="58">
        <v>2020</v>
      </c>
      <c r="U164" s="58" t="s">
        <v>5</v>
      </c>
      <c r="V164" s="58" t="s">
        <v>83</v>
      </c>
      <c r="W164" s="58" t="s">
        <v>84</v>
      </c>
      <c r="X164" s="58" t="s">
        <v>85</v>
      </c>
      <c r="Y164" s="58" t="s">
        <v>94</v>
      </c>
      <c r="Z164" s="58" t="s">
        <v>87</v>
      </c>
      <c r="AA164" s="58" t="s">
        <v>90</v>
      </c>
      <c r="AB164" s="58">
        <v>199</v>
      </c>
      <c r="AC164" s="58">
        <v>284.57</v>
      </c>
    </row>
    <row r="165" spans="1:29" ht="18" customHeight="1" x14ac:dyDescent="0.25">
      <c r="A165" s="1">
        <v>2020</v>
      </c>
      <c r="B165" s="1" t="s">
        <v>10</v>
      </c>
      <c r="C165" s="1" t="s">
        <v>15</v>
      </c>
      <c r="D165" s="5" t="s">
        <v>27</v>
      </c>
      <c r="E165" s="6">
        <v>3</v>
      </c>
      <c r="F165" s="6">
        <v>4577.3</v>
      </c>
      <c r="G165" s="6">
        <v>5126.576</v>
      </c>
      <c r="H165" s="3">
        <v>915.46</v>
      </c>
      <c r="I165" s="4" t="s">
        <v>42</v>
      </c>
      <c r="S165" s="58" t="s">
        <v>91</v>
      </c>
      <c r="T165" s="58">
        <v>2020</v>
      </c>
      <c r="U165" s="58" t="s">
        <v>5</v>
      </c>
      <c r="V165" s="58" t="s">
        <v>83</v>
      </c>
      <c r="W165" s="58" t="s">
        <v>84</v>
      </c>
      <c r="X165" s="58" t="s">
        <v>85</v>
      </c>
      <c r="Y165" s="58" t="s">
        <v>94</v>
      </c>
      <c r="Z165" s="58" t="s">
        <v>87</v>
      </c>
      <c r="AA165" s="58" t="s">
        <v>88</v>
      </c>
      <c r="AB165" s="58">
        <v>882</v>
      </c>
      <c r="AC165" s="58">
        <v>1261.26</v>
      </c>
    </row>
    <row r="166" spans="1:29" ht="18" customHeight="1" x14ac:dyDescent="0.25">
      <c r="A166" s="1">
        <v>2020</v>
      </c>
      <c r="B166" s="1" t="s">
        <v>10</v>
      </c>
      <c r="C166" s="1" t="s">
        <v>32</v>
      </c>
      <c r="D166" s="5" t="s">
        <v>32</v>
      </c>
      <c r="E166" s="6">
        <v>2</v>
      </c>
      <c r="F166" s="6">
        <v>6600</v>
      </c>
      <c r="G166" s="6">
        <v>7392</v>
      </c>
      <c r="H166" s="3">
        <v>1320</v>
      </c>
      <c r="I166" s="4" t="s">
        <v>40</v>
      </c>
      <c r="S166" s="58" t="s">
        <v>82</v>
      </c>
      <c r="T166" s="58">
        <v>2020</v>
      </c>
      <c r="U166" s="58" t="s">
        <v>5</v>
      </c>
      <c r="V166" s="58" t="s">
        <v>83</v>
      </c>
      <c r="W166" s="58" t="s">
        <v>84</v>
      </c>
      <c r="X166" s="58" t="s">
        <v>85</v>
      </c>
      <c r="Y166" s="58" t="s">
        <v>94</v>
      </c>
      <c r="Z166" s="58" t="s">
        <v>87</v>
      </c>
      <c r="AA166" s="58" t="s">
        <v>88</v>
      </c>
      <c r="AB166" s="58">
        <v>883</v>
      </c>
      <c r="AC166" s="58">
        <v>1262.69</v>
      </c>
    </row>
    <row r="167" spans="1:29" ht="18" customHeight="1" x14ac:dyDescent="0.25">
      <c r="A167" s="1">
        <v>2020</v>
      </c>
      <c r="B167" s="1" t="s">
        <v>11</v>
      </c>
      <c r="C167" s="1" t="s">
        <v>14</v>
      </c>
      <c r="D167" s="2" t="s">
        <v>36</v>
      </c>
      <c r="E167" s="3">
        <v>3566</v>
      </c>
      <c r="F167" s="3">
        <v>4577.3</v>
      </c>
      <c r="G167" s="3">
        <v>5126.576</v>
      </c>
      <c r="H167" s="3">
        <v>915.46</v>
      </c>
      <c r="I167" s="4" t="s">
        <v>40</v>
      </c>
      <c r="S167" s="58" t="s">
        <v>91</v>
      </c>
      <c r="T167" s="58">
        <v>2020</v>
      </c>
      <c r="U167" s="58" t="s">
        <v>5</v>
      </c>
      <c r="V167" s="58" t="s">
        <v>83</v>
      </c>
      <c r="W167" s="58" t="s">
        <v>84</v>
      </c>
      <c r="X167" s="58" t="s">
        <v>85</v>
      </c>
      <c r="Y167" s="58" t="s">
        <v>94</v>
      </c>
      <c r="Z167" s="58" t="s">
        <v>87</v>
      </c>
      <c r="AA167" s="58" t="s">
        <v>90</v>
      </c>
      <c r="AB167" s="58">
        <v>227</v>
      </c>
      <c r="AC167" s="58">
        <v>324.61</v>
      </c>
    </row>
    <row r="168" spans="1:29" ht="18" customHeight="1" x14ac:dyDescent="0.25">
      <c r="A168" s="1">
        <v>2020</v>
      </c>
      <c r="B168" s="1" t="s">
        <v>11</v>
      </c>
      <c r="C168" s="1" t="s">
        <v>14</v>
      </c>
      <c r="D168" s="2" t="s">
        <v>37</v>
      </c>
      <c r="E168" s="3">
        <v>2498</v>
      </c>
      <c r="F168" s="3">
        <v>8000</v>
      </c>
      <c r="G168" s="3">
        <v>8960</v>
      </c>
      <c r="H168" s="3">
        <v>1600</v>
      </c>
      <c r="I168" s="4" t="s">
        <v>40</v>
      </c>
      <c r="S168" s="58" t="s">
        <v>89</v>
      </c>
      <c r="T168" s="58">
        <v>2020</v>
      </c>
      <c r="U168" s="58" t="s">
        <v>5</v>
      </c>
      <c r="V168" s="58" t="s">
        <v>83</v>
      </c>
      <c r="W168" s="58" t="s">
        <v>84</v>
      </c>
      <c r="X168" s="58" t="s">
        <v>85</v>
      </c>
      <c r="Y168" s="58" t="s">
        <v>94</v>
      </c>
      <c r="Z168" s="58" t="s">
        <v>87</v>
      </c>
      <c r="AA168" s="58" t="s">
        <v>90</v>
      </c>
      <c r="AB168" s="58">
        <v>774</v>
      </c>
      <c r="AC168" s="58">
        <v>1106.82</v>
      </c>
    </row>
    <row r="169" spans="1:29" ht="18" customHeight="1" x14ac:dyDescent="0.25">
      <c r="A169" s="1">
        <v>2020</v>
      </c>
      <c r="B169" s="1" t="s">
        <v>11</v>
      </c>
      <c r="C169" s="1" t="s">
        <v>13</v>
      </c>
      <c r="D169" s="2" t="s">
        <v>35</v>
      </c>
      <c r="E169" s="3">
        <v>1245</v>
      </c>
      <c r="F169" s="3">
        <v>4577.2</v>
      </c>
      <c r="G169" s="3">
        <v>5126.4639999999999</v>
      </c>
      <c r="H169" s="3">
        <v>915.44</v>
      </c>
      <c r="I169" s="4" t="s">
        <v>40</v>
      </c>
      <c r="S169" s="58" t="s">
        <v>91</v>
      </c>
      <c r="T169" s="58">
        <v>2020</v>
      </c>
      <c r="U169" s="58" t="s">
        <v>2</v>
      </c>
      <c r="V169" s="58" t="s">
        <v>83</v>
      </c>
      <c r="W169" s="58" t="s">
        <v>84</v>
      </c>
      <c r="X169" s="58" t="s">
        <v>85</v>
      </c>
      <c r="Y169" s="58" t="s">
        <v>94</v>
      </c>
      <c r="Z169" s="58" t="s">
        <v>87</v>
      </c>
      <c r="AA169" s="58" t="s">
        <v>90</v>
      </c>
      <c r="AB169" s="58">
        <v>368</v>
      </c>
      <c r="AC169" s="58">
        <v>526.24</v>
      </c>
    </row>
    <row r="170" spans="1:29" ht="18" customHeight="1" x14ac:dyDescent="0.25">
      <c r="A170" s="1">
        <v>2020</v>
      </c>
      <c r="B170" s="1" t="s">
        <v>11</v>
      </c>
      <c r="C170" s="1" t="s">
        <v>38</v>
      </c>
      <c r="D170" s="5" t="s">
        <v>30</v>
      </c>
      <c r="E170" s="6">
        <v>644</v>
      </c>
      <c r="F170" s="6">
        <v>5743.5</v>
      </c>
      <c r="G170" s="6">
        <v>6432.72</v>
      </c>
      <c r="H170" s="3">
        <v>1148.7</v>
      </c>
      <c r="I170" s="4" t="s">
        <v>40</v>
      </c>
      <c r="S170" s="58" t="s">
        <v>91</v>
      </c>
      <c r="T170" s="58">
        <v>2020</v>
      </c>
      <c r="U170" s="58" t="s">
        <v>2</v>
      </c>
      <c r="V170" s="58" t="s">
        <v>83</v>
      </c>
      <c r="W170" s="58" t="s">
        <v>84</v>
      </c>
      <c r="X170" s="58" t="s">
        <v>85</v>
      </c>
      <c r="Y170" s="58" t="s">
        <v>94</v>
      </c>
      <c r="Z170" s="58" t="s">
        <v>87</v>
      </c>
      <c r="AA170" s="58" t="s">
        <v>88</v>
      </c>
      <c r="AB170" s="58">
        <v>362</v>
      </c>
      <c r="AC170" s="58">
        <v>517.66</v>
      </c>
    </row>
    <row r="171" spans="1:29" ht="18" customHeight="1" x14ac:dyDescent="0.25">
      <c r="A171" s="1">
        <v>2020</v>
      </c>
      <c r="B171" s="1" t="s">
        <v>11</v>
      </c>
      <c r="C171" s="1" t="s">
        <v>12</v>
      </c>
      <c r="D171" s="5" t="s">
        <v>29</v>
      </c>
      <c r="E171" s="6">
        <v>643</v>
      </c>
      <c r="F171" s="6">
        <v>7000</v>
      </c>
      <c r="G171" s="6">
        <v>7840</v>
      </c>
      <c r="H171" s="3">
        <v>1400</v>
      </c>
      <c r="I171" s="4" t="s">
        <v>42</v>
      </c>
      <c r="S171" s="58" t="s">
        <v>91</v>
      </c>
      <c r="T171" s="58">
        <v>2020</v>
      </c>
      <c r="U171" s="58" t="s">
        <v>2</v>
      </c>
      <c r="V171" s="58" t="s">
        <v>83</v>
      </c>
      <c r="W171" s="58" t="s">
        <v>84</v>
      </c>
      <c r="X171" s="58" t="s">
        <v>85</v>
      </c>
      <c r="Y171" s="58" t="s">
        <v>94</v>
      </c>
      <c r="Z171" s="58" t="s">
        <v>87</v>
      </c>
      <c r="AA171" s="58" t="s">
        <v>88</v>
      </c>
      <c r="AB171" s="58">
        <v>356</v>
      </c>
      <c r="AC171" s="58">
        <v>509.08</v>
      </c>
    </row>
    <row r="172" spans="1:29" ht="18" customHeight="1" x14ac:dyDescent="0.25">
      <c r="A172" s="1">
        <v>2020</v>
      </c>
      <c r="B172" s="1" t="s">
        <v>11</v>
      </c>
      <c r="C172" s="1" t="s">
        <v>38</v>
      </c>
      <c r="D172" s="5" t="s">
        <v>31</v>
      </c>
      <c r="E172" s="6">
        <v>455</v>
      </c>
      <c r="F172" s="6">
        <v>4578.6000000000004</v>
      </c>
      <c r="G172" s="6">
        <v>5128.0320000000002</v>
      </c>
      <c r="H172" s="3">
        <v>915.72000000000014</v>
      </c>
      <c r="I172" s="4" t="s">
        <v>42</v>
      </c>
      <c r="S172" s="58" t="s">
        <v>92</v>
      </c>
      <c r="T172" s="58">
        <v>2020</v>
      </c>
      <c r="U172" s="58" t="s">
        <v>2</v>
      </c>
      <c r="V172" s="58" t="s">
        <v>83</v>
      </c>
      <c r="W172" s="58" t="s">
        <v>84</v>
      </c>
      <c r="X172" s="58" t="s">
        <v>85</v>
      </c>
      <c r="Y172" s="58" t="s">
        <v>94</v>
      </c>
      <c r="Z172" s="58" t="s">
        <v>87</v>
      </c>
      <c r="AA172" s="58" t="s">
        <v>90</v>
      </c>
      <c r="AB172" s="58">
        <v>242</v>
      </c>
      <c r="AC172" s="58">
        <v>346.06</v>
      </c>
    </row>
    <row r="173" spans="1:29" ht="18" customHeight="1" x14ac:dyDescent="0.25">
      <c r="A173" s="1">
        <v>2020</v>
      </c>
      <c r="B173" s="1" t="s">
        <v>11</v>
      </c>
      <c r="C173" s="1" t="s">
        <v>12</v>
      </c>
      <c r="D173" s="5" t="s">
        <v>28</v>
      </c>
      <c r="E173" s="7">
        <v>345</v>
      </c>
      <c r="F173" s="7">
        <v>7000</v>
      </c>
      <c r="G173" s="7">
        <v>7840</v>
      </c>
      <c r="H173" s="3">
        <v>1400</v>
      </c>
      <c r="I173" s="4" t="s">
        <v>42</v>
      </c>
      <c r="S173" s="58" t="s">
        <v>82</v>
      </c>
      <c r="T173" s="58">
        <v>2020</v>
      </c>
      <c r="U173" s="58" t="s">
        <v>2</v>
      </c>
      <c r="V173" s="58" t="s">
        <v>83</v>
      </c>
      <c r="W173" s="58" t="s">
        <v>84</v>
      </c>
      <c r="X173" s="58" t="s">
        <v>85</v>
      </c>
      <c r="Y173" s="58" t="s">
        <v>94</v>
      </c>
      <c r="Z173" s="58" t="s">
        <v>87</v>
      </c>
      <c r="AA173" s="58" t="s">
        <v>90</v>
      </c>
      <c r="AB173" s="58">
        <v>290</v>
      </c>
      <c r="AC173" s="58">
        <v>414.7</v>
      </c>
    </row>
    <row r="174" spans="1:29" ht="18" customHeight="1" x14ac:dyDescent="0.25">
      <c r="A174" s="1">
        <v>2020</v>
      </c>
      <c r="B174" s="1" t="s">
        <v>11</v>
      </c>
      <c r="C174" s="1" t="s">
        <v>13</v>
      </c>
      <c r="D174" s="2" t="s">
        <v>33</v>
      </c>
      <c r="E174" s="3">
        <v>122</v>
      </c>
      <c r="F174" s="3">
        <v>100</v>
      </c>
      <c r="G174" s="3">
        <v>112</v>
      </c>
      <c r="H174" s="3">
        <v>20</v>
      </c>
      <c r="I174" s="4" t="s">
        <v>42</v>
      </c>
      <c r="S174" s="58" t="s">
        <v>89</v>
      </c>
      <c r="T174" s="58">
        <v>2020</v>
      </c>
      <c r="U174" s="58" t="s">
        <v>2</v>
      </c>
      <c r="V174" s="58" t="s">
        <v>83</v>
      </c>
      <c r="W174" s="58" t="s">
        <v>84</v>
      </c>
      <c r="X174" s="58" t="s">
        <v>85</v>
      </c>
      <c r="Y174" s="58" t="s">
        <v>94</v>
      </c>
      <c r="Z174" s="58" t="s">
        <v>87</v>
      </c>
      <c r="AA174" s="58" t="s">
        <v>90</v>
      </c>
      <c r="AB174" s="58">
        <v>212</v>
      </c>
      <c r="AC174" s="58">
        <v>303.15999999999997</v>
      </c>
    </row>
    <row r="175" spans="1:29" ht="18" customHeight="1" x14ac:dyDescent="0.25">
      <c r="A175" s="1">
        <v>2020</v>
      </c>
      <c r="B175" s="1" t="s">
        <v>11</v>
      </c>
      <c r="C175" s="1" t="s">
        <v>15</v>
      </c>
      <c r="D175" s="5" t="s">
        <v>26</v>
      </c>
      <c r="E175" s="6">
        <v>78</v>
      </c>
      <c r="F175" s="6">
        <v>4577.2</v>
      </c>
      <c r="G175" s="6">
        <v>5126.4639999999999</v>
      </c>
      <c r="H175" s="3">
        <v>915.44</v>
      </c>
      <c r="I175" s="4" t="s">
        <v>42</v>
      </c>
      <c r="S175" s="58" t="s">
        <v>93</v>
      </c>
      <c r="T175" s="58">
        <v>2020</v>
      </c>
      <c r="U175" s="58" t="s">
        <v>2</v>
      </c>
      <c r="V175" s="58" t="s">
        <v>83</v>
      </c>
      <c r="W175" s="58" t="s">
        <v>84</v>
      </c>
      <c r="X175" s="58" t="s">
        <v>85</v>
      </c>
      <c r="Y175" s="58" t="s">
        <v>94</v>
      </c>
      <c r="Z175" s="58" t="s">
        <v>87</v>
      </c>
      <c r="AA175" s="58" t="s">
        <v>90</v>
      </c>
      <c r="AB175" s="58">
        <v>286</v>
      </c>
      <c r="AC175" s="58">
        <v>408.98</v>
      </c>
    </row>
    <row r="176" spans="1:29" ht="18" customHeight="1" x14ac:dyDescent="0.25">
      <c r="A176" s="1">
        <v>2020</v>
      </c>
      <c r="B176" s="1" t="s">
        <v>11</v>
      </c>
      <c r="C176" s="1" t="s">
        <v>15</v>
      </c>
      <c r="D176" s="5" t="s">
        <v>24</v>
      </c>
      <c r="E176" s="6">
        <v>76</v>
      </c>
      <c r="F176" s="6">
        <v>4576.8999999999996</v>
      </c>
      <c r="G176" s="6">
        <v>5126.1279999999997</v>
      </c>
      <c r="H176" s="3">
        <v>915.38</v>
      </c>
      <c r="I176" s="4" t="s">
        <v>42</v>
      </c>
      <c r="S176" s="58" t="s">
        <v>92</v>
      </c>
      <c r="T176" s="58">
        <v>2020</v>
      </c>
      <c r="U176" s="58" t="s">
        <v>2</v>
      </c>
      <c r="V176" s="58" t="s">
        <v>83</v>
      </c>
      <c r="W176" s="58" t="s">
        <v>84</v>
      </c>
      <c r="X176" s="58" t="s">
        <v>85</v>
      </c>
      <c r="Y176" s="58" t="s">
        <v>94</v>
      </c>
      <c r="Z176" s="58" t="s">
        <v>87</v>
      </c>
      <c r="AA176" s="58" t="s">
        <v>90</v>
      </c>
      <c r="AB176" s="58">
        <v>214</v>
      </c>
      <c r="AC176" s="58">
        <v>306.02</v>
      </c>
    </row>
    <row r="177" spans="1:29" ht="18" customHeight="1" x14ac:dyDescent="0.25">
      <c r="A177" s="1">
        <v>2020</v>
      </c>
      <c r="B177" s="1" t="s">
        <v>11</v>
      </c>
      <c r="C177" s="1" t="s">
        <v>15</v>
      </c>
      <c r="D177" s="5" t="s">
        <v>25</v>
      </c>
      <c r="E177" s="6">
        <v>46</v>
      </c>
      <c r="F177" s="6">
        <v>200</v>
      </c>
      <c r="G177" s="6">
        <v>224</v>
      </c>
      <c r="H177" s="3">
        <v>40</v>
      </c>
      <c r="I177" s="4" t="s">
        <v>42</v>
      </c>
      <c r="S177" s="58" t="s">
        <v>89</v>
      </c>
      <c r="T177" s="58">
        <v>2020</v>
      </c>
      <c r="U177" s="58" t="s">
        <v>2</v>
      </c>
      <c r="V177" s="58" t="s">
        <v>83</v>
      </c>
      <c r="W177" s="58" t="s">
        <v>84</v>
      </c>
      <c r="X177" s="58" t="s">
        <v>85</v>
      </c>
      <c r="Y177" s="58" t="s">
        <v>94</v>
      </c>
      <c r="Z177" s="58" t="s">
        <v>87</v>
      </c>
      <c r="AA177" s="58" t="s">
        <v>90</v>
      </c>
      <c r="AB177" s="58">
        <v>366</v>
      </c>
      <c r="AC177" s="58">
        <v>526.24</v>
      </c>
    </row>
    <row r="178" spans="1:29" ht="18" customHeight="1" x14ac:dyDescent="0.25">
      <c r="A178" s="1">
        <v>2020</v>
      </c>
      <c r="B178" s="1" t="s">
        <v>11</v>
      </c>
      <c r="C178" s="1" t="s">
        <v>15</v>
      </c>
      <c r="D178" s="5" t="s">
        <v>23</v>
      </c>
      <c r="E178" s="6">
        <v>34</v>
      </c>
      <c r="F178" s="6">
        <v>4576.8</v>
      </c>
      <c r="G178" s="6">
        <v>5126.0160000000005</v>
      </c>
      <c r="H178" s="3">
        <v>915.36000000000013</v>
      </c>
      <c r="I178" s="4" t="s">
        <v>42</v>
      </c>
      <c r="S178" s="58" t="s">
        <v>89</v>
      </c>
      <c r="T178" s="58">
        <v>2020</v>
      </c>
      <c r="U178" s="58" t="s">
        <v>2</v>
      </c>
      <c r="V178" s="58" t="s">
        <v>83</v>
      </c>
      <c r="W178" s="58" t="s">
        <v>84</v>
      </c>
      <c r="X178" s="58" t="s">
        <v>85</v>
      </c>
      <c r="Y178" s="58" t="s">
        <v>94</v>
      </c>
      <c r="Z178" s="58" t="s">
        <v>87</v>
      </c>
      <c r="AA178" s="58" t="s">
        <v>88</v>
      </c>
      <c r="AB178" s="58">
        <v>360</v>
      </c>
      <c r="AC178" s="58">
        <v>526.24</v>
      </c>
    </row>
    <row r="179" spans="1:29" ht="18" customHeight="1" x14ac:dyDescent="0.25">
      <c r="A179" s="1">
        <v>2020</v>
      </c>
      <c r="B179" s="1" t="s">
        <v>11</v>
      </c>
      <c r="C179" s="1" t="s">
        <v>13</v>
      </c>
      <c r="D179" s="2" t="s">
        <v>34</v>
      </c>
      <c r="E179" s="3">
        <v>7</v>
      </c>
      <c r="F179" s="3">
        <v>200</v>
      </c>
      <c r="G179" s="3">
        <v>224</v>
      </c>
      <c r="H179" s="3">
        <v>40</v>
      </c>
      <c r="I179" s="4" t="s">
        <v>42</v>
      </c>
      <c r="S179" s="58" t="s">
        <v>91</v>
      </c>
      <c r="T179" s="58">
        <v>2020</v>
      </c>
      <c r="U179" s="58" t="s">
        <v>2</v>
      </c>
      <c r="V179" s="58" t="s">
        <v>83</v>
      </c>
      <c r="W179" s="58" t="s">
        <v>84</v>
      </c>
      <c r="X179" s="58" t="s">
        <v>85</v>
      </c>
      <c r="Y179" s="58" t="s">
        <v>94</v>
      </c>
      <c r="Z179" s="58" t="s">
        <v>87</v>
      </c>
      <c r="AA179" s="58" t="s">
        <v>90</v>
      </c>
      <c r="AB179" s="58">
        <v>676</v>
      </c>
      <c r="AC179" s="58">
        <v>966.68000000000006</v>
      </c>
    </row>
    <row r="180" spans="1:29" ht="18" customHeight="1" x14ac:dyDescent="0.25">
      <c r="A180" s="1">
        <v>2020</v>
      </c>
      <c r="B180" s="1" t="s">
        <v>11</v>
      </c>
      <c r="C180" s="1" t="s">
        <v>15</v>
      </c>
      <c r="D180" s="5" t="s">
        <v>27</v>
      </c>
      <c r="E180" s="6">
        <v>3</v>
      </c>
      <c r="F180" s="6">
        <v>4577.3</v>
      </c>
      <c r="G180" s="6">
        <v>5126.576</v>
      </c>
      <c r="H180" s="3">
        <v>915.46</v>
      </c>
      <c r="I180" s="4" t="s">
        <v>40</v>
      </c>
      <c r="S180" s="58" t="s">
        <v>91</v>
      </c>
      <c r="T180" s="58">
        <v>2020</v>
      </c>
      <c r="U180" s="58" t="s">
        <v>2</v>
      </c>
      <c r="V180" s="58" t="s">
        <v>83</v>
      </c>
      <c r="W180" s="58" t="s">
        <v>84</v>
      </c>
      <c r="X180" s="58" t="s">
        <v>85</v>
      </c>
      <c r="Y180" s="58" t="s">
        <v>94</v>
      </c>
      <c r="Z180" s="58" t="s">
        <v>87</v>
      </c>
      <c r="AA180" s="58" t="s">
        <v>90</v>
      </c>
      <c r="AB180" s="58">
        <v>709</v>
      </c>
      <c r="AC180" s="58">
        <v>1013.87</v>
      </c>
    </row>
    <row r="181" spans="1:29" ht="18" customHeight="1" x14ac:dyDescent="0.25">
      <c r="A181" s="1">
        <v>2020</v>
      </c>
      <c r="B181" s="1" t="s">
        <v>11</v>
      </c>
      <c r="C181" s="1" t="s">
        <v>32</v>
      </c>
      <c r="D181" s="5" t="s">
        <v>32</v>
      </c>
      <c r="E181" s="6">
        <v>2</v>
      </c>
      <c r="F181" s="6">
        <v>6600</v>
      </c>
      <c r="G181" s="6">
        <v>7392</v>
      </c>
      <c r="H181" s="3">
        <v>1320</v>
      </c>
      <c r="I181" s="4" t="s">
        <v>42</v>
      </c>
      <c r="S181" s="58" t="s">
        <v>82</v>
      </c>
      <c r="T181" s="58">
        <v>2020</v>
      </c>
      <c r="U181" s="58" t="s">
        <v>2</v>
      </c>
      <c r="V181" s="58" t="s">
        <v>83</v>
      </c>
      <c r="W181" s="58" t="s">
        <v>84</v>
      </c>
      <c r="X181" s="58" t="s">
        <v>85</v>
      </c>
      <c r="Y181" s="58" t="s">
        <v>94</v>
      </c>
      <c r="Z181" s="58" t="s">
        <v>87</v>
      </c>
      <c r="AA181" s="58" t="s">
        <v>90</v>
      </c>
      <c r="AB181" s="58">
        <v>762</v>
      </c>
      <c r="AC181" s="58">
        <v>1089.6599999999999</v>
      </c>
    </row>
    <row r="182" spans="1:29" ht="18" customHeight="1" x14ac:dyDescent="0.25">
      <c r="A182" s="1">
        <v>2021</v>
      </c>
      <c r="B182" s="1" t="s">
        <v>0</v>
      </c>
      <c r="C182" s="1" t="s">
        <v>14</v>
      </c>
      <c r="D182" s="2" t="s">
        <v>36</v>
      </c>
      <c r="E182" s="3">
        <v>6591.1679999999997</v>
      </c>
      <c r="F182" s="3">
        <v>4577.3</v>
      </c>
      <c r="G182" s="3">
        <v>5126.576</v>
      </c>
      <c r="H182" s="3">
        <v>915.46</v>
      </c>
      <c r="I182" s="4" t="s">
        <v>40</v>
      </c>
      <c r="S182" s="58" t="s">
        <v>82</v>
      </c>
      <c r="T182" s="58">
        <v>2020</v>
      </c>
      <c r="U182" s="58" t="s">
        <v>2</v>
      </c>
      <c r="V182" s="58" t="s">
        <v>83</v>
      </c>
      <c r="W182" s="58" t="s">
        <v>84</v>
      </c>
      <c r="X182" s="58" t="s">
        <v>85</v>
      </c>
      <c r="Y182" s="58" t="s">
        <v>94</v>
      </c>
      <c r="Z182" s="58" t="s">
        <v>87</v>
      </c>
      <c r="AA182" s="58" t="s">
        <v>90</v>
      </c>
      <c r="AB182" s="58">
        <v>369</v>
      </c>
      <c r="AC182" s="58">
        <v>527.66999999999996</v>
      </c>
    </row>
    <row r="183" spans="1:29" ht="18" customHeight="1" x14ac:dyDescent="0.25">
      <c r="A183" s="1">
        <v>2021</v>
      </c>
      <c r="B183" s="1" t="s">
        <v>0</v>
      </c>
      <c r="C183" s="1" t="s">
        <v>14</v>
      </c>
      <c r="D183" s="2" t="s">
        <v>37</v>
      </c>
      <c r="E183" s="3">
        <v>8270.64</v>
      </c>
      <c r="F183" s="3">
        <v>8800</v>
      </c>
      <c r="G183" s="3">
        <v>8960</v>
      </c>
      <c r="H183" s="3">
        <v>1760</v>
      </c>
      <c r="I183" s="4" t="s">
        <v>40</v>
      </c>
      <c r="S183" s="58" t="s">
        <v>91</v>
      </c>
      <c r="T183" s="58">
        <v>2020</v>
      </c>
      <c r="U183" s="58" t="s">
        <v>2</v>
      </c>
      <c r="V183" s="58" t="s">
        <v>83</v>
      </c>
      <c r="W183" s="58" t="s">
        <v>84</v>
      </c>
      <c r="X183" s="58" t="s">
        <v>85</v>
      </c>
      <c r="Y183" s="58" t="s">
        <v>94</v>
      </c>
      <c r="Z183" s="58" t="s">
        <v>87</v>
      </c>
      <c r="AA183" s="58" t="s">
        <v>90</v>
      </c>
      <c r="AB183" s="58">
        <v>363</v>
      </c>
      <c r="AC183" s="58">
        <v>519.09</v>
      </c>
    </row>
    <row r="184" spans="1:29" ht="18" customHeight="1" x14ac:dyDescent="0.25">
      <c r="A184" s="1">
        <v>2021</v>
      </c>
      <c r="B184" s="1" t="s">
        <v>0</v>
      </c>
      <c r="C184" s="1" t="s">
        <v>13</v>
      </c>
      <c r="D184" s="2" t="s">
        <v>35</v>
      </c>
      <c r="E184" s="3">
        <v>8470</v>
      </c>
      <c r="F184" s="3">
        <v>5034.92</v>
      </c>
      <c r="G184" s="3">
        <v>5126.4639999999999</v>
      </c>
      <c r="H184" s="3">
        <v>1006.984</v>
      </c>
      <c r="I184" s="4" t="s">
        <v>40</v>
      </c>
      <c r="S184" s="58" t="s">
        <v>93</v>
      </c>
      <c r="T184" s="58">
        <v>2020</v>
      </c>
      <c r="U184" s="58" t="s">
        <v>2</v>
      </c>
      <c r="V184" s="58" t="s">
        <v>83</v>
      </c>
      <c r="W184" s="58" t="s">
        <v>84</v>
      </c>
      <c r="X184" s="58" t="s">
        <v>85</v>
      </c>
      <c r="Y184" s="58" t="s">
        <v>94</v>
      </c>
      <c r="Z184" s="58" t="s">
        <v>87</v>
      </c>
      <c r="AA184" s="58" t="s">
        <v>88</v>
      </c>
      <c r="AB184" s="58">
        <v>357</v>
      </c>
      <c r="AC184" s="58">
        <v>510.51</v>
      </c>
    </row>
    <row r="185" spans="1:29" ht="18" customHeight="1" x14ac:dyDescent="0.25">
      <c r="A185" s="1">
        <v>2021</v>
      </c>
      <c r="B185" s="1" t="s">
        <v>0</v>
      </c>
      <c r="C185" s="1" t="s">
        <v>38</v>
      </c>
      <c r="D185" s="5" t="s">
        <v>30</v>
      </c>
      <c r="E185" s="6">
        <v>6055.1985000000004</v>
      </c>
      <c r="F185" s="6">
        <v>6317.85</v>
      </c>
      <c r="G185" s="6">
        <v>6432.72</v>
      </c>
      <c r="H185" s="3">
        <v>1263.5700000000002</v>
      </c>
      <c r="I185" s="4" t="s">
        <v>40</v>
      </c>
      <c r="S185" s="58" t="s">
        <v>82</v>
      </c>
      <c r="T185" s="58">
        <v>2020</v>
      </c>
      <c r="U185" s="58" t="s">
        <v>2</v>
      </c>
      <c r="V185" s="58" t="s">
        <v>83</v>
      </c>
      <c r="W185" s="58" t="s">
        <v>84</v>
      </c>
      <c r="X185" s="58" t="s">
        <v>85</v>
      </c>
      <c r="Y185" s="58" t="s">
        <v>94</v>
      </c>
      <c r="Z185" s="58" t="s">
        <v>87</v>
      </c>
      <c r="AA185" s="58" t="s">
        <v>90</v>
      </c>
      <c r="AB185" s="58">
        <v>243</v>
      </c>
      <c r="AC185" s="58">
        <v>347.49</v>
      </c>
    </row>
    <row r="186" spans="1:29" ht="18" customHeight="1" x14ac:dyDescent="0.25">
      <c r="A186" s="1">
        <v>2021</v>
      </c>
      <c r="B186" s="1" t="s">
        <v>0</v>
      </c>
      <c r="C186" s="1" t="s">
        <v>12</v>
      </c>
      <c r="D186" s="5" t="s">
        <v>29</v>
      </c>
      <c r="E186" s="6">
        <v>10368.4</v>
      </c>
      <c r="F186" s="6">
        <v>7700</v>
      </c>
      <c r="G186" s="6">
        <v>7840</v>
      </c>
      <c r="H186" s="3">
        <v>1540</v>
      </c>
      <c r="I186" s="4" t="s">
        <v>40</v>
      </c>
      <c r="S186" s="58" t="s">
        <v>91</v>
      </c>
      <c r="T186" s="58">
        <v>2020</v>
      </c>
      <c r="U186" s="58" t="s">
        <v>2</v>
      </c>
      <c r="V186" s="58" t="s">
        <v>83</v>
      </c>
      <c r="W186" s="58" t="s">
        <v>84</v>
      </c>
      <c r="X186" s="58" t="s">
        <v>85</v>
      </c>
      <c r="Y186" s="58" t="s">
        <v>94</v>
      </c>
      <c r="Z186" s="58" t="s">
        <v>87</v>
      </c>
      <c r="AA186" s="58" t="s">
        <v>90</v>
      </c>
      <c r="AB186" s="58">
        <v>802</v>
      </c>
      <c r="AC186" s="58">
        <v>526.24</v>
      </c>
    </row>
    <row r="187" spans="1:29" ht="18" customHeight="1" x14ac:dyDescent="0.25">
      <c r="A187" s="1">
        <v>2021</v>
      </c>
      <c r="B187" s="1" t="s">
        <v>0</v>
      </c>
      <c r="C187" s="1" t="s">
        <v>38</v>
      </c>
      <c r="D187" s="5" t="s">
        <v>31</v>
      </c>
      <c r="E187" s="6">
        <v>3101.2624999999998</v>
      </c>
      <c r="F187" s="6">
        <v>5036.46</v>
      </c>
      <c r="G187" s="6">
        <v>5128.0320000000002</v>
      </c>
      <c r="H187" s="3">
        <v>1007.292</v>
      </c>
      <c r="I187" s="4" t="s">
        <v>40</v>
      </c>
      <c r="S187" s="58" t="s">
        <v>92</v>
      </c>
      <c r="T187" s="58">
        <v>2020</v>
      </c>
      <c r="U187" s="58" t="s">
        <v>2</v>
      </c>
      <c r="V187" s="58" t="s">
        <v>83</v>
      </c>
      <c r="W187" s="58" t="s">
        <v>84</v>
      </c>
      <c r="X187" s="58" t="s">
        <v>85</v>
      </c>
      <c r="Y187" s="58" t="s">
        <v>94</v>
      </c>
      <c r="Z187" s="58" t="s">
        <v>87</v>
      </c>
      <c r="AA187" s="58" t="s">
        <v>90</v>
      </c>
      <c r="AB187" s="58">
        <v>241</v>
      </c>
      <c r="AC187" s="58">
        <v>344.63</v>
      </c>
    </row>
    <row r="188" spans="1:29" ht="18" customHeight="1" x14ac:dyDescent="0.25">
      <c r="A188" s="1">
        <v>2021</v>
      </c>
      <c r="B188" s="1" t="s">
        <v>0</v>
      </c>
      <c r="C188" s="1" t="s">
        <v>12</v>
      </c>
      <c r="D188" s="5" t="s">
        <v>28</v>
      </c>
      <c r="E188" s="7">
        <v>6591.1679999999997</v>
      </c>
      <c r="F188" s="7">
        <v>7700</v>
      </c>
      <c r="G188" s="7">
        <v>7840</v>
      </c>
      <c r="H188" s="3">
        <v>1540</v>
      </c>
      <c r="I188" s="4" t="s">
        <v>40</v>
      </c>
      <c r="S188" s="58" t="s">
        <v>89</v>
      </c>
      <c r="T188" s="58">
        <v>2020</v>
      </c>
      <c r="U188" s="58" t="s">
        <v>2</v>
      </c>
      <c r="V188" s="58" t="s">
        <v>83</v>
      </c>
      <c r="W188" s="58" t="s">
        <v>84</v>
      </c>
      <c r="X188" s="58" t="s">
        <v>85</v>
      </c>
      <c r="Y188" s="58" t="s">
        <v>94</v>
      </c>
      <c r="Z188" s="58" t="s">
        <v>87</v>
      </c>
      <c r="AA188" s="58" t="s">
        <v>90</v>
      </c>
      <c r="AB188" s="58">
        <v>289</v>
      </c>
      <c r="AC188" s="58">
        <v>413.27</v>
      </c>
    </row>
    <row r="189" spans="1:29" ht="18" customHeight="1" x14ac:dyDescent="0.25">
      <c r="A189" s="1">
        <v>2021</v>
      </c>
      <c r="B189" s="1" t="s">
        <v>0</v>
      </c>
      <c r="C189" s="1" t="s">
        <v>13</v>
      </c>
      <c r="D189" s="2" t="s">
        <v>33</v>
      </c>
      <c r="E189" s="3">
        <v>6590.7359999999999</v>
      </c>
      <c r="F189" s="3">
        <v>110</v>
      </c>
      <c r="G189" s="3">
        <v>112</v>
      </c>
      <c r="H189" s="3">
        <v>22</v>
      </c>
      <c r="I189" s="4" t="s">
        <v>40</v>
      </c>
      <c r="S189" s="58" t="s">
        <v>91</v>
      </c>
      <c r="T189" s="58">
        <v>2020</v>
      </c>
      <c r="U189" s="58" t="s">
        <v>2</v>
      </c>
      <c r="V189" s="58" t="s">
        <v>83</v>
      </c>
      <c r="W189" s="58" t="s">
        <v>84</v>
      </c>
      <c r="X189" s="58" t="s">
        <v>85</v>
      </c>
      <c r="Y189" s="58" t="s">
        <v>94</v>
      </c>
      <c r="Z189" s="58" t="s">
        <v>87</v>
      </c>
      <c r="AA189" s="58" t="s">
        <v>90</v>
      </c>
      <c r="AB189" s="58">
        <v>874</v>
      </c>
      <c r="AC189" s="58">
        <v>1249.82</v>
      </c>
    </row>
    <row r="190" spans="1:29" ht="18" customHeight="1" x14ac:dyDescent="0.25">
      <c r="A190" s="1">
        <v>2021</v>
      </c>
      <c r="B190" s="1" t="s">
        <v>0</v>
      </c>
      <c r="C190" s="1" t="s">
        <v>15</v>
      </c>
      <c r="D190" s="5" t="s">
        <v>26</v>
      </c>
      <c r="E190" s="6">
        <v>288</v>
      </c>
      <c r="F190" s="6">
        <v>5034.92</v>
      </c>
      <c r="G190" s="6">
        <v>5126.4639999999999</v>
      </c>
      <c r="H190" s="3">
        <v>1006.984</v>
      </c>
      <c r="I190" s="4" t="s">
        <v>40</v>
      </c>
      <c r="S190" s="58" t="s">
        <v>82</v>
      </c>
      <c r="T190" s="58">
        <v>2020</v>
      </c>
      <c r="U190" s="58" t="s">
        <v>2</v>
      </c>
      <c r="V190" s="58" t="s">
        <v>83</v>
      </c>
      <c r="W190" s="58" t="s">
        <v>84</v>
      </c>
      <c r="X190" s="58" t="s">
        <v>85</v>
      </c>
      <c r="Y190" s="58" t="s">
        <v>94</v>
      </c>
      <c r="Z190" s="58" t="s">
        <v>87</v>
      </c>
      <c r="AA190" s="58" t="s">
        <v>88</v>
      </c>
      <c r="AB190" s="58">
        <v>875</v>
      </c>
      <c r="AC190" s="58">
        <v>1251.25</v>
      </c>
    </row>
    <row r="191" spans="1:29" ht="18" customHeight="1" x14ac:dyDescent="0.25">
      <c r="A191" s="1">
        <v>2021</v>
      </c>
      <c r="B191" s="1" t="s">
        <v>0</v>
      </c>
      <c r="C191" s="1" t="s">
        <v>15</v>
      </c>
      <c r="D191" s="5" t="s">
        <v>24</v>
      </c>
      <c r="E191" s="6">
        <v>6590.5919999999996</v>
      </c>
      <c r="F191" s="6">
        <v>4576.8999999999996</v>
      </c>
      <c r="G191" s="6">
        <v>5126.1279999999997</v>
      </c>
      <c r="H191" s="3">
        <v>915.38</v>
      </c>
      <c r="I191" s="4" t="s">
        <v>40</v>
      </c>
      <c r="S191" s="58" t="s">
        <v>89</v>
      </c>
      <c r="T191" s="58">
        <v>2020</v>
      </c>
      <c r="U191" s="58" t="s">
        <v>2</v>
      </c>
      <c r="V191" s="58" t="s">
        <v>83</v>
      </c>
      <c r="W191" s="58" t="s">
        <v>84</v>
      </c>
      <c r="X191" s="58" t="s">
        <v>85</v>
      </c>
      <c r="Y191" s="58" t="s">
        <v>94</v>
      </c>
      <c r="Z191" s="58" t="s">
        <v>87</v>
      </c>
      <c r="AA191" s="58" t="s">
        <v>90</v>
      </c>
      <c r="AB191" s="58">
        <v>239</v>
      </c>
      <c r="AC191" s="58">
        <v>341.77</v>
      </c>
    </row>
    <row r="192" spans="1:29" ht="18" customHeight="1" x14ac:dyDescent="0.25">
      <c r="A192" s="1">
        <v>2021</v>
      </c>
      <c r="B192" s="1" t="s">
        <v>0</v>
      </c>
      <c r="C192" s="1" t="s">
        <v>15</v>
      </c>
      <c r="D192" s="5" t="s">
        <v>25</v>
      </c>
      <c r="E192" s="6">
        <v>4032.9300000000003</v>
      </c>
      <c r="F192" s="6">
        <v>200</v>
      </c>
      <c r="G192" s="6">
        <v>224</v>
      </c>
      <c r="H192" s="3">
        <v>40</v>
      </c>
      <c r="I192" s="4" t="s">
        <v>40</v>
      </c>
      <c r="S192" s="58" t="s">
        <v>89</v>
      </c>
      <c r="T192" s="58">
        <v>2020</v>
      </c>
      <c r="U192" s="58" t="s">
        <v>2</v>
      </c>
      <c r="V192" s="58" t="s">
        <v>83</v>
      </c>
      <c r="W192" s="58" t="s">
        <v>84</v>
      </c>
      <c r="X192" s="58" t="s">
        <v>85</v>
      </c>
      <c r="Y192" s="58" t="s">
        <v>94</v>
      </c>
      <c r="Z192" s="58" t="s">
        <v>87</v>
      </c>
      <c r="AA192" s="58" t="s">
        <v>90</v>
      </c>
      <c r="AB192" s="58">
        <v>287</v>
      </c>
      <c r="AC192" s="58">
        <v>410.40999999999997</v>
      </c>
    </row>
    <row r="193" spans="1:29" ht="18" customHeight="1" x14ac:dyDescent="0.25">
      <c r="A193" s="1">
        <v>2021</v>
      </c>
      <c r="B193" s="1" t="s">
        <v>0</v>
      </c>
      <c r="C193" s="1" t="s">
        <v>15</v>
      </c>
      <c r="D193" s="5" t="s">
        <v>23</v>
      </c>
      <c r="E193" s="6">
        <v>7986</v>
      </c>
      <c r="F193" s="6">
        <v>4576.8</v>
      </c>
      <c r="G193" s="6">
        <v>5126.0160000000005</v>
      </c>
      <c r="H193" s="3">
        <v>915.36000000000013</v>
      </c>
      <c r="I193" s="4" t="s">
        <v>40</v>
      </c>
      <c r="S193" s="58" t="s">
        <v>92</v>
      </c>
      <c r="T193" s="58">
        <v>2020</v>
      </c>
      <c r="U193" s="58" t="s">
        <v>2</v>
      </c>
      <c r="V193" s="58" t="s">
        <v>83</v>
      </c>
      <c r="W193" s="58" t="s">
        <v>84</v>
      </c>
      <c r="X193" s="58" t="s">
        <v>85</v>
      </c>
      <c r="Y193" s="58" t="s">
        <v>94</v>
      </c>
      <c r="Z193" s="58" t="s">
        <v>87</v>
      </c>
      <c r="AA193" s="58" t="s">
        <v>90</v>
      </c>
      <c r="AB193" s="58">
        <v>771</v>
      </c>
      <c r="AC193" s="58">
        <v>1102.53</v>
      </c>
    </row>
    <row r="194" spans="1:29" ht="18" customHeight="1" x14ac:dyDescent="0.25">
      <c r="A194" s="1">
        <v>2021</v>
      </c>
      <c r="B194" s="1" t="s">
        <v>0</v>
      </c>
      <c r="C194" s="1" t="s">
        <v>13</v>
      </c>
      <c r="D194" s="2" t="s">
        <v>34</v>
      </c>
      <c r="E194" s="3">
        <v>5538.5330000000004</v>
      </c>
      <c r="F194" s="3">
        <v>200</v>
      </c>
      <c r="G194" s="3">
        <v>224</v>
      </c>
      <c r="H194" s="3">
        <v>40</v>
      </c>
      <c r="I194" s="4" t="s">
        <v>40</v>
      </c>
      <c r="S194" s="58" t="s">
        <v>82</v>
      </c>
      <c r="T194" s="58">
        <v>2020</v>
      </c>
      <c r="U194" s="58" t="s">
        <v>4</v>
      </c>
      <c r="V194" s="58" t="s">
        <v>83</v>
      </c>
      <c r="W194" s="58" t="s">
        <v>84</v>
      </c>
      <c r="X194" s="58" t="s">
        <v>85</v>
      </c>
      <c r="Y194" s="58" t="s">
        <v>94</v>
      </c>
      <c r="Z194" s="58" t="s">
        <v>87</v>
      </c>
      <c r="AA194" s="58" t="s">
        <v>88</v>
      </c>
      <c r="AB194" s="58">
        <v>338</v>
      </c>
      <c r="AC194" s="58">
        <v>483.34000000000003</v>
      </c>
    </row>
    <row r="195" spans="1:29" ht="18" customHeight="1" x14ac:dyDescent="0.25">
      <c r="A195" s="1">
        <v>2021</v>
      </c>
      <c r="B195" s="1" t="s">
        <v>0</v>
      </c>
      <c r="C195" s="1" t="s">
        <v>32</v>
      </c>
      <c r="D195" s="5" t="s">
        <v>32</v>
      </c>
      <c r="E195" s="6">
        <v>3</v>
      </c>
      <c r="F195" s="6">
        <v>6600</v>
      </c>
      <c r="G195" s="6">
        <v>7392</v>
      </c>
      <c r="H195" s="3">
        <v>1320</v>
      </c>
      <c r="I195" s="4" t="s">
        <v>40</v>
      </c>
      <c r="S195" s="58" t="s">
        <v>82</v>
      </c>
      <c r="T195" s="58">
        <v>2020</v>
      </c>
      <c r="U195" s="58" t="s">
        <v>4</v>
      </c>
      <c r="V195" s="58" t="s">
        <v>83</v>
      </c>
      <c r="W195" s="58" t="s">
        <v>84</v>
      </c>
      <c r="X195" s="58" t="s">
        <v>85</v>
      </c>
      <c r="Y195" s="58" t="s">
        <v>94</v>
      </c>
      <c r="Z195" s="58" t="s">
        <v>87</v>
      </c>
      <c r="AA195" s="58" t="s">
        <v>88</v>
      </c>
      <c r="AB195" s="58">
        <v>332</v>
      </c>
      <c r="AC195" s="58">
        <v>474.76</v>
      </c>
    </row>
    <row r="196" spans="1:29" ht="18" customHeight="1" x14ac:dyDescent="0.25">
      <c r="A196" s="1">
        <v>2021</v>
      </c>
      <c r="B196" s="1" t="s">
        <v>0</v>
      </c>
      <c r="C196" s="1" t="s">
        <v>15</v>
      </c>
      <c r="D196" s="5" t="s">
        <v>27</v>
      </c>
      <c r="E196" s="6">
        <v>3</v>
      </c>
      <c r="F196" s="6">
        <v>4577.3</v>
      </c>
      <c r="G196" s="6">
        <v>5126.576</v>
      </c>
      <c r="H196" s="3">
        <v>915.46</v>
      </c>
      <c r="I196" s="4" t="s">
        <v>40</v>
      </c>
      <c r="S196" s="58" t="s">
        <v>89</v>
      </c>
      <c r="T196" s="58">
        <v>2020</v>
      </c>
      <c r="U196" s="58" t="s">
        <v>4</v>
      </c>
      <c r="V196" s="58" t="s">
        <v>83</v>
      </c>
      <c r="W196" s="58" t="s">
        <v>84</v>
      </c>
      <c r="X196" s="58" t="s">
        <v>85</v>
      </c>
      <c r="Y196" s="58" t="s">
        <v>94</v>
      </c>
      <c r="Z196" s="58" t="s">
        <v>87</v>
      </c>
      <c r="AA196" s="58" t="s">
        <v>88</v>
      </c>
      <c r="AB196" s="58">
        <v>326</v>
      </c>
      <c r="AC196" s="58">
        <v>466.18</v>
      </c>
    </row>
    <row r="197" spans="1:29" ht="18" customHeight="1" x14ac:dyDescent="0.25">
      <c r="A197" s="1">
        <v>2021</v>
      </c>
      <c r="B197" s="1" t="s">
        <v>1</v>
      </c>
      <c r="C197" s="1" t="s">
        <v>14</v>
      </c>
      <c r="D197" s="2" t="s">
        <v>36</v>
      </c>
      <c r="E197" s="3">
        <v>3566</v>
      </c>
      <c r="F197" s="3">
        <v>4577.3</v>
      </c>
      <c r="G197" s="3">
        <v>5126.576</v>
      </c>
      <c r="H197" s="3">
        <v>915.46</v>
      </c>
      <c r="I197" s="4" t="s">
        <v>40</v>
      </c>
      <c r="S197" s="58" t="s">
        <v>89</v>
      </c>
      <c r="T197" s="58">
        <v>2020</v>
      </c>
      <c r="U197" s="58" t="s">
        <v>4</v>
      </c>
      <c r="V197" s="58" t="s">
        <v>83</v>
      </c>
      <c r="W197" s="58" t="s">
        <v>84</v>
      </c>
      <c r="X197" s="58" t="s">
        <v>85</v>
      </c>
      <c r="Y197" s="58" t="s">
        <v>94</v>
      </c>
      <c r="Z197" s="58" t="s">
        <v>87</v>
      </c>
      <c r="AA197" s="58" t="s">
        <v>90</v>
      </c>
      <c r="AB197" s="58">
        <v>230</v>
      </c>
      <c r="AC197" s="58">
        <v>328.9</v>
      </c>
    </row>
    <row r="198" spans="1:29" ht="18" customHeight="1" x14ac:dyDescent="0.25">
      <c r="A198" s="1">
        <v>2021</v>
      </c>
      <c r="B198" s="1" t="s">
        <v>1</v>
      </c>
      <c r="C198" s="1" t="s">
        <v>14</v>
      </c>
      <c r="D198" s="2" t="s">
        <v>37</v>
      </c>
      <c r="E198" s="3">
        <v>2498</v>
      </c>
      <c r="F198" s="3">
        <v>8000</v>
      </c>
      <c r="G198" s="3">
        <v>8960</v>
      </c>
      <c r="H198" s="3">
        <v>1600</v>
      </c>
      <c r="I198" s="4" t="s">
        <v>40</v>
      </c>
      <c r="S198" s="58" t="s">
        <v>91</v>
      </c>
      <c r="T198" s="58">
        <v>2020</v>
      </c>
      <c r="U198" s="58" t="s">
        <v>4</v>
      </c>
      <c r="V198" s="58" t="s">
        <v>83</v>
      </c>
      <c r="W198" s="58" t="s">
        <v>84</v>
      </c>
      <c r="X198" s="58" t="s">
        <v>85</v>
      </c>
      <c r="Y198" s="58" t="s">
        <v>94</v>
      </c>
      <c r="Z198" s="58" t="s">
        <v>87</v>
      </c>
      <c r="AA198" s="58" t="s">
        <v>90</v>
      </c>
      <c r="AB198" s="58">
        <v>278</v>
      </c>
      <c r="AC198" s="58">
        <v>397.53999999999996</v>
      </c>
    </row>
    <row r="199" spans="1:29" ht="18" customHeight="1" x14ac:dyDescent="0.25">
      <c r="A199" s="1">
        <v>2021</v>
      </c>
      <c r="B199" s="1" t="s">
        <v>1</v>
      </c>
      <c r="C199" s="1" t="s">
        <v>13</v>
      </c>
      <c r="D199" s="2" t="s">
        <v>35</v>
      </c>
      <c r="E199" s="3">
        <v>1245</v>
      </c>
      <c r="F199" s="3">
        <v>4577.2</v>
      </c>
      <c r="G199" s="3">
        <v>5126.4639999999999</v>
      </c>
      <c r="H199" s="3">
        <v>915.44</v>
      </c>
      <c r="I199" s="4" t="s">
        <v>40</v>
      </c>
      <c r="S199" s="58" t="s">
        <v>89</v>
      </c>
      <c r="T199" s="58">
        <v>2020</v>
      </c>
      <c r="U199" s="58" t="s">
        <v>4</v>
      </c>
      <c r="V199" s="58" t="s">
        <v>83</v>
      </c>
      <c r="W199" s="58" t="s">
        <v>84</v>
      </c>
      <c r="X199" s="58" t="s">
        <v>85</v>
      </c>
      <c r="Y199" s="58" t="s">
        <v>94</v>
      </c>
      <c r="Z199" s="58" t="s">
        <v>87</v>
      </c>
      <c r="AA199" s="58" t="s">
        <v>90</v>
      </c>
      <c r="AB199" s="58">
        <v>206</v>
      </c>
      <c r="AC199" s="58">
        <v>294.58</v>
      </c>
    </row>
    <row r="200" spans="1:29" ht="18" customHeight="1" x14ac:dyDescent="0.25">
      <c r="A200" s="1">
        <v>2021</v>
      </c>
      <c r="B200" s="1" t="s">
        <v>1</v>
      </c>
      <c r="C200" s="1" t="s">
        <v>38</v>
      </c>
      <c r="D200" s="5" t="s">
        <v>30</v>
      </c>
      <c r="E200" s="6">
        <v>644</v>
      </c>
      <c r="F200" s="6">
        <v>5743.5</v>
      </c>
      <c r="G200" s="6">
        <v>6432.72</v>
      </c>
      <c r="H200" s="3">
        <v>1148.7</v>
      </c>
      <c r="I200" s="4" t="s">
        <v>40</v>
      </c>
      <c r="S200" s="58" t="s">
        <v>82</v>
      </c>
      <c r="T200" s="58">
        <v>2020</v>
      </c>
      <c r="U200" s="58" t="s">
        <v>4</v>
      </c>
      <c r="V200" s="58" t="s">
        <v>83</v>
      </c>
      <c r="W200" s="58" t="s">
        <v>84</v>
      </c>
      <c r="X200" s="58" t="s">
        <v>85</v>
      </c>
      <c r="Y200" s="58" t="s">
        <v>94</v>
      </c>
      <c r="Z200" s="58" t="s">
        <v>87</v>
      </c>
      <c r="AA200" s="58" t="s">
        <v>90</v>
      </c>
      <c r="AB200" s="58">
        <v>232</v>
      </c>
      <c r="AC200" s="58">
        <v>331.76</v>
      </c>
    </row>
    <row r="201" spans="1:29" ht="18" customHeight="1" x14ac:dyDescent="0.25">
      <c r="A201" s="1">
        <v>2021</v>
      </c>
      <c r="B201" s="1" t="s">
        <v>1</v>
      </c>
      <c r="C201" s="1" t="s">
        <v>12</v>
      </c>
      <c r="D201" s="5" t="s">
        <v>29</v>
      </c>
      <c r="E201" s="6">
        <v>643</v>
      </c>
      <c r="F201" s="6">
        <v>7000</v>
      </c>
      <c r="G201" s="6">
        <v>7840</v>
      </c>
      <c r="H201" s="3">
        <v>1400</v>
      </c>
      <c r="I201" s="4" t="s">
        <v>40</v>
      </c>
      <c r="S201" s="58" t="s">
        <v>82</v>
      </c>
      <c r="T201" s="58">
        <v>2020</v>
      </c>
      <c r="U201" s="58" t="s">
        <v>4</v>
      </c>
      <c r="V201" s="58" t="s">
        <v>83</v>
      </c>
      <c r="W201" s="58" t="s">
        <v>84</v>
      </c>
      <c r="X201" s="58" t="s">
        <v>85</v>
      </c>
      <c r="Y201" s="58" t="s">
        <v>94</v>
      </c>
      <c r="Z201" s="58" t="s">
        <v>87</v>
      </c>
      <c r="AA201" s="58" t="s">
        <v>90</v>
      </c>
      <c r="AB201" s="58">
        <v>202</v>
      </c>
      <c r="AC201" s="58">
        <v>288.86</v>
      </c>
    </row>
    <row r="202" spans="1:29" ht="18" customHeight="1" x14ac:dyDescent="0.25">
      <c r="A202" s="1">
        <v>2021</v>
      </c>
      <c r="B202" s="1" t="s">
        <v>1</v>
      </c>
      <c r="C202" s="1" t="s">
        <v>38</v>
      </c>
      <c r="D202" s="5" t="s">
        <v>31</v>
      </c>
      <c r="E202" s="6">
        <v>455</v>
      </c>
      <c r="F202" s="6">
        <v>4578.6000000000004</v>
      </c>
      <c r="G202" s="6">
        <v>5128.0320000000002</v>
      </c>
      <c r="H202" s="3">
        <v>915.72000000000014</v>
      </c>
      <c r="I202" s="4" t="s">
        <v>40</v>
      </c>
      <c r="S202" s="58" t="s">
        <v>91</v>
      </c>
      <c r="T202" s="58">
        <v>2020</v>
      </c>
      <c r="U202" s="58" t="s">
        <v>4</v>
      </c>
      <c r="V202" s="58" t="s">
        <v>83</v>
      </c>
      <c r="W202" s="58" t="s">
        <v>84</v>
      </c>
      <c r="X202" s="58" t="s">
        <v>85</v>
      </c>
      <c r="Y202" s="58" t="s">
        <v>94</v>
      </c>
      <c r="Z202" s="58" t="s">
        <v>87</v>
      </c>
      <c r="AA202" s="58" t="s">
        <v>88</v>
      </c>
      <c r="AB202" s="58">
        <v>336</v>
      </c>
      <c r="AC202" s="58">
        <v>526.24</v>
      </c>
    </row>
    <row r="203" spans="1:29" ht="18" customHeight="1" x14ac:dyDescent="0.25">
      <c r="A203" s="1">
        <v>2021</v>
      </c>
      <c r="B203" s="1" t="s">
        <v>1</v>
      </c>
      <c r="C203" s="1" t="s">
        <v>12</v>
      </c>
      <c r="D203" s="5" t="s">
        <v>28</v>
      </c>
      <c r="E203" s="7">
        <v>345</v>
      </c>
      <c r="F203" s="7">
        <v>7000</v>
      </c>
      <c r="G203" s="7">
        <v>7840</v>
      </c>
      <c r="H203" s="3">
        <v>1400</v>
      </c>
      <c r="I203" s="4" t="s">
        <v>40</v>
      </c>
      <c r="S203" s="58" t="s">
        <v>89</v>
      </c>
      <c r="T203" s="58">
        <v>2020</v>
      </c>
      <c r="U203" s="58" t="s">
        <v>4</v>
      </c>
      <c r="V203" s="58" t="s">
        <v>83</v>
      </c>
      <c r="W203" s="58" t="s">
        <v>84</v>
      </c>
      <c r="X203" s="58" t="s">
        <v>85</v>
      </c>
      <c r="Y203" s="58" t="s">
        <v>94</v>
      </c>
      <c r="Z203" s="58" t="s">
        <v>87</v>
      </c>
      <c r="AA203" s="58" t="s">
        <v>88</v>
      </c>
      <c r="AB203" s="58">
        <v>330</v>
      </c>
      <c r="AC203" s="58">
        <v>526.24</v>
      </c>
    </row>
    <row r="204" spans="1:29" ht="18" customHeight="1" x14ac:dyDescent="0.25">
      <c r="A204" s="1">
        <v>2021</v>
      </c>
      <c r="B204" s="1" t="s">
        <v>1</v>
      </c>
      <c r="C204" s="1" t="s">
        <v>13</v>
      </c>
      <c r="D204" s="2" t="s">
        <v>33</v>
      </c>
      <c r="E204" s="3">
        <v>122</v>
      </c>
      <c r="F204" s="3">
        <v>100</v>
      </c>
      <c r="G204" s="3">
        <v>112</v>
      </c>
      <c r="H204" s="3">
        <v>20</v>
      </c>
      <c r="I204" s="4" t="s">
        <v>40</v>
      </c>
      <c r="S204" s="58" t="s">
        <v>82</v>
      </c>
      <c r="T204" s="58">
        <v>2020</v>
      </c>
      <c r="U204" s="58" t="s">
        <v>4</v>
      </c>
      <c r="V204" s="58" t="s">
        <v>83</v>
      </c>
      <c r="W204" s="58" t="s">
        <v>84</v>
      </c>
      <c r="X204" s="58" t="s">
        <v>85</v>
      </c>
      <c r="Y204" s="58" t="s">
        <v>94</v>
      </c>
      <c r="Z204" s="58" t="s">
        <v>87</v>
      </c>
      <c r="AA204" s="58" t="s">
        <v>88</v>
      </c>
      <c r="AB204" s="58">
        <v>324</v>
      </c>
      <c r="AC204" s="58">
        <v>526.24</v>
      </c>
    </row>
    <row r="205" spans="1:29" ht="18" customHeight="1" x14ac:dyDescent="0.25">
      <c r="A205" s="1">
        <v>2021</v>
      </c>
      <c r="B205" s="1" t="s">
        <v>1</v>
      </c>
      <c r="C205" s="1" t="s">
        <v>15</v>
      </c>
      <c r="D205" s="5" t="s">
        <v>26</v>
      </c>
      <c r="E205" s="6">
        <v>78</v>
      </c>
      <c r="F205" s="6">
        <v>4577.2</v>
      </c>
      <c r="G205" s="6">
        <v>5126.4639999999999</v>
      </c>
      <c r="H205" s="3">
        <v>915.44</v>
      </c>
      <c r="I205" s="4" t="s">
        <v>40</v>
      </c>
      <c r="S205" s="58" t="s">
        <v>89</v>
      </c>
      <c r="T205" s="58">
        <v>2020</v>
      </c>
      <c r="U205" s="58" t="s">
        <v>4</v>
      </c>
      <c r="V205" s="58" t="s">
        <v>83</v>
      </c>
      <c r="W205" s="58" t="s">
        <v>84</v>
      </c>
      <c r="X205" s="58" t="s">
        <v>85</v>
      </c>
      <c r="Y205" s="58" t="s">
        <v>94</v>
      </c>
      <c r="Z205" s="58" t="s">
        <v>87</v>
      </c>
      <c r="AA205" s="58" t="s">
        <v>90</v>
      </c>
      <c r="AB205" s="58">
        <v>678</v>
      </c>
      <c r="AC205" s="58">
        <v>969.54</v>
      </c>
    </row>
    <row r="206" spans="1:29" ht="18" customHeight="1" x14ac:dyDescent="0.25">
      <c r="A206" s="1">
        <v>2021</v>
      </c>
      <c r="B206" s="1" t="s">
        <v>1</v>
      </c>
      <c r="C206" s="1" t="s">
        <v>15</v>
      </c>
      <c r="D206" s="5" t="s">
        <v>24</v>
      </c>
      <c r="E206" s="6">
        <v>240</v>
      </c>
      <c r="F206" s="6">
        <v>4576.8999999999996</v>
      </c>
      <c r="G206" s="6">
        <v>5126.1279999999997</v>
      </c>
      <c r="H206" s="3">
        <v>915.38</v>
      </c>
      <c r="I206" s="4" t="s">
        <v>40</v>
      </c>
      <c r="S206" s="58" t="s">
        <v>91</v>
      </c>
      <c r="T206" s="58">
        <v>2020</v>
      </c>
      <c r="U206" s="58" t="s">
        <v>4</v>
      </c>
      <c r="V206" s="58" t="s">
        <v>83</v>
      </c>
      <c r="W206" s="58" t="s">
        <v>84</v>
      </c>
      <c r="X206" s="58" t="s">
        <v>85</v>
      </c>
      <c r="Y206" s="58" t="s">
        <v>94</v>
      </c>
      <c r="Z206" s="58" t="s">
        <v>87</v>
      </c>
      <c r="AA206" s="58" t="s">
        <v>90</v>
      </c>
      <c r="AB206" s="58">
        <v>711</v>
      </c>
      <c r="AC206" s="58">
        <v>1016.73</v>
      </c>
    </row>
    <row r="207" spans="1:29" ht="18" customHeight="1" x14ac:dyDescent="0.25">
      <c r="A207" s="1">
        <v>2021</v>
      </c>
      <c r="B207" s="1" t="s">
        <v>1</v>
      </c>
      <c r="C207" s="1" t="s">
        <v>15</v>
      </c>
      <c r="D207" s="5" t="s">
        <v>25</v>
      </c>
      <c r="E207" s="6">
        <v>5492.16</v>
      </c>
      <c r="F207" s="6">
        <v>200</v>
      </c>
      <c r="G207" s="6">
        <v>224</v>
      </c>
      <c r="H207" s="3">
        <v>40</v>
      </c>
      <c r="I207" s="4" t="s">
        <v>40</v>
      </c>
      <c r="S207" s="58" t="s">
        <v>89</v>
      </c>
      <c r="T207" s="58">
        <v>2020</v>
      </c>
      <c r="U207" s="58" t="s">
        <v>4</v>
      </c>
      <c r="V207" s="58" t="s">
        <v>83</v>
      </c>
      <c r="W207" s="58" t="s">
        <v>84</v>
      </c>
      <c r="X207" s="58" t="s">
        <v>85</v>
      </c>
      <c r="Y207" s="58" t="s">
        <v>94</v>
      </c>
      <c r="Z207" s="58" t="s">
        <v>87</v>
      </c>
      <c r="AA207" s="58" t="s">
        <v>90</v>
      </c>
      <c r="AB207" s="58">
        <v>764</v>
      </c>
      <c r="AC207" s="58">
        <v>1092.52</v>
      </c>
    </row>
    <row r="208" spans="1:29" ht="18" customHeight="1" x14ac:dyDescent="0.25">
      <c r="A208" s="1">
        <v>2021</v>
      </c>
      <c r="B208" s="1" t="s">
        <v>1</v>
      </c>
      <c r="C208" s="1" t="s">
        <v>15</v>
      </c>
      <c r="D208" s="5" t="s">
        <v>23</v>
      </c>
      <c r="E208" s="6">
        <v>240</v>
      </c>
      <c r="F208" s="6">
        <v>4576.8</v>
      </c>
      <c r="G208" s="6">
        <v>5126.0160000000005</v>
      </c>
      <c r="H208" s="3">
        <v>915.36000000000013</v>
      </c>
      <c r="I208" s="4" t="s">
        <v>40</v>
      </c>
      <c r="S208" s="58" t="s">
        <v>91</v>
      </c>
      <c r="T208" s="58">
        <v>2020</v>
      </c>
      <c r="U208" s="58" t="s">
        <v>4</v>
      </c>
      <c r="V208" s="58" t="s">
        <v>83</v>
      </c>
      <c r="W208" s="58" t="s">
        <v>84</v>
      </c>
      <c r="X208" s="58" t="s">
        <v>85</v>
      </c>
      <c r="Y208" s="58" t="s">
        <v>94</v>
      </c>
      <c r="Z208" s="58" t="s">
        <v>87</v>
      </c>
      <c r="AA208" s="58" t="s">
        <v>88</v>
      </c>
      <c r="AB208" s="58">
        <v>333</v>
      </c>
      <c r="AC208" s="58">
        <v>476.19</v>
      </c>
    </row>
    <row r="209" spans="1:29" ht="18" customHeight="1" x14ac:dyDescent="0.25">
      <c r="A209" s="1">
        <v>2021</v>
      </c>
      <c r="B209" s="1" t="s">
        <v>1</v>
      </c>
      <c r="C209" s="1" t="s">
        <v>13</v>
      </c>
      <c r="D209" s="2" t="s">
        <v>34</v>
      </c>
      <c r="E209" s="3">
        <v>5492.76</v>
      </c>
      <c r="F209" s="3">
        <v>200</v>
      </c>
      <c r="G209" s="3">
        <v>224</v>
      </c>
      <c r="H209" s="3">
        <v>40</v>
      </c>
      <c r="I209" s="4" t="s">
        <v>40</v>
      </c>
      <c r="S209" s="58" t="s">
        <v>91</v>
      </c>
      <c r="T209" s="58">
        <v>2020</v>
      </c>
      <c r="U209" s="58" t="s">
        <v>4</v>
      </c>
      <c r="V209" s="58" t="s">
        <v>83</v>
      </c>
      <c r="W209" s="58" t="s">
        <v>84</v>
      </c>
      <c r="X209" s="58" t="s">
        <v>85</v>
      </c>
      <c r="Y209" s="58" t="s">
        <v>94</v>
      </c>
      <c r="Z209" s="58" t="s">
        <v>87</v>
      </c>
      <c r="AA209" s="58" t="s">
        <v>88</v>
      </c>
      <c r="AB209" s="58">
        <v>327</v>
      </c>
      <c r="AC209" s="58">
        <v>467.61</v>
      </c>
    </row>
    <row r="210" spans="1:29" ht="18" customHeight="1" x14ac:dyDescent="0.25">
      <c r="A210" s="1">
        <v>2021</v>
      </c>
      <c r="B210" s="1" t="s">
        <v>1</v>
      </c>
      <c r="C210" s="1" t="s">
        <v>15</v>
      </c>
      <c r="D210" s="5" t="s">
        <v>27</v>
      </c>
      <c r="E210" s="6">
        <v>7920</v>
      </c>
      <c r="F210" s="6">
        <v>4577.3</v>
      </c>
      <c r="G210" s="6">
        <v>5126.576</v>
      </c>
      <c r="H210" s="3">
        <v>915.46</v>
      </c>
      <c r="I210" s="4" t="s">
        <v>40</v>
      </c>
      <c r="S210" s="58" t="s">
        <v>89</v>
      </c>
      <c r="T210" s="58">
        <v>2020</v>
      </c>
      <c r="U210" s="58" t="s">
        <v>4</v>
      </c>
      <c r="V210" s="58" t="s">
        <v>83</v>
      </c>
      <c r="W210" s="58" t="s">
        <v>84</v>
      </c>
      <c r="X210" s="58" t="s">
        <v>85</v>
      </c>
      <c r="Y210" s="58" t="s">
        <v>94</v>
      </c>
      <c r="Z210" s="58" t="s">
        <v>87</v>
      </c>
      <c r="AA210" s="58" t="s">
        <v>90</v>
      </c>
      <c r="AB210" s="58">
        <v>231</v>
      </c>
      <c r="AC210" s="58">
        <v>330.33</v>
      </c>
    </row>
    <row r="211" spans="1:29" ht="18" customHeight="1" x14ac:dyDescent="0.25">
      <c r="A211" s="1">
        <v>2021</v>
      </c>
      <c r="B211" s="1" t="s">
        <v>1</v>
      </c>
      <c r="C211" s="1" t="s">
        <v>32</v>
      </c>
      <c r="D211" s="5" t="s">
        <v>32</v>
      </c>
      <c r="E211" s="6">
        <v>5492.76</v>
      </c>
      <c r="F211" s="6">
        <v>6600</v>
      </c>
      <c r="G211" s="6">
        <v>7392</v>
      </c>
      <c r="H211" s="3">
        <v>1320</v>
      </c>
      <c r="I211" s="4" t="s">
        <v>40</v>
      </c>
      <c r="S211" s="58" t="s">
        <v>91</v>
      </c>
      <c r="T211" s="58">
        <v>2020</v>
      </c>
      <c r="U211" s="58" t="s">
        <v>4</v>
      </c>
      <c r="V211" s="58" t="s">
        <v>83</v>
      </c>
      <c r="W211" s="58" t="s">
        <v>84</v>
      </c>
      <c r="X211" s="58" t="s">
        <v>85</v>
      </c>
      <c r="Y211" s="58" t="s">
        <v>94</v>
      </c>
      <c r="Z211" s="58" t="s">
        <v>87</v>
      </c>
      <c r="AA211" s="58" t="s">
        <v>90</v>
      </c>
      <c r="AB211" s="58">
        <v>750</v>
      </c>
      <c r="AC211" s="58">
        <v>526.24</v>
      </c>
    </row>
    <row r="212" spans="1:29" ht="18" customHeight="1" x14ac:dyDescent="0.25">
      <c r="A212" s="1">
        <v>2021</v>
      </c>
      <c r="B212" s="1" t="s">
        <v>2</v>
      </c>
      <c r="C212" s="1" t="s">
        <v>14</v>
      </c>
      <c r="D212" s="2" t="s">
        <v>36</v>
      </c>
      <c r="E212" s="3">
        <v>9600</v>
      </c>
      <c r="F212" s="3">
        <v>4577.3</v>
      </c>
      <c r="G212" s="3">
        <v>5126.576</v>
      </c>
      <c r="H212" s="3">
        <v>915.46</v>
      </c>
      <c r="I212" s="4" t="s">
        <v>40</v>
      </c>
      <c r="S212" s="58" t="s">
        <v>89</v>
      </c>
      <c r="T212" s="58">
        <v>2020</v>
      </c>
      <c r="U212" s="58" t="s">
        <v>4</v>
      </c>
      <c r="V212" s="58" t="s">
        <v>83</v>
      </c>
      <c r="W212" s="58" t="s">
        <v>84</v>
      </c>
      <c r="X212" s="58" t="s">
        <v>85</v>
      </c>
      <c r="Y212" s="58" t="s">
        <v>94</v>
      </c>
      <c r="Z212" s="58" t="s">
        <v>87</v>
      </c>
      <c r="AA212" s="58" t="s">
        <v>90</v>
      </c>
      <c r="AB212" s="58">
        <v>804</v>
      </c>
      <c r="AC212" s="58">
        <v>526.24</v>
      </c>
    </row>
    <row r="213" spans="1:29" ht="18" customHeight="1" x14ac:dyDescent="0.25">
      <c r="A213" s="1">
        <v>2021</v>
      </c>
      <c r="B213" s="1" t="s">
        <v>2</v>
      </c>
      <c r="C213" s="1" t="s">
        <v>14</v>
      </c>
      <c r="D213" s="2" t="s">
        <v>37</v>
      </c>
      <c r="E213" s="3">
        <v>5492.6399999999994</v>
      </c>
      <c r="F213" s="3">
        <v>8000</v>
      </c>
      <c r="G213" s="3">
        <v>8960</v>
      </c>
      <c r="H213" s="3">
        <v>1600</v>
      </c>
      <c r="I213" s="4" t="s">
        <v>40</v>
      </c>
      <c r="S213" s="58" t="s">
        <v>82</v>
      </c>
      <c r="T213" s="58">
        <v>2020</v>
      </c>
      <c r="U213" s="58" t="s">
        <v>4</v>
      </c>
      <c r="V213" s="58" t="s">
        <v>83</v>
      </c>
      <c r="W213" s="58" t="s">
        <v>84</v>
      </c>
      <c r="X213" s="58" t="s">
        <v>85</v>
      </c>
      <c r="Y213" s="58" t="s">
        <v>94</v>
      </c>
      <c r="Z213" s="58" t="s">
        <v>87</v>
      </c>
      <c r="AA213" s="58" t="s">
        <v>90</v>
      </c>
      <c r="AB213" s="58">
        <v>229</v>
      </c>
      <c r="AC213" s="58">
        <v>327.47000000000003</v>
      </c>
    </row>
    <row r="214" spans="1:29" ht="18" customHeight="1" x14ac:dyDescent="0.25">
      <c r="A214" s="1">
        <v>2021</v>
      </c>
      <c r="B214" s="1" t="s">
        <v>2</v>
      </c>
      <c r="C214" s="1" t="s">
        <v>13</v>
      </c>
      <c r="D214" s="2" t="s">
        <v>35</v>
      </c>
      <c r="E214" s="3">
        <v>6892.2</v>
      </c>
      <c r="F214" s="3">
        <v>4577.2</v>
      </c>
      <c r="G214" s="3">
        <v>5126.4639999999999</v>
      </c>
      <c r="H214" s="3">
        <v>915.44</v>
      </c>
      <c r="I214" s="4" t="s">
        <v>40</v>
      </c>
      <c r="S214" s="58" t="s">
        <v>89</v>
      </c>
      <c r="T214" s="58">
        <v>2020</v>
      </c>
      <c r="U214" s="58" t="s">
        <v>4</v>
      </c>
      <c r="V214" s="58" t="s">
        <v>83</v>
      </c>
      <c r="W214" s="58" t="s">
        <v>84</v>
      </c>
      <c r="X214" s="58" t="s">
        <v>85</v>
      </c>
      <c r="Y214" s="58" t="s">
        <v>94</v>
      </c>
      <c r="Z214" s="58" t="s">
        <v>87</v>
      </c>
      <c r="AA214" s="58" t="s">
        <v>90</v>
      </c>
      <c r="AB214" s="58">
        <v>277</v>
      </c>
      <c r="AC214" s="58">
        <v>396.11</v>
      </c>
    </row>
    <row r="215" spans="1:29" ht="18" customHeight="1" x14ac:dyDescent="0.25">
      <c r="A215" s="1">
        <v>2021</v>
      </c>
      <c r="B215" s="1" t="s">
        <v>2</v>
      </c>
      <c r="C215" s="1" t="s">
        <v>38</v>
      </c>
      <c r="D215" s="5" t="s">
        <v>30</v>
      </c>
      <c r="E215" s="6">
        <v>644</v>
      </c>
      <c r="F215" s="6">
        <v>5743.5</v>
      </c>
      <c r="G215" s="6">
        <v>6432.72</v>
      </c>
      <c r="H215" s="3">
        <v>1148.7</v>
      </c>
      <c r="I215" s="4" t="s">
        <v>40</v>
      </c>
      <c r="S215" s="58" t="s">
        <v>82</v>
      </c>
      <c r="T215" s="58">
        <v>2020</v>
      </c>
      <c r="U215" s="58" t="s">
        <v>4</v>
      </c>
      <c r="V215" s="58" t="s">
        <v>83</v>
      </c>
      <c r="W215" s="58" t="s">
        <v>84</v>
      </c>
      <c r="X215" s="58" t="s">
        <v>85</v>
      </c>
      <c r="Y215" s="58" t="s">
        <v>86</v>
      </c>
      <c r="Z215" s="58" t="s">
        <v>87</v>
      </c>
      <c r="AA215" s="58" t="s">
        <v>90</v>
      </c>
      <c r="AB215" s="58">
        <v>205</v>
      </c>
      <c r="AC215" s="58">
        <v>293.14999999999998</v>
      </c>
    </row>
    <row r="216" spans="1:29" ht="18" customHeight="1" x14ac:dyDescent="0.25">
      <c r="A216" s="1">
        <v>2021</v>
      </c>
      <c r="B216" s="1" t="s">
        <v>2</v>
      </c>
      <c r="C216" s="1" t="s">
        <v>12</v>
      </c>
      <c r="D216" s="5" t="s">
        <v>29</v>
      </c>
      <c r="E216" s="6">
        <v>643</v>
      </c>
      <c r="F216" s="6">
        <v>7000</v>
      </c>
      <c r="G216" s="6">
        <v>7840</v>
      </c>
      <c r="H216" s="3">
        <v>1400</v>
      </c>
      <c r="I216" s="4" t="s">
        <v>40</v>
      </c>
      <c r="S216" s="58" t="s">
        <v>82</v>
      </c>
      <c r="T216" s="58">
        <v>2020</v>
      </c>
      <c r="U216" s="58" t="s">
        <v>4</v>
      </c>
      <c r="V216" s="58" t="s">
        <v>83</v>
      </c>
      <c r="W216" s="58" t="s">
        <v>84</v>
      </c>
      <c r="X216" s="58" t="s">
        <v>85</v>
      </c>
      <c r="Y216" s="58" t="s">
        <v>86</v>
      </c>
      <c r="Z216" s="58" t="s">
        <v>87</v>
      </c>
      <c r="AA216" s="58" t="s">
        <v>88</v>
      </c>
      <c r="AB216" s="58">
        <v>879</v>
      </c>
      <c r="AC216" s="58">
        <v>1256.97</v>
      </c>
    </row>
    <row r="217" spans="1:29" ht="18" customHeight="1" x14ac:dyDescent="0.25">
      <c r="A217" s="1">
        <v>2021</v>
      </c>
      <c r="B217" s="1" t="s">
        <v>2</v>
      </c>
      <c r="C217" s="1" t="s">
        <v>38</v>
      </c>
      <c r="D217" s="5" t="s">
        <v>31</v>
      </c>
      <c r="E217" s="6">
        <v>455</v>
      </c>
      <c r="F217" s="6">
        <v>4578.6000000000004</v>
      </c>
      <c r="G217" s="6">
        <v>5128.0320000000002</v>
      </c>
      <c r="H217" s="3">
        <v>915.72000000000014</v>
      </c>
      <c r="I217" s="4" t="s">
        <v>40</v>
      </c>
      <c r="S217" s="58" t="s">
        <v>93</v>
      </c>
      <c r="T217" s="58">
        <v>2020</v>
      </c>
      <c r="U217" s="58" t="s">
        <v>4</v>
      </c>
      <c r="V217" s="58" t="s">
        <v>83</v>
      </c>
      <c r="W217" s="58" t="s">
        <v>84</v>
      </c>
      <c r="X217" s="58" t="s">
        <v>85</v>
      </c>
      <c r="Y217" s="58" t="s">
        <v>86</v>
      </c>
      <c r="Z217" s="58" t="s">
        <v>87</v>
      </c>
      <c r="AA217" s="58" t="s">
        <v>88</v>
      </c>
      <c r="AB217" s="58">
        <v>880</v>
      </c>
      <c r="AC217" s="58">
        <v>1258.4000000000001</v>
      </c>
    </row>
    <row r="218" spans="1:29" ht="18" customHeight="1" x14ac:dyDescent="0.25">
      <c r="A218" s="1">
        <v>2021</v>
      </c>
      <c r="B218" s="1" t="s">
        <v>2</v>
      </c>
      <c r="C218" s="1" t="s">
        <v>12</v>
      </c>
      <c r="D218" s="5" t="s">
        <v>28</v>
      </c>
      <c r="E218" s="7">
        <v>345</v>
      </c>
      <c r="F218" s="7">
        <v>7000</v>
      </c>
      <c r="G218" s="7">
        <v>7840</v>
      </c>
      <c r="H218" s="3">
        <v>1400</v>
      </c>
      <c r="I218" s="4" t="s">
        <v>40</v>
      </c>
      <c r="S218" s="58" t="s">
        <v>89</v>
      </c>
      <c r="T218" s="58">
        <v>2020</v>
      </c>
      <c r="U218" s="58" t="s">
        <v>4</v>
      </c>
      <c r="V218" s="58" t="s">
        <v>83</v>
      </c>
      <c r="W218" s="58" t="s">
        <v>84</v>
      </c>
      <c r="X218" s="58" t="s">
        <v>85</v>
      </c>
      <c r="Y218" s="58" t="s">
        <v>86</v>
      </c>
      <c r="Z218" s="58" t="s">
        <v>87</v>
      </c>
      <c r="AA218" s="58" t="s">
        <v>88</v>
      </c>
      <c r="AB218" s="58">
        <v>881</v>
      </c>
      <c r="AC218" s="58">
        <v>1259.83</v>
      </c>
    </row>
    <row r="219" spans="1:29" ht="18" customHeight="1" x14ac:dyDescent="0.25">
      <c r="A219" s="1">
        <v>2021</v>
      </c>
      <c r="B219" s="1" t="s">
        <v>2</v>
      </c>
      <c r="C219" s="1" t="s">
        <v>13</v>
      </c>
      <c r="D219" s="2" t="s">
        <v>33</v>
      </c>
      <c r="E219" s="3">
        <v>122</v>
      </c>
      <c r="F219" s="3">
        <v>100</v>
      </c>
      <c r="G219" s="3">
        <v>112</v>
      </c>
      <c r="H219" s="3">
        <v>20</v>
      </c>
      <c r="I219" s="4" t="s">
        <v>40</v>
      </c>
      <c r="S219" s="58" t="s">
        <v>89</v>
      </c>
      <c r="T219" s="58">
        <v>2020</v>
      </c>
      <c r="U219" s="58" t="s">
        <v>4</v>
      </c>
      <c r="V219" s="58" t="s">
        <v>83</v>
      </c>
      <c r="W219" s="58" t="s">
        <v>84</v>
      </c>
      <c r="X219" s="58" t="s">
        <v>85</v>
      </c>
      <c r="Y219" s="58" t="s">
        <v>86</v>
      </c>
      <c r="Z219" s="58" t="s">
        <v>87</v>
      </c>
      <c r="AA219" s="58" t="s">
        <v>90</v>
      </c>
      <c r="AB219" s="58">
        <v>233</v>
      </c>
      <c r="AC219" s="58">
        <v>333.19</v>
      </c>
    </row>
    <row r="220" spans="1:29" ht="18" customHeight="1" x14ac:dyDescent="0.25">
      <c r="A220" s="1">
        <v>2021</v>
      </c>
      <c r="B220" s="1" t="s">
        <v>2</v>
      </c>
      <c r="C220" s="1" t="s">
        <v>15</v>
      </c>
      <c r="D220" s="5" t="s">
        <v>26</v>
      </c>
      <c r="E220" s="6">
        <v>78</v>
      </c>
      <c r="F220" s="6">
        <v>4577.2</v>
      </c>
      <c r="G220" s="6">
        <v>5126.4639999999999</v>
      </c>
      <c r="H220" s="3">
        <v>915.44</v>
      </c>
      <c r="I220" s="4" t="s">
        <v>40</v>
      </c>
      <c r="S220" s="58" t="s">
        <v>82</v>
      </c>
      <c r="T220" s="58">
        <v>2020</v>
      </c>
      <c r="U220" s="58" t="s">
        <v>4</v>
      </c>
      <c r="V220" s="58" t="s">
        <v>83</v>
      </c>
      <c r="W220" s="58" t="s">
        <v>84</v>
      </c>
      <c r="X220" s="58" t="s">
        <v>85</v>
      </c>
      <c r="Y220" s="58" t="s">
        <v>86</v>
      </c>
      <c r="Z220" s="58" t="s">
        <v>87</v>
      </c>
      <c r="AA220" s="58" t="s">
        <v>90</v>
      </c>
      <c r="AB220" s="58">
        <v>275</v>
      </c>
      <c r="AC220" s="58">
        <v>393.25</v>
      </c>
    </row>
    <row r="221" spans="1:29" ht="18" customHeight="1" x14ac:dyDescent="0.25">
      <c r="A221" s="1">
        <v>2021</v>
      </c>
      <c r="B221" s="1" t="s">
        <v>2</v>
      </c>
      <c r="C221" s="1" t="s">
        <v>15</v>
      </c>
      <c r="D221" s="5" t="s">
        <v>24</v>
      </c>
      <c r="E221" s="6">
        <v>76</v>
      </c>
      <c r="F221" s="6">
        <v>4576.8999999999996</v>
      </c>
      <c r="G221" s="6">
        <v>5126.1279999999997</v>
      </c>
      <c r="H221" s="3">
        <v>915.38</v>
      </c>
      <c r="I221" s="4" t="s">
        <v>40</v>
      </c>
      <c r="S221" s="58" t="s">
        <v>89</v>
      </c>
      <c r="T221" s="58">
        <v>2020</v>
      </c>
      <c r="U221" s="58" t="s">
        <v>4</v>
      </c>
      <c r="V221" s="58" t="s">
        <v>83</v>
      </c>
      <c r="W221" s="58" t="s">
        <v>84</v>
      </c>
      <c r="X221" s="58" t="s">
        <v>85</v>
      </c>
      <c r="Y221" s="58" t="s">
        <v>86</v>
      </c>
      <c r="Z221" s="58" t="s">
        <v>87</v>
      </c>
      <c r="AA221" s="58" t="s">
        <v>90</v>
      </c>
      <c r="AB221" s="58">
        <v>773</v>
      </c>
      <c r="AC221" s="58">
        <v>1105.3899999999999</v>
      </c>
    </row>
    <row r="222" spans="1:29" ht="18" customHeight="1" x14ac:dyDescent="0.25">
      <c r="A222" s="1">
        <v>2021</v>
      </c>
      <c r="B222" s="1" t="s">
        <v>2</v>
      </c>
      <c r="C222" s="1" t="s">
        <v>15</v>
      </c>
      <c r="D222" s="5" t="s">
        <v>25</v>
      </c>
      <c r="E222" s="6">
        <v>46</v>
      </c>
      <c r="F222" s="6">
        <v>200</v>
      </c>
      <c r="G222" s="6">
        <v>224</v>
      </c>
      <c r="H222" s="3">
        <v>40</v>
      </c>
      <c r="I222" s="4" t="s">
        <v>40</v>
      </c>
      <c r="S222" s="58" t="s">
        <v>92</v>
      </c>
      <c r="T222" s="58">
        <v>2020</v>
      </c>
      <c r="U222" s="58" t="s">
        <v>10</v>
      </c>
      <c r="V222" s="58" t="s">
        <v>83</v>
      </c>
      <c r="W222" s="58" t="s">
        <v>84</v>
      </c>
      <c r="X222" s="58" t="s">
        <v>85</v>
      </c>
      <c r="Y222" s="58" t="s">
        <v>86</v>
      </c>
      <c r="Z222" s="58" t="s">
        <v>87</v>
      </c>
      <c r="AA222" s="58" t="s">
        <v>88</v>
      </c>
      <c r="AB222" s="58">
        <v>242</v>
      </c>
      <c r="AC222" s="58">
        <v>526.24</v>
      </c>
    </row>
    <row r="223" spans="1:29" ht="18" customHeight="1" x14ac:dyDescent="0.25">
      <c r="A223" s="1">
        <v>2021</v>
      </c>
      <c r="B223" s="1" t="s">
        <v>2</v>
      </c>
      <c r="C223" s="1" t="s">
        <v>15</v>
      </c>
      <c r="D223" s="5" t="s">
        <v>23</v>
      </c>
      <c r="E223" s="6">
        <v>34</v>
      </c>
      <c r="F223" s="6">
        <v>4576.8</v>
      </c>
      <c r="G223" s="6">
        <v>5126.0160000000005</v>
      </c>
      <c r="H223" s="3">
        <v>915.36000000000013</v>
      </c>
      <c r="I223" s="4" t="s">
        <v>40</v>
      </c>
      <c r="S223" s="58" t="s">
        <v>89</v>
      </c>
      <c r="T223" s="58">
        <v>2020</v>
      </c>
      <c r="U223" s="58" t="s">
        <v>10</v>
      </c>
      <c r="V223" s="58" t="s">
        <v>83</v>
      </c>
      <c r="W223" s="58" t="s">
        <v>84</v>
      </c>
      <c r="X223" s="58" t="s">
        <v>85</v>
      </c>
      <c r="Y223" s="58" t="s">
        <v>86</v>
      </c>
      <c r="Z223" s="58" t="s">
        <v>87</v>
      </c>
      <c r="AA223" s="58" t="s">
        <v>88</v>
      </c>
      <c r="AB223" s="58">
        <v>236</v>
      </c>
      <c r="AC223" s="58">
        <v>526.24</v>
      </c>
    </row>
    <row r="224" spans="1:29" ht="18" customHeight="1" x14ac:dyDescent="0.25">
      <c r="A224" s="1">
        <v>2021</v>
      </c>
      <c r="B224" s="1" t="s">
        <v>2</v>
      </c>
      <c r="C224" s="1" t="s">
        <v>13</v>
      </c>
      <c r="D224" s="2" t="s">
        <v>34</v>
      </c>
      <c r="E224" s="3">
        <v>7</v>
      </c>
      <c r="F224" s="3">
        <v>200</v>
      </c>
      <c r="G224" s="3">
        <v>224</v>
      </c>
      <c r="H224" s="3">
        <v>40</v>
      </c>
      <c r="I224" s="4" t="s">
        <v>40</v>
      </c>
      <c r="S224" s="58" t="s">
        <v>91</v>
      </c>
      <c r="T224" s="58">
        <v>2020</v>
      </c>
      <c r="U224" s="58" t="s">
        <v>10</v>
      </c>
      <c r="V224" s="58" t="s">
        <v>83</v>
      </c>
      <c r="W224" s="58" t="s">
        <v>84</v>
      </c>
      <c r="X224" s="58" t="s">
        <v>85</v>
      </c>
      <c r="Y224" s="58" t="s">
        <v>86</v>
      </c>
      <c r="Z224" s="58" t="s">
        <v>87</v>
      </c>
      <c r="AA224" s="58" t="s">
        <v>88</v>
      </c>
      <c r="AB224" s="58">
        <v>230</v>
      </c>
      <c r="AC224" s="58">
        <v>526.24</v>
      </c>
    </row>
    <row r="225" spans="1:29" ht="18" customHeight="1" x14ac:dyDescent="0.25">
      <c r="A225" s="1">
        <v>2021</v>
      </c>
      <c r="B225" s="1" t="s">
        <v>2</v>
      </c>
      <c r="C225" s="1" t="s">
        <v>15</v>
      </c>
      <c r="D225" s="5" t="s">
        <v>27</v>
      </c>
      <c r="E225" s="6">
        <v>3</v>
      </c>
      <c r="F225" s="6">
        <v>4577.3</v>
      </c>
      <c r="G225" s="6">
        <v>5126.576</v>
      </c>
      <c r="H225" s="3">
        <v>915.46</v>
      </c>
      <c r="I225" s="4" t="s">
        <v>40</v>
      </c>
      <c r="S225" s="58" t="s">
        <v>92</v>
      </c>
      <c r="T225" s="58">
        <v>2020</v>
      </c>
      <c r="U225" s="58" t="s">
        <v>10</v>
      </c>
      <c r="V225" s="58" t="s">
        <v>83</v>
      </c>
      <c r="W225" s="58" t="s">
        <v>84</v>
      </c>
      <c r="X225" s="58" t="s">
        <v>85</v>
      </c>
      <c r="Y225" s="58" t="s">
        <v>86</v>
      </c>
      <c r="Z225" s="58" t="s">
        <v>87</v>
      </c>
      <c r="AA225" s="58" t="s">
        <v>90</v>
      </c>
      <c r="AB225" s="58">
        <v>200</v>
      </c>
      <c r="AC225" s="58">
        <v>286</v>
      </c>
    </row>
    <row r="226" spans="1:29" ht="18" customHeight="1" x14ac:dyDescent="0.25">
      <c r="A226" s="1">
        <v>2021</v>
      </c>
      <c r="B226" s="1" t="s">
        <v>2</v>
      </c>
      <c r="C226" s="1" t="s">
        <v>32</v>
      </c>
      <c r="D226" s="5" t="s">
        <v>32</v>
      </c>
      <c r="E226" s="6">
        <v>2</v>
      </c>
      <c r="F226" s="6">
        <v>6600</v>
      </c>
      <c r="G226" s="6">
        <v>7392</v>
      </c>
      <c r="H226" s="3">
        <v>1320</v>
      </c>
      <c r="I226" s="4" t="s">
        <v>40</v>
      </c>
      <c r="S226" s="58" t="s">
        <v>91</v>
      </c>
      <c r="T226" s="58">
        <v>2020</v>
      </c>
      <c r="U226" s="58" t="s">
        <v>10</v>
      </c>
      <c r="V226" s="58" t="s">
        <v>83</v>
      </c>
      <c r="W226" s="58" t="s">
        <v>84</v>
      </c>
      <c r="X226" s="58" t="s">
        <v>85</v>
      </c>
      <c r="Y226" s="58" t="s">
        <v>86</v>
      </c>
      <c r="Z226" s="58" t="s">
        <v>87</v>
      </c>
      <c r="AA226" s="58" t="s">
        <v>90</v>
      </c>
      <c r="AB226" s="58">
        <v>170</v>
      </c>
      <c r="AC226" s="58">
        <v>243.1</v>
      </c>
    </row>
    <row r="227" spans="1:29" ht="18" customHeight="1" x14ac:dyDescent="0.25">
      <c r="A227" s="1">
        <v>2021</v>
      </c>
      <c r="B227" s="1" t="s">
        <v>3</v>
      </c>
      <c r="C227" s="1" t="s">
        <v>14</v>
      </c>
      <c r="D227" s="2" t="s">
        <v>36</v>
      </c>
      <c r="E227" s="3">
        <v>3566</v>
      </c>
      <c r="F227" s="3">
        <v>4577.3</v>
      </c>
      <c r="G227" s="3">
        <v>5126.576</v>
      </c>
      <c r="H227" s="3">
        <v>915.46</v>
      </c>
      <c r="I227" s="4" t="s">
        <v>40</v>
      </c>
      <c r="S227" s="58" t="s">
        <v>91</v>
      </c>
      <c r="T227" s="58">
        <v>2020</v>
      </c>
      <c r="U227" s="58" t="s">
        <v>10</v>
      </c>
      <c r="V227" s="58" t="s">
        <v>83</v>
      </c>
      <c r="W227" s="58" t="s">
        <v>84</v>
      </c>
      <c r="X227" s="58" t="s">
        <v>85</v>
      </c>
      <c r="Y227" s="58" t="s">
        <v>86</v>
      </c>
      <c r="Z227" s="58" t="s">
        <v>87</v>
      </c>
      <c r="AA227" s="58" t="s">
        <v>90</v>
      </c>
      <c r="AB227" s="58">
        <v>196</v>
      </c>
      <c r="AC227" s="58">
        <v>280.27999999999997</v>
      </c>
    </row>
    <row r="228" spans="1:29" ht="18" customHeight="1" x14ac:dyDescent="0.25">
      <c r="A228" s="1">
        <v>2021</v>
      </c>
      <c r="B228" s="1" t="s">
        <v>3</v>
      </c>
      <c r="C228" s="1" t="s">
        <v>14</v>
      </c>
      <c r="D228" s="2" t="s">
        <v>37</v>
      </c>
      <c r="E228" s="3">
        <v>2498</v>
      </c>
      <c r="F228" s="3">
        <v>8000</v>
      </c>
      <c r="G228" s="3">
        <v>8960</v>
      </c>
      <c r="H228" s="3">
        <v>1600</v>
      </c>
      <c r="I228" s="4" t="s">
        <v>40</v>
      </c>
      <c r="S228" s="58" t="s">
        <v>89</v>
      </c>
      <c r="T228" s="58">
        <v>2020</v>
      </c>
      <c r="U228" s="58" t="s">
        <v>10</v>
      </c>
      <c r="V228" s="58" t="s">
        <v>83</v>
      </c>
      <c r="W228" s="58" t="s">
        <v>84</v>
      </c>
      <c r="X228" s="58" t="s">
        <v>85</v>
      </c>
      <c r="Y228" s="58" t="s">
        <v>86</v>
      </c>
      <c r="Z228" s="58" t="s">
        <v>87</v>
      </c>
      <c r="AA228" s="58" t="s">
        <v>90</v>
      </c>
      <c r="AB228" s="58">
        <v>244</v>
      </c>
      <c r="AC228" s="58">
        <v>348.92</v>
      </c>
    </row>
    <row r="229" spans="1:29" ht="18" customHeight="1" x14ac:dyDescent="0.25">
      <c r="A229" s="1">
        <v>2021</v>
      </c>
      <c r="B229" s="1" t="s">
        <v>3</v>
      </c>
      <c r="C229" s="1" t="s">
        <v>13</v>
      </c>
      <c r="D229" s="2" t="s">
        <v>35</v>
      </c>
      <c r="E229" s="3">
        <v>1245</v>
      </c>
      <c r="F229" s="3">
        <v>4577.2</v>
      </c>
      <c r="G229" s="3">
        <v>5126.4639999999999</v>
      </c>
      <c r="H229" s="3">
        <v>915.44</v>
      </c>
      <c r="I229" s="4" t="s">
        <v>40</v>
      </c>
      <c r="S229" s="58" t="s">
        <v>82</v>
      </c>
      <c r="T229" s="58">
        <v>2020</v>
      </c>
      <c r="U229" s="58" t="s">
        <v>10</v>
      </c>
      <c r="V229" s="58" t="s">
        <v>83</v>
      </c>
      <c r="W229" s="58" t="s">
        <v>84</v>
      </c>
      <c r="X229" s="58" t="s">
        <v>85</v>
      </c>
      <c r="Y229" s="58" t="s">
        <v>86</v>
      </c>
      <c r="Z229" s="58" t="s">
        <v>87</v>
      </c>
      <c r="AA229" s="58" t="s">
        <v>90</v>
      </c>
      <c r="AB229" s="58">
        <v>172</v>
      </c>
      <c r="AC229" s="58">
        <v>245.95999999999998</v>
      </c>
    </row>
    <row r="230" spans="1:29" ht="18" customHeight="1" x14ac:dyDescent="0.25">
      <c r="A230" s="1">
        <v>2021</v>
      </c>
      <c r="B230" s="1" t="s">
        <v>3</v>
      </c>
      <c r="C230" s="1" t="s">
        <v>38</v>
      </c>
      <c r="D230" s="5" t="s">
        <v>30</v>
      </c>
      <c r="E230" s="6">
        <v>644</v>
      </c>
      <c r="F230" s="6">
        <v>5743.5</v>
      </c>
      <c r="G230" s="6">
        <v>6432.72</v>
      </c>
      <c r="H230" s="3">
        <v>1148.7</v>
      </c>
      <c r="I230" s="4" t="s">
        <v>40</v>
      </c>
      <c r="S230" s="58" t="s">
        <v>82</v>
      </c>
      <c r="T230" s="58">
        <v>2020</v>
      </c>
      <c r="U230" s="58" t="s">
        <v>10</v>
      </c>
      <c r="V230" s="58" t="s">
        <v>83</v>
      </c>
      <c r="W230" s="58" t="s">
        <v>84</v>
      </c>
      <c r="X230" s="58" t="s">
        <v>85</v>
      </c>
      <c r="Y230" s="58" t="s">
        <v>86</v>
      </c>
      <c r="Z230" s="58" t="s">
        <v>87</v>
      </c>
      <c r="AA230" s="58" t="s">
        <v>88</v>
      </c>
      <c r="AB230" s="58">
        <v>240</v>
      </c>
      <c r="AC230" s="58">
        <v>526.24</v>
      </c>
    </row>
    <row r="231" spans="1:29" ht="18" customHeight="1" x14ac:dyDescent="0.25">
      <c r="A231" s="1">
        <v>2021</v>
      </c>
      <c r="B231" s="1" t="s">
        <v>3</v>
      </c>
      <c r="C231" s="1" t="s">
        <v>12</v>
      </c>
      <c r="D231" s="5" t="s">
        <v>29</v>
      </c>
      <c r="E231" s="6">
        <v>643</v>
      </c>
      <c r="F231" s="6">
        <v>7000</v>
      </c>
      <c r="G231" s="6">
        <v>7840</v>
      </c>
      <c r="H231" s="3">
        <v>1400</v>
      </c>
      <c r="I231" s="4" t="s">
        <v>40</v>
      </c>
      <c r="S231" s="58" t="s">
        <v>91</v>
      </c>
      <c r="T231" s="58">
        <v>2020</v>
      </c>
      <c r="U231" s="58" t="s">
        <v>10</v>
      </c>
      <c r="V231" s="58" t="s">
        <v>83</v>
      </c>
      <c r="W231" s="58" t="s">
        <v>84</v>
      </c>
      <c r="X231" s="58" t="s">
        <v>85</v>
      </c>
      <c r="Y231" s="58" t="s">
        <v>86</v>
      </c>
      <c r="Z231" s="58" t="s">
        <v>87</v>
      </c>
      <c r="AA231" s="58" t="s">
        <v>88</v>
      </c>
      <c r="AB231" s="58">
        <v>234</v>
      </c>
      <c r="AC231" s="58">
        <v>526.24</v>
      </c>
    </row>
    <row r="232" spans="1:29" ht="18" customHeight="1" x14ac:dyDescent="0.25">
      <c r="A232" s="1">
        <v>2021</v>
      </c>
      <c r="B232" s="1" t="s">
        <v>3</v>
      </c>
      <c r="C232" s="1" t="s">
        <v>38</v>
      </c>
      <c r="D232" s="5" t="s">
        <v>31</v>
      </c>
      <c r="E232" s="6">
        <v>455</v>
      </c>
      <c r="F232" s="6">
        <v>4578.6000000000004</v>
      </c>
      <c r="G232" s="6">
        <v>5128.0320000000002</v>
      </c>
      <c r="H232" s="3">
        <v>915.72000000000014</v>
      </c>
      <c r="I232" s="4" t="s">
        <v>40</v>
      </c>
      <c r="S232" s="58" t="s">
        <v>89</v>
      </c>
      <c r="T232" s="58">
        <v>2020</v>
      </c>
      <c r="U232" s="58" t="s">
        <v>10</v>
      </c>
      <c r="V232" s="58" t="s">
        <v>83</v>
      </c>
      <c r="W232" s="58" t="s">
        <v>84</v>
      </c>
      <c r="X232" s="58" t="s">
        <v>85</v>
      </c>
      <c r="Y232" s="58" t="s">
        <v>86</v>
      </c>
      <c r="Z232" s="58" t="s">
        <v>87</v>
      </c>
      <c r="AA232" s="58" t="s">
        <v>88</v>
      </c>
      <c r="AB232" s="58">
        <v>228</v>
      </c>
      <c r="AC232" s="58">
        <v>526.24</v>
      </c>
    </row>
    <row r="233" spans="1:29" ht="18" customHeight="1" x14ac:dyDescent="0.25">
      <c r="A233" s="1">
        <v>2021</v>
      </c>
      <c r="B233" s="1" t="s">
        <v>3</v>
      </c>
      <c r="C233" s="1" t="s">
        <v>12</v>
      </c>
      <c r="D233" s="5" t="s">
        <v>28</v>
      </c>
      <c r="E233" s="7">
        <v>345</v>
      </c>
      <c r="F233" s="7">
        <v>7000</v>
      </c>
      <c r="G233" s="7">
        <v>7840</v>
      </c>
      <c r="H233" s="3">
        <v>1400</v>
      </c>
      <c r="I233" s="4" t="s">
        <v>40</v>
      </c>
      <c r="S233" s="58" t="s">
        <v>82</v>
      </c>
      <c r="T233" s="58">
        <v>2020</v>
      </c>
      <c r="U233" s="58" t="s">
        <v>10</v>
      </c>
      <c r="V233" s="58" t="s">
        <v>83</v>
      </c>
      <c r="W233" s="58" t="s">
        <v>84</v>
      </c>
      <c r="X233" s="58" t="s">
        <v>85</v>
      </c>
      <c r="Y233" s="58" t="s">
        <v>86</v>
      </c>
      <c r="Z233" s="58" t="s">
        <v>87</v>
      </c>
      <c r="AA233" s="58" t="s">
        <v>90</v>
      </c>
      <c r="AB233" s="58">
        <v>683</v>
      </c>
      <c r="AC233" s="58">
        <v>976.69</v>
      </c>
    </row>
    <row r="234" spans="1:29" ht="18" customHeight="1" x14ac:dyDescent="0.25">
      <c r="A234" s="1">
        <v>2021</v>
      </c>
      <c r="B234" s="1" t="s">
        <v>3</v>
      </c>
      <c r="C234" s="1" t="s">
        <v>13</v>
      </c>
      <c r="D234" s="2" t="s">
        <v>33</v>
      </c>
      <c r="E234" s="3">
        <v>122</v>
      </c>
      <c r="F234" s="3">
        <v>100</v>
      </c>
      <c r="G234" s="3">
        <v>112</v>
      </c>
      <c r="H234" s="3">
        <v>20</v>
      </c>
      <c r="I234" s="4" t="s">
        <v>40</v>
      </c>
      <c r="S234" s="58" t="s">
        <v>89</v>
      </c>
      <c r="T234" s="58">
        <v>2020</v>
      </c>
      <c r="U234" s="58" t="s">
        <v>10</v>
      </c>
      <c r="V234" s="58" t="s">
        <v>83</v>
      </c>
      <c r="W234" s="58" t="s">
        <v>84</v>
      </c>
      <c r="X234" s="58" t="s">
        <v>85</v>
      </c>
      <c r="Y234" s="58" t="s">
        <v>86</v>
      </c>
      <c r="Z234" s="58" t="s">
        <v>87</v>
      </c>
      <c r="AA234" s="58" t="s">
        <v>90</v>
      </c>
      <c r="AB234" s="58">
        <v>716</v>
      </c>
      <c r="AC234" s="58">
        <v>1023.88</v>
      </c>
    </row>
    <row r="235" spans="1:29" ht="18" customHeight="1" x14ac:dyDescent="0.25">
      <c r="A235" s="1">
        <v>2021</v>
      </c>
      <c r="B235" s="1" t="s">
        <v>3</v>
      </c>
      <c r="C235" s="1" t="s">
        <v>15</v>
      </c>
      <c r="D235" s="5" t="s">
        <v>26</v>
      </c>
      <c r="E235" s="6">
        <v>78</v>
      </c>
      <c r="F235" s="6">
        <v>4577.2</v>
      </c>
      <c r="G235" s="6">
        <v>5126.4639999999999</v>
      </c>
      <c r="H235" s="3">
        <v>915.44</v>
      </c>
      <c r="I235" s="4" t="s">
        <v>40</v>
      </c>
      <c r="S235" s="58" t="s">
        <v>91</v>
      </c>
      <c r="T235" s="58">
        <v>2020</v>
      </c>
      <c r="U235" s="58" t="s">
        <v>10</v>
      </c>
      <c r="V235" s="58" t="s">
        <v>83</v>
      </c>
      <c r="W235" s="58" t="s">
        <v>84</v>
      </c>
      <c r="X235" s="58" t="s">
        <v>85</v>
      </c>
      <c r="Y235" s="58" t="s">
        <v>86</v>
      </c>
      <c r="Z235" s="58" t="s">
        <v>87</v>
      </c>
      <c r="AA235" s="58" t="s">
        <v>90</v>
      </c>
      <c r="AB235" s="58">
        <v>769</v>
      </c>
      <c r="AC235" s="58">
        <v>1099.67</v>
      </c>
    </row>
    <row r="236" spans="1:29" ht="18" customHeight="1" x14ac:dyDescent="0.25">
      <c r="A236" s="1">
        <v>2021</v>
      </c>
      <c r="B236" s="1" t="s">
        <v>3</v>
      </c>
      <c r="C236" s="1" t="s">
        <v>15</v>
      </c>
      <c r="D236" s="5" t="s">
        <v>24</v>
      </c>
      <c r="E236" s="6">
        <v>76</v>
      </c>
      <c r="F236" s="6">
        <v>4576.8999999999996</v>
      </c>
      <c r="G236" s="6">
        <v>5126.1279999999997</v>
      </c>
      <c r="H236" s="3">
        <v>915.38</v>
      </c>
      <c r="I236" s="4" t="s">
        <v>40</v>
      </c>
      <c r="S236" s="58" t="s">
        <v>89</v>
      </c>
      <c r="T236" s="58">
        <v>2020</v>
      </c>
      <c r="U236" s="58" t="s">
        <v>10</v>
      </c>
      <c r="V236" s="58" t="s">
        <v>83</v>
      </c>
      <c r="W236" s="58" t="s">
        <v>84</v>
      </c>
      <c r="X236" s="58" t="s">
        <v>85</v>
      </c>
      <c r="Y236" s="58" t="s">
        <v>86</v>
      </c>
      <c r="Z236" s="58" t="s">
        <v>87</v>
      </c>
      <c r="AA236" s="58" t="s">
        <v>88</v>
      </c>
      <c r="AB236" s="58">
        <v>237</v>
      </c>
      <c r="AC236" s="58">
        <v>338.90999999999997</v>
      </c>
    </row>
    <row r="237" spans="1:29" ht="18" customHeight="1" x14ac:dyDescent="0.25">
      <c r="A237" s="1">
        <v>2021</v>
      </c>
      <c r="B237" s="1" t="s">
        <v>3</v>
      </c>
      <c r="C237" s="1" t="s">
        <v>15</v>
      </c>
      <c r="D237" s="5" t="s">
        <v>25</v>
      </c>
      <c r="E237" s="6">
        <v>46</v>
      </c>
      <c r="F237" s="6">
        <v>200</v>
      </c>
      <c r="G237" s="6">
        <v>224</v>
      </c>
      <c r="H237" s="3">
        <v>40</v>
      </c>
      <c r="I237" s="4" t="s">
        <v>40</v>
      </c>
      <c r="S237" s="58" t="s">
        <v>89</v>
      </c>
      <c r="T237" s="58">
        <v>2020</v>
      </c>
      <c r="U237" s="58" t="s">
        <v>10</v>
      </c>
      <c r="V237" s="58" t="s">
        <v>83</v>
      </c>
      <c r="W237" s="58" t="s">
        <v>84</v>
      </c>
      <c r="X237" s="58" t="s">
        <v>85</v>
      </c>
      <c r="Y237" s="58" t="s">
        <v>86</v>
      </c>
      <c r="Z237" s="58" t="s">
        <v>87</v>
      </c>
      <c r="AA237" s="58" t="s">
        <v>88</v>
      </c>
      <c r="AB237" s="58">
        <v>231</v>
      </c>
      <c r="AC237" s="58">
        <v>330.33</v>
      </c>
    </row>
    <row r="238" spans="1:29" ht="18" customHeight="1" x14ac:dyDescent="0.25">
      <c r="A238" s="1">
        <v>2021</v>
      </c>
      <c r="B238" s="1" t="s">
        <v>3</v>
      </c>
      <c r="C238" s="1" t="s">
        <v>15</v>
      </c>
      <c r="D238" s="5" t="s">
        <v>23</v>
      </c>
      <c r="E238" s="6">
        <v>34</v>
      </c>
      <c r="F238" s="6">
        <v>4576.8</v>
      </c>
      <c r="G238" s="6">
        <v>5126.0160000000005</v>
      </c>
      <c r="H238" s="3">
        <v>915.36000000000013</v>
      </c>
      <c r="I238" s="4" t="s">
        <v>40</v>
      </c>
      <c r="S238" s="58" t="s">
        <v>91</v>
      </c>
      <c r="T238" s="58">
        <v>2020</v>
      </c>
      <c r="U238" s="58" t="s">
        <v>10</v>
      </c>
      <c r="V238" s="58" t="s">
        <v>83</v>
      </c>
      <c r="W238" s="58" t="s">
        <v>84</v>
      </c>
      <c r="X238" s="58" t="s">
        <v>85</v>
      </c>
      <c r="Y238" s="58" t="s">
        <v>86</v>
      </c>
      <c r="Z238" s="58" t="s">
        <v>87</v>
      </c>
      <c r="AA238" s="58" t="s">
        <v>90</v>
      </c>
      <c r="AB238" s="58">
        <v>201</v>
      </c>
      <c r="AC238" s="58">
        <v>287.43</v>
      </c>
    </row>
    <row r="239" spans="1:29" ht="18" customHeight="1" x14ac:dyDescent="0.25">
      <c r="A239" s="1">
        <v>2021</v>
      </c>
      <c r="B239" s="1" t="s">
        <v>3</v>
      </c>
      <c r="C239" s="1" t="s">
        <v>13</v>
      </c>
      <c r="D239" s="2" t="s">
        <v>34</v>
      </c>
      <c r="E239" s="3">
        <v>7</v>
      </c>
      <c r="F239" s="3">
        <v>200</v>
      </c>
      <c r="G239" s="3">
        <v>224</v>
      </c>
      <c r="H239" s="3">
        <v>40</v>
      </c>
      <c r="I239" s="4" t="s">
        <v>40</v>
      </c>
      <c r="S239" s="58" t="s">
        <v>89</v>
      </c>
      <c r="T239" s="58">
        <v>2020</v>
      </c>
      <c r="U239" s="58" t="s">
        <v>10</v>
      </c>
      <c r="V239" s="58" t="s">
        <v>83</v>
      </c>
      <c r="W239" s="58" t="s">
        <v>84</v>
      </c>
      <c r="X239" s="58" t="s">
        <v>85</v>
      </c>
      <c r="Y239" s="58" t="s">
        <v>86</v>
      </c>
      <c r="Z239" s="58" t="s">
        <v>87</v>
      </c>
      <c r="AA239" s="58" t="s">
        <v>90</v>
      </c>
      <c r="AB239" s="58">
        <v>756</v>
      </c>
      <c r="AC239" s="58">
        <v>526.24</v>
      </c>
    </row>
    <row r="240" spans="1:29" ht="18" customHeight="1" x14ac:dyDescent="0.25">
      <c r="A240" s="1">
        <v>2021</v>
      </c>
      <c r="B240" s="1" t="s">
        <v>3</v>
      </c>
      <c r="C240" s="1" t="s">
        <v>15</v>
      </c>
      <c r="D240" s="5" t="s">
        <v>27</v>
      </c>
      <c r="E240" s="6">
        <v>3</v>
      </c>
      <c r="F240" s="6">
        <v>4577.3</v>
      </c>
      <c r="G240" s="6">
        <v>5126.576</v>
      </c>
      <c r="H240" s="3">
        <v>915.46</v>
      </c>
      <c r="I240" s="4" t="s">
        <v>40</v>
      </c>
      <c r="S240" s="58" t="s">
        <v>82</v>
      </c>
      <c r="T240" s="58">
        <v>2020</v>
      </c>
      <c r="U240" s="58" t="s">
        <v>10</v>
      </c>
      <c r="V240" s="58" t="s">
        <v>83</v>
      </c>
      <c r="W240" s="58" t="s">
        <v>84</v>
      </c>
      <c r="X240" s="58" t="s">
        <v>85</v>
      </c>
      <c r="Y240" s="58" t="s">
        <v>86</v>
      </c>
      <c r="Z240" s="58" t="s">
        <v>87</v>
      </c>
      <c r="AA240" s="58" t="s">
        <v>90</v>
      </c>
      <c r="AB240" s="58">
        <v>809</v>
      </c>
      <c r="AC240" s="58">
        <v>526.24</v>
      </c>
    </row>
    <row r="241" spans="1:29" ht="18" customHeight="1" x14ac:dyDescent="0.25">
      <c r="A241" s="1">
        <v>2021</v>
      </c>
      <c r="B241" s="1" t="s">
        <v>3</v>
      </c>
      <c r="C241" s="1" t="s">
        <v>32</v>
      </c>
      <c r="D241" s="5" t="s">
        <v>32</v>
      </c>
      <c r="E241" s="6">
        <v>2</v>
      </c>
      <c r="F241" s="6">
        <v>7920</v>
      </c>
      <c r="G241" s="6">
        <v>10296</v>
      </c>
      <c r="H241" s="3">
        <v>1584</v>
      </c>
      <c r="I241" s="4" t="s">
        <v>40</v>
      </c>
      <c r="S241" s="58" t="s">
        <v>82</v>
      </c>
      <c r="T241" s="58">
        <v>2020</v>
      </c>
      <c r="U241" s="58" t="s">
        <v>10</v>
      </c>
      <c r="V241" s="58" t="s">
        <v>83</v>
      </c>
      <c r="W241" s="58" t="s">
        <v>84</v>
      </c>
      <c r="X241" s="58" t="s">
        <v>85</v>
      </c>
      <c r="Y241" s="58" t="s">
        <v>86</v>
      </c>
      <c r="Z241" s="58" t="s">
        <v>87</v>
      </c>
      <c r="AA241" s="58" t="s">
        <v>90</v>
      </c>
      <c r="AB241" s="58">
        <v>199</v>
      </c>
      <c r="AC241" s="58">
        <v>284.57</v>
      </c>
    </row>
    <row r="242" spans="1:29" ht="18" customHeight="1" x14ac:dyDescent="0.25">
      <c r="A242" s="1">
        <v>2021</v>
      </c>
      <c r="B242" s="1" t="s">
        <v>4</v>
      </c>
      <c r="C242" s="1" t="s">
        <v>14</v>
      </c>
      <c r="D242" s="2" t="s">
        <v>36</v>
      </c>
      <c r="E242" s="3">
        <v>3566</v>
      </c>
      <c r="F242" s="3">
        <v>5492.76</v>
      </c>
      <c r="G242" s="3">
        <v>7140.5879999999997</v>
      </c>
      <c r="H242" s="3">
        <v>1098.5520000000001</v>
      </c>
      <c r="I242" s="4" t="s">
        <v>40</v>
      </c>
      <c r="S242" s="58" t="s">
        <v>82</v>
      </c>
      <c r="T242" s="58">
        <v>2020</v>
      </c>
      <c r="U242" s="58" t="s">
        <v>10</v>
      </c>
      <c r="V242" s="58" t="s">
        <v>83</v>
      </c>
      <c r="W242" s="58" t="s">
        <v>84</v>
      </c>
      <c r="X242" s="58" t="s">
        <v>85</v>
      </c>
      <c r="Y242" s="58" t="s">
        <v>86</v>
      </c>
      <c r="Z242" s="58" t="s">
        <v>87</v>
      </c>
      <c r="AA242" s="58" t="s">
        <v>90</v>
      </c>
      <c r="AB242" s="58">
        <v>247</v>
      </c>
      <c r="AC242" s="58">
        <v>353.21</v>
      </c>
    </row>
    <row r="243" spans="1:29" ht="18" customHeight="1" x14ac:dyDescent="0.25">
      <c r="A243" s="1">
        <v>2021</v>
      </c>
      <c r="B243" s="1" t="s">
        <v>4</v>
      </c>
      <c r="C243" s="1" t="s">
        <v>14</v>
      </c>
      <c r="D243" s="2" t="s">
        <v>37</v>
      </c>
      <c r="E243" s="3">
        <v>2498</v>
      </c>
      <c r="F243" s="3">
        <v>9600</v>
      </c>
      <c r="G243" s="3">
        <v>12480</v>
      </c>
      <c r="H243" s="3">
        <v>1920</v>
      </c>
      <c r="I243" s="4" t="s">
        <v>40</v>
      </c>
      <c r="S243" s="58" t="s">
        <v>91</v>
      </c>
      <c r="T243" s="58">
        <v>2020</v>
      </c>
      <c r="U243" s="58" t="s">
        <v>10</v>
      </c>
      <c r="V243" s="58" t="s">
        <v>83</v>
      </c>
      <c r="W243" s="58" t="s">
        <v>84</v>
      </c>
      <c r="X243" s="58" t="s">
        <v>85</v>
      </c>
      <c r="Y243" s="58" t="s">
        <v>86</v>
      </c>
      <c r="Z243" s="58" t="s">
        <v>87</v>
      </c>
      <c r="AA243" s="58" t="s">
        <v>90</v>
      </c>
      <c r="AB243" s="58">
        <v>169</v>
      </c>
      <c r="AC243" s="58">
        <v>241.67000000000002</v>
      </c>
    </row>
    <row r="244" spans="1:29" ht="18" customHeight="1" x14ac:dyDescent="0.25">
      <c r="A244" s="1">
        <v>2021</v>
      </c>
      <c r="B244" s="1" t="s">
        <v>4</v>
      </c>
      <c r="C244" s="1" t="s">
        <v>13</v>
      </c>
      <c r="D244" s="2" t="s">
        <v>35</v>
      </c>
      <c r="E244" s="3">
        <v>1245</v>
      </c>
      <c r="F244" s="3">
        <v>5492.6399999999994</v>
      </c>
      <c r="G244" s="3">
        <v>7140.4319999999989</v>
      </c>
      <c r="H244" s="3">
        <v>1098.528</v>
      </c>
      <c r="I244" s="4" t="s">
        <v>40</v>
      </c>
      <c r="S244" s="58" t="s">
        <v>82</v>
      </c>
      <c r="T244" s="58">
        <v>2020</v>
      </c>
      <c r="U244" s="58" t="s">
        <v>10</v>
      </c>
      <c r="V244" s="58" t="s">
        <v>83</v>
      </c>
      <c r="W244" s="58" t="s">
        <v>84</v>
      </c>
      <c r="X244" s="58" t="s">
        <v>85</v>
      </c>
      <c r="Y244" s="58" t="s">
        <v>86</v>
      </c>
      <c r="Z244" s="58" t="s">
        <v>87</v>
      </c>
      <c r="AA244" s="58" t="s">
        <v>88</v>
      </c>
      <c r="AB244" s="58">
        <v>239</v>
      </c>
      <c r="AC244" s="58">
        <v>341.77</v>
      </c>
    </row>
    <row r="245" spans="1:29" ht="18" customHeight="1" x14ac:dyDescent="0.25">
      <c r="A245" s="1">
        <v>2021</v>
      </c>
      <c r="B245" s="1" t="s">
        <v>4</v>
      </c>
      <c r="C245" s="1" t="s">
        <v>38</v>
      </c>
      <c r="D245" s="5" t="s">
        <v>30</v>
      </c>
      <c r="E245" s="6">
        <v>644</v>
      </c>
      <c r="F245" s="6">
        <v>6892.2</v>
      </c>
      <c r="G245" s="6">
        <v>8959.86</v>
      </c>
      <c r="H245" s="3">
        <v>1378.44</v>
      </c>
      <c r="I245" s="4" t="s">
        <v>40</v>
      </c>
      <c r="S245" s="58" t="s">
        <v>89</v>
      </c>
      <c r="T245" s="58">
        <v>2020</v>
      </c>
      <c r="U245" s="58" t="s">
        <v>10</v>
      </c>
      <c r="V245" s="58" t="s">
        <v>83</v>
      </c>
      <c r="W245" s="58" t="s">
        <v>84</v>
      </c>
      <c r="X245" s="58" t="s">
        <v>85</v>
      </c>
      <c r="Y245" s="58" t="s">
        <v>86</v>
      </c>
      <c r="Z245" s="58" t="s">
        <v>87</v>
      </c>
      <c r="AA245" s="58" t="s">
        <v>88</v>
      </c>
      <c r="AB245" s="58">
        <v>233</v>
      </c>
      <c r="AC245" s="58">
        <v>333.19</v>
      </c>
    </row>
    <row r="246" spans="1:29" ht="18" customHeight="1" x14ac:dyDescent="0.25">
      <c r="A246" s="1">
        <v>2021</v>
      </c>
      <c r="B246" s="1" t="s">
        <v>4</v>
      </c>
      <c r="C246" s="1" t="s">
        <v>12</v>
      </c>
      <c r="D246" s="5" t="s">
        <v>29</v>
      </c>
      <c r="E246" s="6">
        <v>643</v>
      </c>
      <c r="F246" s="6">
        <v>8400</v>
      </c>
      <c r="G246" s="6">
        <v>10920</v>
      </c>
      <c r="H246" s="3">
        <v>1680</v>
      </c>
      <c r="I246" s="4" t="s">
        <v>40</v>
      </c>
      <c r="S246" s="58" t="s">
        <v>91</v>
      </c>
      <c r="T246" s="58">
        <v>2020</v>
      </c>
      <c r="U246" s="58" t="s">
        <v>10</v>
      </c>
      <c r="V246" s="58" t="s">
        <v>83</v>
      </c>
      <c r="W246" s="58" t="s">
        <v>84</v>
      </c>
      <c r="X246" s="58" t="s">
        <v>85</v>
      </c>
      <c r="Y246" s="58" t="s">
        <v>86</v>
      </c>
      <c r="Z246" s="58" t="s">
        <v>87</v>
      </c>
      <c r="AA246" s="58" t="s">
        <v>88</v>
      </c>
      <c r="AB246" s="58">
        <v>227</v>
      </c>
      <c r="AC246" s="58">
        <v>324.61</v>
      </c>
    </row>
    <row r="247" spans="1:29" ht="18" customHeight="1" x14ac:dyDescent="0.25">
      <c r="A247" s="1">
        <v>2021</v>
      </c>
      <c r="B247" s="1" t="s">
        <v>4</v>
      </c>
      <c r="C247" s="1" t="s">
        <v>38</v>
      </c>
      <c r="D247" s="5" t="s">
        <v>31</v>
      </c>
      <c r="E247" s="6">
        <v>455</v>
      </c>
      <c r="F247" s="6">
        <v>5494.3200000000006</v>
      </c>
      <c r="G247" s="6">
        <v>7142.6160000000009</v>
      </c>
      <c r="H247" s="3">
        <v>1098.8640000000003</v>
      </c>
      <c r="I247" s="4" t="s">
        <v>40</v>
      </c>
      <c r="S247" s="58" t="s">
        <v>91</v>
      </c>
      <c r="T247" s="58">
        <v>2020</v>
      </c>
      <c r="U247" s="58" t="s">
        <v>10</v>
      </c>
      <c r="V247" s="58" t="s">
        <v>83</v>
      </c>
      <c r="W247" s="58" t="s">
        <v>84</v>
      </c>
      <c r="X247" s="58" t="s">
        <v>85</v>
      </c>
      <c r="Y247" s="58" t="s">
        <v>86</v>
      </c>
      <c r="Z247" s="58" t="s">
        <v>87</v>
      </c>
      <c r="AA247" s="58" t="s">
        <v>90</v>
      </c>
      <c r="AB247" s="58">
        <v>197</v>
      </c>
      <c r="AC247" s="58">
        <v>281.70999999999998</v>
      </c>
    </row>
    <row r="248" spans="1:29" ht="18" customHeight="1" x14ac:dyDescent="0.25">
      <c r="A248" s="1">
        <v>2021</v>
      </c>
      <c r="B248" s="1" t="s">
        <v>4</v>
      </c>
      <c r="C248" s="1" t="s">
        <v>12</v>
      </c>
      <c r="D248" s="5" t="s">
        <v>28</v>
      </c>
      <c r="E248" s="7">
        <v>345</v>
      </c>
      <c r="F248" s="7">
        <v>8400</v>
      </c>
      <c r="G248" s="7">
        <v>10920</v>
      </c>
      <c r="H248" s="3">
        <v>1680</v>
      </c>
      <c r="I248" s="4" t="s">
        <v>40</v>
      </c>
      <c r="S248" s="58" t="s">
        <v>91</v>
      </c>
      <c r="T248" s="58">
        <v>2020</v>
      </c>
      <c r="U248" s="58" t="s">
        <v>10</v>
      </c>
      <c r="V248" s="58" t="s">
        <v>83</v>
      </c>
      <c r="W248" s="58" t="s">
        <v>84</v>
      </c>
      <c r="X248" s="58" t="s">
        <v>85</v>
      </c>
      <c r="Y248" s="58" t="s">
        <v>86</v>
      </c>
      <c r="Z248" s="58" t="s">
        <v>87</v>
      </c>
      <c r="AA248" s="58" t="s">
        <v>90</v>
      </c>
      <c r="AB248" s="58">
        <v>245</v>
      </c>
      <c r="AC248" s="58">
        <v>350.35</v>
      </c>
    </row>
    <row r="249" spans="1:29" ht="18" customHeight="1" x14ac:dyDescent="0.25">
      <c r="A249" s="1">
        <v>2021</v>
      </c>
      <c r="B249" s="1" t="s">
        <v>4</v>
      </c>
      <c r="C249" s="1" t="s">
        <v>13</v>
      </c>
      <c r="D249" s="2" t="s">
        <v>33</v>
      </c>
      <c r="E249" s="3">
        <v>122</v>
      </c>
      <c r="F249" s="3">
        <v>120</v>
      </c>
      <c r="G249" s="3">
        <v>156</v>
      </c>
      <c r="H249" s="3">
        <v>24</v>
      </c>
      <c r="I249" s="4" t="s">
        <v>40</v>
      </c>
      <c r="S249" s="58" t="s">
        <v>92</v>
      </c>
      <c r="T249" s="58">
        <v>2020</v>
      </c>
      <c r="U249" s="58" t="s">
        <v>10</v>
      </c>
      <c r="V249" s="58" t="s">
        <v>83</v>
      </c>
      <c r="W249" s="58" t="s">
        <v>84</v>
      </c>
      <c r="X249" s="58" t="s">
        <v>85</v>
      </c>
      <c r="Y249" s="58" t="s">
        <v>86</v>
      </c>
      <c r="Z249" s="58" t="s">
        <v>87</v>
      </c>
      <c r="AA249" s="58" t="s">
        <v>90</v>
      </c>
      <c r="AB249" s="58">
        <v>778</v>
      </c>
      <c r="AC249" s="58">
        <v>1112.54</v>
      </c>
    </row>
    <row r="250" spans="1:29" ht="18" customHeight="1" x14ac:dyDescent="0.25">
      <c r="A250" s="1">
        <v>2021</v>
      </c>
      <c r="B250" s="1" t="s">
        <v>4</v>
      </c>
      <c r="C250" s="1" t="s">
        <v>15</v>
      </c>
      <c r="D250" s="5" t="s">
        <v>26</v>
      </c>
      <c r="E250" s="6">
        <v>78</v>
      </c>
      <c r="F250" s="6">
        <v>4577.2</v>
      </c>
      <c r="G250" s="6">
        <v>5126.4639999999999</v>
      </c>
      <c r="H250" s="3">
        <v>915.44</v>
      </c>
      <c r="I250" s="4" t="s">
        <v>40</v>
      </c>
      <c r="S250" s="58" t="s">
        <v>89</v>
      </c>
      <c r="T250" s="58">
        <v>2020</v>
      </c>
      <c r="U250" s="58" t="s">
        <v>9</v>
      </c>
      <c r="V250" s="58" t="s">
        <v>83</v>
      </c>
      <c r="W250" s="58" t="s">
        <v>84</v>
      </c>
      <c r="X250" s="58" t="s">
        <v>85</v>
      </c>
      <c r="Y250" s="58" t="s">
        <v>86</v>
      </c>
      <c r="Z250" s="58" t="s">
        <v>87</v>
      </c>
      <c r="AA250" s="58" t="s">
        <v>88</v>
      </c>
      <c r="AB250" s="58">
        <v>254</v>
      </c>
      <c r="AC250" s="58">
        <v>526.24</v>
      </c>
    </row>
    <row r="251" spans="1:29" ht="18" customHeight="1" x14ac:dyDescent="0.25">
      <c r="A251" s="1">
        <v>2021</v>
      </c>
      <c r="B251" s="1" t="s">
        <v>4</v>
      </c>
      <c r="C251" s="1" t="s">
        <v>15</v>
      </c>
      <c r="D251" s="5" t="s">
        <v>24</v>
      </c>
      <c r="E251" s="6">
        <v>76</v>
      </c>
      <c r="F251" s="6">
        <v>4576.8999999999996</v>
      </c>
      <c r="G251" s="6">
        <v>5126.1279999999997</v>
      </c>
      <c r="H251" s="3">
        <v>915.38</v>
      </c>
      <c r="I251" s="4" t="s">
        <v>40</v>
      </c>
      <c r="S251" s="58" t="s">
        <v>89</v>
      </c>
      <c r="T251" s="58">
        <v>2020</v>
      </c>
      <c r="U251" s="58" t="s">
        <v>9</v>
      </c>
      <c r="V251" s="58" t="s">
        <v>83</v>
      </c>
      <c r="W251" s="58" t="s">
        <v>84</v>
      </c>
      <c r="X251" s="58" t="s">
        <v>85</v>
      </c>
      <c r="Y251" s="58" t="s">
        <v>86</v>
      </c>
      <c r="Z251" s="58" t="s">
        <v>87</v>
      </c>
      <c r="AA251" s="58" t="s">
        <v>88</v>
      </c>
      <c r="AB251" s="58">
        <v>248</v>
      </c>
      <c r="AC251" s="58">
        <v>526.24</v>
      </c>
    </row>
    <row r="252" spans="1:29" ht="18" customHeight="1" x14ac:dyDescent="0.25">
      <c r="A252" s="1">
        <v>2021</v>
      </c>
      <c r="B252" s="1" t="s">
        <v>4</v>
      </c>
      <c r="C252" s="1" t="s">
        <v>15</v>
      </c>
      <c r="D252" s="5" t="s">
        <v>25</v>
      </c>
      <c r="E252" s="6">
        <v>46</v>
      </c>
      <c r="F252" s="6">
        <v>200</v>
      </c>
      <c r="G252" s="6">
        <v>224</v>
      </c>
      <c r="H252" s="3">
        <v>40</v>
      </c>
      <c r="I252" s="4" t="s">
        <v>40</v>
      </c>
      <c r="S252" s="58" t="s">
        <v>89</v>
      </c>
      <c r="T252" s="58">
        <v>2020</v>
      </c>
      <c r="U252" s="58" t="s">
        <v>9</v>
      </c>
      <c r="V252" s="58" t="s">
        <v>83</v>
      </c>
      <c r="W252" s="58" t="s">
        <v>84</v>
      </c>
      <c r="X252" s="58" t="s">
        <v>85</v>
      </c>
      <c r="Y252" s="58" t="s">
        <v>86</v>
      </c>
      <c r="Z252" s="58" t="s">
        <v>87</v>
      </c>
      <c r="AA252" s="58" t="s">
        <v>90</v>
      </c>
      <c r="AB252" s="58">
        <v>206</v>
      </c>
      <c r="AC252" s="58">
        <v>294.58</v>
      </c>
    </row>
    <row r="253" spans="1:29" ht="18" customHeight="1" x14ac:dyDescent="0.25">
      <c r="A253" s="1">
        <v>2021</v>
      </c>
      <c r="B253" s="1" t="s">
        <v>4</v>
      </c>
      <c r="C253" s="1" t="s">
        <v>15</v>
      </c>
      <c r="D253" s="5" t="s">
        <v>23</v>
      </c>
      <c r="E253" s="6">
        <v>34</v>
      </c>
      <c r="F253" s="6">
        <v>4576.8</v>
      </c>
      <c r="G253" s="6">
        <v>5126.0160000000005</v>
      </c>
      <c r="H253" s="3">
        <v>915.36000000000013</v>
      </c>
      <c r="I253" s="4" t="s">
        <v>40</v>
      </c>
      <c r="S253" s="58" t="s">
        <v>82</v>
      </c>
      <c r="T253" s="58">
        <v>2020</v>
      </c>
      <c r="U253" s="58" t="s">
        <v>9</v>
      </c>
      <c r="V253" s="58" t="s">
        <v>83</v>
      </c>
      <c r="W253" s="58" t="s">
        <v>84</v>
      </c>
      <c r="X253" s="58" t="s">
        <v>85</v>
      </c>
      <c r="Y253" s="58" t="s">
        <v>86</v>
      </c>
      <c r="Z253" s="58" t="s">
        <v>87</v>
      </c>
      <c r="AA253" s="58" t="s">
        <v>90</v>
      </c>
      <c r="AB253" s="58">
        <v>248</v>
      </c>
      <c r="AC253" s="58">
        <v>354.64</v>
      </c>
    </row>
    <row r="254" spans="1:29" ht="18" customHeight="1" x14ac:dyDescent="0.25">
      <c r="A254" s="1">
        <v>2021</v>
      </c>
      <c r="B254" s="1" t="s">
        <v>4</v>
      </c>
      <c r="C254" s="1" t="s">
        <v>13</v>
      </c>
      <c r="D254" s="2" t="s">
        <v>34</v>
      </c>
      <c r="E254" s="3">
        <v>7</v>
      </c>
      <c r="F254" s="3">
        <v>200</v>
      </c>
      <c r="G254" s="3">
        <v>224</v>
      </c>
      <c r="H254" s="3">
        <v>40</v>
      </c>
      <c r="I254" s="4" t="s">
        <v>40</v>
      </c>
      <c r="S254" s="58" t="s">
        <v>91</v>
      </c>
      <c r="T254" s="58">
        <v>2020</v>
      </c>
      <c r="U254" s="58" t="s">
        <v>9</v>
      </c>
      <c r="V254" s="58" t="s">
        <v>83</v>
      </c>
      <c r="W254" s="58" t="s">
        <v>84</v>
      </c>
      <c r="X254" s="58" t="s">
        <v>85</v>
      </c>
      <c r="Y254" s="58" t="s">
        <v>86</v>
      </c>
      <c r="Z254" s="58" t="s">
        <v>87</v>
      </c>
      <c r="AA254" s="58" t="s">
        <v>90</v>
      </c>
      <c r="AB254" s="58">
        <v>176</v>
      </c>
      <c r="AC254" s="58">
        <v>251.68</v>
      </c>
    </row>
    <row r="255" spans="1:29" ht="18" customHeight="1" x14ac:dyDescent="0.25">
      <c r="A255" s="1">
        <v>2021</v>
      </c>
      <c r="B255" s="1" t="s">
        <v>4</v>
      </c>
      <c r="C255" s="1" t="s">
        <v>15</v>
      </c>
      <c r="D255" s="5" t="s">
        <v>27</v>
      </c>
      <c r="E255" s="6">
        <v>3</v>
      </c>
      <c r="F255" s="6">
        <v>4577.3</v>
      </c>
      <c r="G255" s="6">
        <v>5126.576</v>
      </c>
      <c r="H255" s="3">
        <v>915.46</v>
      </c>
      <c r="I255" s="4" t="s">
        <v>40</v>
      </c>
      <c r="S255" s="58" t="s">
        <v>93</v>
      </c>
      <c r="T255" s="58">
        <v>2020</v>
      </c>
      <c r="U255" s="58" t="s">
        <v>9</v>
      </c>
      <c r="V255" s="58" t="s">
        <v>83</v>
      </c>
      <c r="W255" s="58" t="s">
        <v>84</v>
      </c>
      <c r="X255" s="58" t="s">
        <v>85</v>
      </c>
      <c r="Y255" s="58" t="s">
        <v>86</v>
      </c>
      <c r="Z255" s="58" t="s">
        <v>87</v>
      </c>
      <c r="AA255" s="58" t="s">
        <v>90</v>
      </c>
      <c r="AB255" s="58">
        <v>202</v>
      </c>
      <c r="AC255" s="58">
        <v>288.86</v>
      </c>
    </row>
    <row r="256" spans="1:29" ht="18" customHeight="1" x14ac:dyDescent="0.25">
      <c r="A256" s="1">
        <v>2021</v>
      </c>
      <c r="B256" s="1" t="s">
        <v>4</v>
      </c>
      <c r="C256" s="1" t="s">
        <v>32</v>
      </c>
      <c r="D256" s="5" t="s">
        <v>32</v>
      </c>
      <c r="E256" s="6">
        <v>2</v>
      </c>
      <c r="F256" s="6">
        <v>6600</v>
      </c>
      <c r="G256" s="6">
        <v>7392</v>
      </c>
      <c r="H256" s="3">
        <v>1320</v>
      </c>
      <c r="I256" s="4" t="s">
        <v>40</v>
      </c>
      <c r="S256" s="58" t="s">
        <v>89</v>
      </c>
      <c r="T256" s="58">
        <v>2020</v>
      </c>
      <c r="U256" s="58" t="s">
        <v>9</v>
      </c>
      <c r="V256" s="58" t="s">
        <v>83</v>
      </c>
      <c r="W256" s="58" t="s">
        <v>84</v>
      </c>
      <c r="X256" s="58" t="s">
        <v>85</v>
      </c>
      <c r="Y256" s="58" t="s">
        <v>86</v>
      </c>
      <c r="Z256" s="58" t="s">
        <v>87</v>
      </c>
      <c r="AA256" s="58" t="s">
        <v>90</v>
      </c>
      <c r="AB256" s="58">
        <v>250</v>
      </c>
      <c r="AC256" s="58">
        <v>357.5</v>
      </c>
    </row>
    <row r="257" spans="1:29" ht="18" customHeight="1" x14ac:dyDescent="0.25">
      <c r="A257" s="1">
        <v>2021</v>
      </c>
      <c r="B257" s="1" t="s">
        <v>5</v>
      </c>
      <c r="C257" s="1" t="s">
        <v>14</v>
      </c>
      <c r="D257" s="2" t="s">
        <v>36</v>
      </c>
      <c r="E257" s="3">
        <v>3566</v>
      </c>
      <c r="F257" s="3">
        <v>4577.3</v>
      </c>
      <c r="G257" s="3">
        <v>5126.576</v>
      </c>
      <c r="H257" s="3">
        <v>915.46</v>
      </c>
      <c r="I257" s="4" t="s">
        <v>40</v>
      </c>
      <c r="S257" s="58" t="s">
        <v>82</v>
      </c>
      <c r="T257" s="58">
        <v>2020</v>
      </c>
      <c r="U257" s="58" t="s">
        <v>9</v>
      </c>
      <c r="V257" s="58" t="s">
        <v>83</v>
      </c>
      <c r="W257" s="58" t="s">
        <v>84</v>
      </c>
      <c r="X257" s="58" t="s">
        <v>85</v>
      </c>
      <c r="Y257" s="58" t="s">
        <v>86</v>
      </c>
      <c r="Z257" s="58" t="s">
        <v>87</v>
      </c>
      <c r="AA257" s="58" t="s">
        <v>90</v>
      </c>
      <c r="AB257" s="58">
        <v>178</v>
      </c>
      <c r="AC257" s="58">
        <v>254.54</v>
      </c>
    </row>
    <row r="258" spans="1:29" ht="18" customHeight="1" x14ac:dyDescent="0.25">
      <c r="A258" s="1">
        <v>2021</v>
      </c>
      <c r="B258" s="1" t="s">
        <v>5</v>
      </c>
      <c r="C258" s="1" t="s">
        <v>14</v>
      </c>
      <c r="D258" s="2" t="s">
        <v>37</v>
      </c>
      <c r="E258" s="3">
        <v>2498</v>
      </c>
      <c r="F258" s="3">
        <v>8000</v>
      </c>
      <c r="G258" s="3">
        <v>8960</v>
      </c>
      <c r="H258" s="3">
        <v>1600</v>
      </c>
      <c r="I258" s="4" t="s">
        <v>40</v>
      </c>
      <c r="S258" s="58" t="s">
        <v>82</v>
      </c>
      <c r="T258" s="58">
        <v>2020</v>
      </c>
      <c r="U258" s="58" t="s">
        <v>9</v>
      </c>
      <c r="V258" s="58" t="s">
        <v>83</v>
      </c>
      <c r="W258" s="58" t="s">
        <v>84</v>
      </c>
      <c r="X258" s="58" t="s">
        <v>85</v>
      </c>
      <c r="Y258" s="58" t="s">
        <v>86</v>
      </c>
      <c r="Z258" s="58" t="s">
        <v>87</v>
      </c>
      <c r="AA258" s="58" t="s">
        <v>90</v>
      </c>
      <c r="AB258" s="58">
        <v>258</v>
      </c>
      <c r="AC258" s="58">
        <v>526.24</v>
      </c>
    </row>
    <row r="259" spans="1:29" ht="18" customHeight="1" x14ac:dyDescent="0.25">
      <c r="A259" s="1">
        <v>2021</v>
      </c>
      <c r="B259" s="1" t="s">
        <v>5</v>
      </c>
      <c r="C259" s="1" t="s">
        <v>13</v>
      </c>
      <c r="D259" s="2" t="s">
        <v>35</v>
      </c>
      <c r="E259" s="3">
        <v>1245</v>
      </c>
      <c r="F259" s="3">
        <v>4577.2</v>
      </c>
      <c r="G259" s="3">
        <v>5126.4639999999999</v>
      </c>
      <c r="H259" s="3">
        <v>915.44</v>
      </c>
      <c r="I259" s="4" t="s">
        <v>40</v>
      </c>
      <c r="S259" s="58" t="s">
        <v>82</v>
      </c>
      <c r="T259" s="58">
        <v>2020</v>
      </c>
      <c r="U259" s="58" t="s">
        <v>9</v>
      </c>
      <c r="V259" s="58" t="s">
        <v>83</v>
      </c>
      <c r="W259" s="58" t="s">
        <v>84</v>
      </c>
      <c r="X259" s="58" t="s">
        <v>85</v>
      </c>
      <c r="Y259" s="58" t="s">
        <v>86</v>
      </c>
      <c r="Z259" s="58" t="s">
        <v>87</v>
      </c>
      <c r="AA259" s="58" t="s">
        <v>90</v>
      </c>
      <c r="AB259" s="58">
        <v>252</v>
      </c>
      <c r="AC259" s="58">
        <v>526.24</v>
      </c>
    </row>
    <row r="260" spans="1:29" ht="18" customHeight="1" x14ac:dyDescent="0.25">
      <c r="A260" s="1">
        <v>2021</v>
      </c>
      <c r="B260" s="1" t="s">
        <v>5</v>
      </c>
      <c r="C260" s="1" t="s">
        <v>38</v>
      </c>
      <c r="D260" s="5" t="s">
        <v>30</v>
      </c>
      <c r="E260" s="6">
        <v>644</v>
      </c>
      <c r="F260" s="6">
        <v>5743.5</v>
      </c>
      <c r="G260" s="6">
        <v>6432.72</v>
      </c>
      <c r="H260" s="3">
        <v>1148.7</v>
      </c>
      <c r="I260" s="4" t="s">
        <v>40</v>
      </c>
      <c r="S260" s="58" t="s">
        <v>82</v>
      </c>
      <c r="T260" s="58">
        <v>2020</v>
      </c>
      <c r="U260" s="58" t="s">
        <v>9</v>
      </c>
      <c r="V260" s="58" t="s">
        <v>83</v>
      </c>
      <c r="W260" s="58" t="s">
        <v>84</v>
      </c>
      <c r="X260" s="58" t="s">
        <v>85</v>
      </c>
      <c r="Y260" s="58" t="s">
        <v>86</v>
      </c>
      <c r="Z260" s="58" t="s">
        <v>87</v>
      </c>
      <c r="AA260" s="58" t="s">
        <v>88</v>
      </c>
      <c r="AB260" s="58">
        <v>246</v>
      </c>
      <c r="AC260" s="58">
        <v>526.24</v>
      </c>
    </row>
    <row r="261" spans="1:29" ht="18" customHeight="1" x14ac:dyDescent="0.25">
      <c r="A261" s="1">
        <v>2021</v>
      </c>
      <c r="B261" s="1" t="s">
        <v>5</v>
      </c>
      <c r="C261" s="1" t="s">
        <v>12</v>
      </c>
      <c r="D261" s="5" t="s">
        <v>29</v>
      </c>
      <c r="E261" s="6">
        <v>643</v>
      </c>
      <c r="F261" s="6">
        <v>7000</v>
      </c>
      <c r="G261" s="6">
        <v>7840</v>
      </c>
      <c r="H261" s="3">
        <v>1400</v>
      </c>
      <c r="I261" s="4" t="s">
        <v>40</v>
      </c>
      <c r="S261" s="58" t="s">
        <v>91</v>
      </c>
      <c r="T261" s="58">
        <v>2020</v>
      </c>
      <c r="U261" s="58" t="s">
        <v>9</v>
      </c>
      <c r="V261" s="58" t="s">
        <v>83</v>
      </c>
      <c r="W261" s="58" t="s">
        <v>84</v>
      </c>
      <c r="X261" s="58" t="s">
        <v>85</v>
      </c>
      <c r="Y261" s="58" t="s">
        <v>86</v>
      </c>
      <c r="Z261" s="58" t="s">
        <v>87</v>
      </c>
      <c r="AA261" s="58" t="s">
        <v>90</v>
      </c>
      <c r="AB261" s="58">
        <v>682</v>
      </c>
      <c r="AC261" s="58">
        <v>975.26</v>
      </c>
    </row>
    <row r="262" spans="1:29" ht="18" customHeight="1" x14ac:dyDescent="0.25">
      <c r="A262" s="1">
        <v>2021</v>
      </c>
      <c r="B262" s="1" t="s">
        <v>5</v>
      </c>
      <c r="C262" s="1" t="s">
        <v>38</v>
      </c>
      <c r="D262" s="5" t="s">
        <v>31</v>
      </c>
      <c r="E262" s="6">
        <v>455</v>
      </c>
      <c r="F262" s="6">
        <v>4578.6000000000004</v>
      </c>
      <c r="G262" s="6">
        <v>5128.0320000000002</v>
      </c>
      <c r="H262" s="3">
        <v>915.72000000000014</v>
      </c>
      <c r="I262" s="4" t="s">
        <v>40</v>
      </c>
      <c r="S262" s="58" t="s">
        <v>89</v>
      </c>
      <c r="T262" s="58">
        <v>2020</v>
      </c>
      <c r="U262" s="58" t="s">
        <v>9</v>
      </c>
      <c r="V262" s="58" t="s">
        <v>83</v>
      </c>
      <c r="W262" s="58" t="s">
        <v>84</v>
      </c>
      <c r="X262" s="58" t="s">
        <v>85</v>
      </c>
      <c r="Y262" s="58" t="s">
        <v>86</v>
      </c>
      <c r="Z262" s="58" t="s">
        <v>87</v>
      </c>
      <c r="AA262" s="58" t="s">
        <v>90</v>
      </c>
      <c r="AB262" s="58">
        <v>715</v>
      </c>
      <c r="AC262" s="58">
        <v>1022.45</v>
      </c>
    </row>
    <row r="263" spans="1:29" ht="18" customHeight="1" x14ac:dyDescent="0.25">
      <c r="A263" s="1">
        <v>2021</v>
      </c>
      <c r="B263" s="1" t="s">
        <v>5</v>
      </c>
      <c r="C263" s="1" t="s">
        <v>12</v>
      </c>
      <c r="D263" s="5" t="s">
        <v>28</v>
      </c>
      <c r="E263" s="7">
        <v>345</v>
      </c>
      <c r="F263" s="7">
        <v>7000</v>
      </c>
      <c r="G263" s="7">
        <v>7840</v>
      </c>
      <c r="H263" s="3">
        <v>1400</v>
      </c>
      <c r="I263" s="4" t="s">
        <v>40</v>
      </c>
      <c r="S263" s="58" t="s">
        <v>89</v>
      </c>
      <c r="T263" s="58">
        <v>2020</v>
      </c>
      <c r="U263" s="58" t="s">
        <v>9</v>
      </c>
      <c r="V263" s="58" t="s">
        <v>83</v>
      </c>
      <c r="W263" s="58" t="s">
        <v>84</v>
      </c>
      <c r="X263" s="58" t="s">
        <v>85</v>
      </c>
      <c r="Y263" s="58" t="s">
        <v>86</v>
      </c>
      <c r="Z263" s="58" t="s">
        <v>87</v>
      </c>
      <c r="AA263" s="58" t="s">
        <v>90</v>
      </c>
      <c r="AB263" s="58">
        <v>255</v>
      </c>
      <c r="AC263" s="58">
        <v>364.65</v>
      </c>
    </row>
    <row r="264" spans="1:29" ht="18" customHeight="1" x14ac:dyDescent="0.25">
      <c r="A264" s="1">
        <v>2021</v>
      </c>
      <c r="B264" s="1" t="s">
        <v>5</v>
      </c>
      <c r="C264" s="1" t="s">
        <v>13</v>
      </c>
      <c r="D264" s="2" t="s">
        <v>33</v>
      </c>
      <c r="E264" s="3">
        <v>122</v>
      </c>
      <c r="F264" s="3">
        <v>100</v>
      </c>
      <c r="G264" s="3">
        <v>112</v>
      </c>
      <c r="H264" s="3">
        <v>20</v>
      </c>
      <c r="I264" s="4" t="s">
        <v>40</v>
      </c>
      <c r="S264" s="58" t="s">
        <v>89</v>
      </c>
      <c r="T264" s="58">
        <v>2020</v>
      </c>
      <c r="U264" s="58" t="s">
        <v>9</v>
      </c>
      <c r="V264" s="58" t="s">
        <v>83</v>
      </c>
      <c r="W264" s="58" t="s">
        <v>84</v>
      </c>
      <c r="X264" s="58" t="s">
        <v>85</v>
      </c>
      <c r="Y264" s="58" t="s">
        <v>86</v>
      </c>
      <c r="Z264" s="58" t="s">
        <v>87</v>
      </c>
      <c r="AA264" s="58" t="s">
        <v>90</v>
      </c>
      <c r="AB264" s="58">
        <v>249</v>
      </c>
      <c r="AC264" s="58">
        <v>356.07</v>
      </c>
    </row>
    <row r="265" spans="1:29" ht="18" customHeight="1" x14ac:dyDescent="0.25">
      <c r="A265" s="1">
        <v>2021</v>
      </c>
      <c r="B265" s="1" t="s">
        <v>5</v>
      </c>
      <c r="C265" s="1" t="s">
        <v>15</v>
      </c>
      <c r="D265" s="5" t="s">
        <v>26</v>
      </c>
      <c r="E265" s="6">
        <v>78</v>
      </c>
      <c r="F265" s="6">
        <v>4577.2</v>
      </c>
      <c r="G265" s="6">
        <v>5126.4639999999999</v>
      </c>
      <c r="H265" s="3">
        <v>915.44</v>
      </c>
      <c r="I265" s="4" t="s">
        <v>40</v>
      </c>
      <c r="S265" s="58" t="s">
        <v>82</v>
      </c>
      <c r="T265" s="58">
        <v>2020</v>
      </c>
      <c r="U265" s="58" t="s">
        <v>9</v>
      </c>
      <c r="V265" s="58" t="s">
        <v>83</v>
      </c>
      <c r="W265" s="58" t="s">
        <v>84</v>
      </c>
      <c r="X265" s="58" t="s">
        <v>85</v>
      </c>
      <c r="Y265" s="58" t="s">
        <v>86</v>
      </c>
      <c r="Z265" s="58" t="s">
        <v>87</v>
      </c>
      <c r="AA265" s="58" t="s">
        <v>88</v>
      </c>
      <c r="AB265" s="58">
        <v>243</v>
      </c>
      <c r="AC265" s="58">
        <v>347.49</v>
      </c>
    </row>
    <row r="266" spans="1:29" ht="18" customHeight="1" x14ac:dyDescent="0.25">
      <c r="A266" s="1">
        <v>2021</v>
      </c>
      <c r="B266" s="1" t="s">
        <v>5</v>
      </c>
      <c r="C266" s="1" t="s">
        <v>15</v>
      </c>
      <c r="D266" s="5" t="s">
        <v>24</v>
      </c>
      <c r="E266" s="6">
        <v>5034.5899999999992</v>
      </c>
      <c r="F266" s="6">
        <v>4576.8999999999996</v>
      </c>
      <c r="G266" s="6">
        <v>5126.1279999999997</v>
      </c>
      <c r="H266" s="3">
        <v>915.38</v>
      </c>
      <c r="I266" s="4" t="s">
        <v>40</v>
      </c>
      <c r="S266" s="58" t="s">
        <v>82</v>
      </c>
      <c r="T266" s="58">
        <v>2020</v>
      </c>
      <c r="U266" s="58" t="s">
        <v>9</v>
      </c>
      <c r="V266" s="58" t="s">
        <v>83</v>
      </c>
      <c r="W266" s="58" t="s">
        <v>84</v>
      </c>
      <c r="X266" s="58" t="s">
        <v>85</v>
      </c>
      <c r="Y266" s="58" t="s">
        <v>86</v>
      </c>
      <c r="Z266" s="58" t="s">
        <v>87</v>
      </c>
      <c r="AA266" s="58" t="s">
        <v>90</v>
      </c>
      <c r="AB266" s="58">
        <v>755</v>
      </c>
      <c r="AC266" s="58">
        <v>526.24</v>
      </c>
    </row>
    <row r="267" spans="1:29" ht="18" customHeight="1" x14ac:dyDescent="0.25">
      <c r="A267" s="1">
        <v>2021</v>
      </c>
      <c r="B267" s="1" t="s">
        <v>5</v>
      </c>
      <c r="C267" s="1" t="s">
        <v>15</v>
      </c>
      <c r="D267" s="5" t="s">
        <v>25</v>
      </c>
      <c r="E267" s="6">
        <v>220</v>
      </c>
      <c r="F267" s="6">
        <v>200</v>
      </c>
      <c r="G267" s="6">
        <v>224</v>
      </c>
      <c r="H267" s="3">
        <v>40</v>
      </c>
      <c r="I267" s="4" t="s">
        <v>40</v>
      </c>
      <c r="S267" s="58" t="s">
        <v>91</v>
      </c>
      <c r="T267" s="58">
        <v>2020</v>
      </c>
      <c r="U267" s="58" t="s">
        <v>9</v>
      </c>
      <c r="V267" s="58" t="s">
        <v>83</v>
      </c>
      <c r="W267" s="58" t="s">
        <v>84</v>
      </c>
      <c r="X267" s="58" t="s">
        <v>85</v>
      </c>
      <c r="Y267" s="58" t="s">
        <v>86</v>
      </c>
      <c r="Z267" s="58" t="s">
        <v>87</v>
      </c>
      <c r="AA267" s="58" t="s">
        <v>90</v>
      </c>
      <c r="AB267" s="58">
        <v>808</v>
      </c>
      <c r="AC267" s="58">
        <v>526.24</v>
      </c>
    </row>
    <row r="268" spans="1:29" ht="18" customHeight="1" x14ac:dyDescent="0.25">
      <c r="A268" s="1">
        <v>2021</v>
      </c>
      <c r="B268" s="1" t="s">
        <v>5</v>
      </c>
      <c r="C268" s="1" t="s">
        <v>15</v>
      </c>
      <c r="D268" s="5" t="s">
        <v>23</v>
      </c>
      <c r="E268" s="6">
        <v>5034.4800000000005</v>
      </c>
      <c r="F268" s="6">
        <v>4576.8</v>
      </c>
      <c r="G268" s="6">
        <v>5126.0160000000005</v>
      </c>
      <c r="H268" s="3">
        <v>915.36000000000013</v>
      </c>
      <c r="I268" s="4" t="s">
        <v>40</v>
      </c>
      <c r="S268" s="58" t="s">
        <v>82</v>
      </c>
      <c r="T268" s="58">
        <v>2020</v>
      </c>
      <c r="U268" s="58" t="s">
        <v>9</v>
      </c>
      <c r="V268" s="58" t="s">
        <v>83</v>
      </c>
      <c r="W268" s="58" t="s">
        <v>84</v>
      </c>
      <c r="X268" s="58" t="s">
        <v>85</v>
      </c>
      <c r="Y268" s="58" t="s">
        <v>86</v>
      </c>
      <c r="Z268" s="58" t="s">
        <v>87</v>
      </c>
      <c r="AA268" s="58" t="s">
        <v>90</v>
      </c>
      <c r="AB268" s="58">
        <v>205</v>
      </c>
      <c r="AC268" s="58">
        <v>293.14999999999998</v>
      </c>
    </row>
    <row r="269" spans="1:29" ht="18" customHeight="1" x14ac:dyDescent="0.25">
      <c r="A269" s="1">
        <v>2021</v>
      </c>
      <c r="B269" s="1" t="s">
        <v>5</v>
      </c>
      <c r="C269" s="1" t="s">
        <v>13</v>
      </c>
      <c r="D269" s="2" t="s">
        <v>34</v>
      </c>
      <c r="E269" s="3">
        <v>220</v>
      </c>
      <c r="F269" s="3">
        <v>200</v>
      </c>
      <c r="G269" s="3">
        <v>224</v>
      </c>
      <c r="H269" s="3">
        <v>40</v>
      </c>
      <c r="I269" s="4" t="s">
        <v>40</v>
      </c>
      <c r="S269" s="58" t="s">
        <v>82</v>
      </c>
      <c r="T269" s="58">
        <v>2020</v>
      </c>
      <c r="U269" s="58" t="s">
        <v>9</v>
      </c>
      <c r="V269" s="58" t="s">
        <v>83</v>
      </c>
      <c r="W269" s="58" t="s">
        <v>84</v>
      </c>
      <c r="X269" s="58" t="s">
        <v>85</v>
      </c>
      <c r="Y269" s="58" t="s">
        <v>86</v>
      </c>
      <c r="Z269" s="58" t="s">
        <v>87</v>
      </c>
      <c r="AA269" s="58" t="s">
        <v>90</v>
      </c>
      <c r="AB269" s="58">
        <v>253</v>
      </c>
      <c r="AC269" s="58">
        <v>361.78999999999996</v>
      </c>
    </row>
    <row r="270" spans="1:29" ht="18" customHeight="1" x14ac:dyDescent="0.25">
      <c r="A270" s="1">
        <v>2021</v>
      </c>
      <c r="B270" s="1" t="s">
        <v>5</v>
      </c>
      <c r="C270" s="1" t="s">
        <v>32</v>
      </c>
      <c r="D270" s="5" t="s">
        <v>32</v>
      </c>
      <c r="E270" s="6">
        <v>7260</v>
      </c>
      <c r="F270" s="6">
        <v>6600</v>
      </c>
      <c r="G270" s="6">
        <v>7392</v>
      </c>
      <c r="H270" s="3">
        <v>1320</v>
      </c>
      <c r="I270" s="4" t="s">
        <v>40</v>
      </c>
      <c r="S270" s="58" t="s">
        <v>93</v>
      </c>
      <c r="T270" s="58">
        <v>2020</v>
      </c>
      <c r="U270" s="58" t="s">
        <v>9</v>
      </c>
      <c r="V270" s="58" t="s">
        <v>83</v>
      </c>
      <c r="W270" s="58" t="s">
        <v>84</v>
      </c>
      <c r="X270" s="58" t="s">
        <v>85</v>
      </c>
      <c r="Y270" s="58" t="s">
        <v>86</v>
      </c>
      <c r="Z270" s="58" t="s">
        <v>87</v>
      </c>
      <c r="AA270" s="58" t="s">
        <v>90</v>
      </c>
      <c r="AB270" s="58">
        <v>175</v>
      </c>
      <c r="AC270" s="58">
        <v>250.25</v>
      </c>
    </row>
    <row r="271" spans="1:29" ht="18" customHeight="1" x14ac:dyDescent="0.25">
      <c r="A271" s="1">
        <v>2021</v>
      </c>
      <c r="B271" s="1" t="s">
        <v>5</v>
      </c>
      <c r="C271" s="1" t="s">
        <v>15</v>
      </c>
      <c r="D271" s="5" t="s">
        <v>27</v>
      </c>
      <c r="E271" s="6">
        <v>5035.0300000000007</v>
      </c>
      <c r="F271" s="6">
        <v>4577.3</v>
      </c>
      <c r="G271" s="6">
        <v>5126.576</v>
      </c>
      <c r="H271" s="3">
        <v>915.46</v>
      </c>
      <c r="I271" s="4" t="s">
        <v>40</v>
      </c>
      <c r="S271" s="58" t="s">
        <v>92</v>
      </c>
      <c r="T271" s="58">
        <v>2020</v>
      </c>
      <c r="U271" s="58" t="s">
        <v>9</v>
      </c>
      <c r="V271" s="58" t="s">
        <v>83</v>
      </c>
      <c r="W271" s="58" t="s">
        <v>84</v>
      </c>
      <c r="X271" s="58" t="s">
        <v>85</v>
      </c>
      <c r="Y271" s="58" t="s">
        <v>86</v>
      </c>
      <c r="Z271" s="58" t="s">
        <v>87</v>
      </c>
      <c r="AA271" s="58" t="s">
        <v>88</v>
      </c>
      <c r="AB271" s="58">
        <v>257</v>
      </c>
      <c r="AC271" s="58">
        <v>367.51</v>
      </c>
    </row>
    <row r="272" spans="1:29" ht="18" customHeight="1" x14ac:dyDescent="0.25">
      <c r="A272" s="1">
        <v>2021</v>
      </c>
      <c r="B272" s="1" t="s">
        <v>6</v>
      </c>
      <c r="C272" s="1" t="s">
        <v>14</v>
      </c>
      <c r="D272" s="2" t="s">
        <v>36</v>
      </c>
      <c r="E272" s="3">
        <v>5035.0300000000007</v>
      </c>
      <c r="F272" s="3">
        <v>4577.3</v>
      </c>
      <c r="G272" s="3">
        <v>5126.576</v>
      </c>
      <c r="H272" s="3">
        <v>915.46</v>
      </c>
      <c r="I272" s="4" t="s">
        <v>40</v>
      </c>
      <c r="S272" s="58" t="s">
        <v>92</v>
      </c>
      <c r="T272" s="58">
        <v>2020</v>
      </c>
      <c r="U272" s="58" t="s">
        <v>9</v>
      </c>
      <c r="V272" s="58" t="s">
        <v>83</v>
      </c>
      <c r="W272" s="58" t="s">
        <v>84</v>
      </c>
      <c r="X272" s="58" t="s">
        <v>85</v>
      </c>
      <c r="Y272" s="58" t="s">
        <v>86</v>
      </c>
      <c r="Z272" s="58" t="s">
        <v>87</v>
      </c>
      <c r="AA272" s="58" t="s">
        <v>88</v>
      </c>
      <c r="AB272" s="58">
        <v>251</v>
      </c>
      <c r="AC272" s="58">
        <v>358.93</v>
      </c>
    </row>
    <row r="273" spans="1:29" ht="18" customHeight="1" x14ac:dyDescent="0.25">
      <c r="A273" s="1">
        <v>2021</v>
      </c>
      <c r="B273" s="1" t="s">
        <v>6</v>
      </c>
      <c r="C273" s="1" t="s">
        <v>14</v>
      </c>
      <c r="D273" s="2" t="s">
        <v>37</v>
      </c>
      <c r="E273" s="3">
        <v>8800</v>
      </c>
      <c r="F273" s="3">
        <v>8000</v>
      </c>
      <c r="G273" s="3">
        <v>8960</v>
      </c>
      <c r="H273" s="3">
        <v>1600</v>
      </c>
      <c r="I273" s="4" t="s">
        <v>40</v>
      </c>
      <c r="S273" s="58" t="s">
        <v>89</v>
      </c>
      <c r="T273" s="58">
        <v>2020</v>
      </c>
      <c r="U273" s="58" t="s">
        <v>9</v>
      </c>
      <c r="V273" s="58" t="s">
        <v>83</v>
      </c>
      <c r="W273" s="58" t="s">
        <v>84</v>
      </c>
      <c r="X273" s="58" t="s">
        <v>85</v>
      </c>
      <c r="Y273" s="58" t="s">
        <v>86</v>
      </c>
      <c r="Z273" s="58" t="s">
        <v>87</v>
      </c>
      <c r="AA273" s="58" t="s">
        <v>88</v>
      </c>
      <c r="AB273" s="58">
        <v>245</v>
      </c>
      <c r="AC273" s="58">
        <v>350.35</v>
      </c>
    </row>
    <row r="274" spans="1:29" ht="18" customHeight="1" x14ac:dyDescent="0.25">
      <c r="A274" s="1">
        <v>2021</v>
      </c>
      <c r="B274" s="1" t="s">
        <v>6</v>
      </c>
      <c r="C274" s="1" t="s">
        <v>13</v>
      </c>
      <c r="D274" s="2" t="s">
        <v>35</v>
      </c>
      <c r="E274" s="3">
        <v>5034.92</v>
      </c>
      <c r="F274" s="3">
        <v>4577.2</v>
      </c>
      <c r="G274" s="3">
        <v>5126.4639999999999</v>
      </c>
      <c r="H274" s="3">
        <v>915.44</v>
      </c>
      <c r="I274" s="4" t="s">
        <v>40</v>
      </c>
      <c r="S274" s="58" t="s">
        <v>91</v>
      </c>
      <c r="T274" s="58">
        <v>2020</v>
      </c>
      <c r="U274" s="58" t="s">
        <v>9</v>
      </c>
      <c r="V274" s="58" t="s">
        <v>83</v>
      </c>
      <c r="W274" s="58" t="s">
        <v>84</v>
      </c>
      <c r="X274" s="58" t="s">
        <v>85</v>
      </c>
      <c r="Y274" s="58" t="s">
        <v>86</v>
      </c>
      <c r="Z274" s="58" t="s">
        <v>87</v>
      </c>
      <c r="AA274" s="58" t="s">
        <v>90</v>
      </c>
      <c r="AB274" s="58">
        <v>203</v>
      </c>
      <c r="AC274" s="58">
        <v>290.28999999999996</v>
      </c>
    </row>
    <row r="275" spans="1:29" ht="18" customHeight="1" x14ac:dyDescent="0.25">
      <c r="A275" s="1">
        <v>2021</v>
      </c>
      <c r="B275" s="1" t="s">
        <v>6</v>
      </c>
      <c r="C275" s="1" t="s">
        <v>38</v>
      </c>
      <c r="D275" s="5" t="s">
        <v>30</v>
      </c>
      <c r="E275" s="6">
        <v>644</v>
      </c>
      <c r="F275" s="6">
        <v>5743.5</v>
      </c>
      <c r="G275" s="6">
        <v>6432.72</v>
      </c>
      <c r="H275" s="3">
        <v>1148.7</v>
      </c>
      <c r="I275" s="4" t="s">
        <v>40</v>
      </c>
      <c r="S275" s="58" t="s">
        <v>82</v>
      </c>
      <c r="T275" s="58">
        <v>2020</v>
      </c>
      <c r="U275" s="58" t="s">
        <v>9</v>
      </c>
      <c r="V275" s="58" t="s">
        <v>83</v>
      </c>
      <c r="W275" s="58" t="s">
        <v>84</v>
      </c>
      <c r="X275" s="58" t="s">
        <v>85</v>
      </c>
      <c r="Y275" s="58" t="s">
        <v>86</v>
      </c>
      <c r="Z275" s="58" t="s">
        <v>87</v>
      </c>
      <c r="AA275" s="58" t="s">
        <v>90</v>
      </c>
      <c r="AB275" s="58">
        <v>251</v>
      </c>
      <c r="AC275" s="58">
        <v>358.93</v>
      </c>
    </row>
    <row r="276" spans="1:29" ht="18" customHeight="1" x14ac:dyDescent="0.25">
      <c r="A276" s="1">
        <v>2021</v>
      </c>
      <c r="B276" s="1" t="s">
        <v>6</v>
      </c>
      <c r="C276" s="1" t="s">
        <v>12</v>
      </c>
      <c r="D276" s="5" t="s">
        <v>29</v>
      </c>
      <c r="E276" s="6">
        <v>643</v>
      </c>
      <c r="F276" s="6">
        <v>7000</v>
      </c>
      <c r="G276" s="6">
        <v>7840</v>
      </c>
      <c r="H276" s="3">
        <v>1400</v>
      </c>
      <c r="I276" s="4" t="s">
        <v>40</v>
      </c>
      <c r="S276" s="58" t="s">
        <v>89</v>
      </c>
      <c r="T276" s="58">
        <v>2020</v>
      </c>
      <c r="U276" s="58" t="s">
        <v>9</v>
      </c>
      <c r="V276" s="58" t="s">
        <v>83</v>
      </c>
      <c r="W276" s="58" t="s">
        <v>84</v>
      </c>
      <c r="X276" s="58" t="s">
        <v>85</v>
      </c>
      <c r="Y276" s="58" t="s">
        <v>86</v>
      </c>
      <c r="Z276" s="58" t="s">
        <v>87</v>
      </c>
      <c r="AA276" s="58" t="s">
        <v>90</v>
      </c>
      <c r="AB276" s="58">
        <v>777</v>
      </c>
      <c r="AC276" s="58">
        <v>1111.1100000000001</v>
      </c>
    </row>
    <row r="277" spans="1:29" ht="18" customHeight="1" x14ac:dyDescent="0.25">
      <c r="A277" s="1">
        <v>2021</v>
      </c>
      <c r="B277" s="1" t="s">
        <v>6</v>
      </c>
      <c r="C277" s="1" t="s">
        <v>38</v>
      </c>
      <c r="D277" s="5" t="s">
        <v>31</v>
      </c>
      <c r="E277" s="6">
        <v>455</v>
      </c>
      <c r="F277" s="6">
        <v>4578.6000000000004</v>
      </c>
      <c r="G277" s="6">
        <v>5128.0320000000002</v>
      </c>
      <c r="H277" s="3">
        <v>915.72000000000014</v>
      </c>
      <c r="I277" s="4" t="s">
        <v>40</v>
      </c>
      <c r="S277" s="58" t="s">
        <v>82</v>
      </c>
      <c r="T277" s="58">
        <v>2020</v>
      </c>
      <c r="U277" s="58" t="s">
        <v>8</v>
      </c>
      <c r="V277" s="58" t="s">
        <v>83</v>
      </c>
      <c r="W277" s="58" t="s">
        <v>84</v>
      </c>
      <c r="X277" s="58" t="s">
        <v>85</v>
      </c>
      <c r="Y277" s="58" t="s">
        <v>86</v>
      </c>
      <c r="Z277" s="58" t="s">
        <v>87</v>
      </c>
      <c r="AA277" s="58" t="s">
        <v>88</v>
      </c>
      <c r="AB277" s="58">
        <v>272</v>
      </c>
      <c r="AC277" s="58">
        <v>526.24</v>
      </c>
    </row>
    <row r="278" spans="1:29" ht="18" customHeight="1" x14ac:dyDescent="0.25">
      <c r="A278" s="1">
        <v>2021</v>
      </c>
      <c r="B278" s="1" t="s">
        <v>6</v>
      </c>
      <c r="C278" s="1" t="s">
        <v>12</v>
      </c>
      <c r="D278" s="5" t="s">
        <v>28</v>
      </c>
      <c r="E278" s="7">
        <v>345</v>
      </c>
      <c r="F278" s="7">
        <v>7000</v>
      </c>
      <c r="G278" s="7">
        <v>7840</v>
      </c>
      <c r="H278" s="3">
        <v>1400</v>
      </c>
      <c r="I278" s="4" t="s">
        <v>40</v>
      </c>
      <c r="S278" s="58" t="s">
        <v>82</v>
      </c>
      <c r="T278" s="58">
        <v>2020</v>
      </c>
      <c r="U278" s="58" t="s">
        <v>8</v>
      </c>
      <c r="V278" s="58" t="s">
        <v>83</v>
      </c>
      <c r="W278" s="58" t="s">
        <v>84</v>
      </c>
      <c r="X278" s="58" t="s">
        <v>85</v>
      </c>
      <c r="Y278" s="58" t="s">
        <v>86</v>
      </c>
      <c r="Z278" s="58" t="s">
        <v>87</v>
      </c>
      <c r="AA278" s="58" t="s">
        <v>88</v>
      </c>
      <c r="AB278" s="58">
        <v>266</v>
      </c>
      <c r="AC278" s="58">
        <v>526.24</v>
      </c>
    </row>
    <row r="279" spans="1:29" ht="18" customHeight="1" x14ac:dyDescent="0.25">
      <c r="A279" s="1">
        <v>2021</v>
      </c>
      <c r="B279" s="1" t="s">
        <v>6</v>
      </c>
      <c r="C279" s="1" t="s">
        <v>13</v>
      </c>
      <c r="D279" s="2" t="s">
        <v>33</v>
      </c>
      <c r="E279" s="3">
        <v>122</v>
      </c>
      <c r="F279" s="3">
        <v>100</v>
      </c>
      <c r="G279" s="3">
        <v>112</v>
      </c>
      <c r="H279" s="3">
        <v>20</v>
      </c>
      <c r="I279" s="4" t="s">
        <v>40</v>
      </c>
      <c r="S279" s="58" t="s">
        <v>82</v>
      </c>
      <c r="T279" s="58">
        <v>2020</v>
      </c>
      <c r="U279" s="58" t="s">
        <v>8</v>
      </c>
      <c r="V279" s="58" t="s">
        <v>83</v>
      </c>
      <c r="W279" s="58" t="s">
        <v>84</v>
      </c>
      <c r="X279" s="58" t="s">
        <v>85</v>
      </c>
      <c r="Y279" s="58" t="s">
        <v>86</v>
      </c>
      <c r="Z279" s="58" t="s">
        <v>87</v>
      </c>
      <c r="AA279" s="58" t="s">
        <v>88</v>
      </c>
      <c r="AB279" s="58">
        <v>260</v>
      </c>
      <c r="AC279" s="58">
        <v>526.24</v>
      </c>
    </row>
    <row r="280" spans="1:29" ht="18" customHeight="1" x14ac:dyDescent="0.25">
      <c r="A280" s="1">
        <v>2021</v>
      </c>
      <c r="B280" s="1" t="s">
        <v>6</v>
      </c>
      <c r="C280" s="1" t="s">
        <v>15</v>
      </c>
      <c r="D280" s="5" t="s">
        <v>26</v>
      </c>
      <c r="E280" s="6">
        <v>78</v>
      </c>
      <c r="F280" s="6">
        <v>4577.2</v>
      </c>
      <c r="G280" s="6">
        <v>5126.4639999999999</v>
      </c>
      <c r="H280" s="3">
        <v>915.44</v>
      </c>
      <c r="I280" s="4" t="s">
        <v>40</v>
      </c>
      <c r="S280" s="58" t="s">
        <v>91</v>
      </c>
      <c r="T280" s="58">
        <v>2020</v>
      </c>
      <c r="U280" s="58" t="s">
        <v>8</v>
      </c>
      <c r="V280" s="58" t="s">
        <v>83</v>
      </c>
      <c r="W280" s="58" t="s">
        <v>84</v>
      </c>
      <c r="X280" s="58" t="s">
        <v>85</v>
      </c>
      <c r="Y280" s="58" t="s">
        <v>86</v>
      </c>
      <c r="Z280" s="58" t="s">
        <v>87</v>
      </c>
      <c r="AA280" s="58" t="s">
        <v>90</v>
      </c>
      <c r="AB280" s="58">
        <v>254</v>
      </c>
      <c r="AC280" s="58">
        <v>363.22</v>
      </c>
    </row>
    <row r="281" spans="1:29" ht="18" customHeight="1" x14ac:dyDescent="0.25">
      <c r="A281" s="1">
        <v>2021</v>
      </c>
      <c r="B281" s="1" t="s">
        <v>6</v>
      </c>
      <c r="C281" s="1" t="s">
        <v>15</v>
      </c>
      <c r="D281" s="5" t="s">
        <v>24</v>
      </c>
      <c r="E281" s="6">
        <v>76</v>
      </c>
      <c r="F281" s="6">
        <v>4576.8999999999996</v>
      </c>
      <c r="G281" s="6">
        <v>5126.1279999999997</v>
      </c>
      <c r="H281" s="3">
        <v>915.38</v>
      </c>
      <c r="I281" s="4" t="s">
        <v>40</v>
      </c>
      <c r="S281" s="58" t="s">
        <v>82</v>
      </c>
      <c r="T281" s="58">
        <v>2020</v>
      </c>
      <c r="U281" s="58" t="s">
        <v>8</v>
      </c>
      <c r="V281" s="58" t="s">
        <v>83</v>
      </c>
      <c r="W281" s="58" t="s">
        <v>84</v>
      </c>
      <c r="X281" s="58" t="s">
        <v>85</v>
      </c>
      <c r="Y281" s="58" t="s">
        <v>86</v>
      </c>
      <c r="Z281" s="58" t="s">
        <v>87</v>
      </c>
      <c r="AA281" s="58" t="s">
        <v>90</v>
      </c>
      <c r="AB281" s="58">
        <v>182</v>
      </c>
      <c r="AC281" s="58">
        <v>260.26</v>
      </c>
    </row>
    <row r="282" spans="1:29" ht="18" customHeight="1" x14ac:dyDescent="0.25">
      <c r="A282" s="1">
        <v>2021</v>
      </c>
      <c r="B282" s="1" t="s">
        <v>6</v>
      </c>
      <c r="C282" s="1" t="s">
        <v>15</v>
      </c>
      <c r="D282" s="5" t="s">
        <v>25</v>
      </c>
      <c r="E282" s="6">
        <v>46</v>
      </c>
      <c r="F282" s="6">
        <v>200</v>
      </c>
      <c r="G282" s="6">
        <v>224</v>
      </c>
      <c r="H282" s="3">
        <v>40</v>
      </c>
      <c r="I282" s="4" t="s">
        <v>40</v>
      </c>
      <c r="S282" s="58" t="s">
        <v>92</v>
      </c>
      <c r="T282" s="58">
        <v>2020</v>
      </c>
      <c r="U282" s="58" t="s">
        <v>8</v>
      </c>
      <c r="V282" s="58" t="s">
        <v>83</v>
      </c>
      <c r="W282" s="58" t="s">
        <v>84</v>
      </c>
      <c r="X282" s="58" t="s">
        <v>85</v>
      </c>
      <c r="Y282" s="58" t="s">
        <v>86</v>
      </c>
      <c r="Z282" s="58" t="s">
        <v>87</v>
      </c>
      <c r="AA282" s="58" t="s">
        <v>90</v>
      </c>
      <c r="AB282" s="58">
        <v>208</v>
      </c>
      <c r="AC282" s="58">
        <v>297.44</v>
      </c>
    </row>
    <row r="283" spans="1:29" ht="18" customHeight="1" x14ac:dyDescent="0.25">
      <c r="A283" s="1">
        <v>2021</v>
      </c>
      <c r="B283" s="1" t="s">
        <v>6</v>
      </c>
      <c r="C283" s="1" t="s">
        <v>15</v>
      </c>
      <c r="D283" s="5" t="s">
        <v>23</v>
      </c>
      <c r="E283" s="6">
        <v>34</v>
      </c>
      <c r="F283" s="6">
        <v>4576.8</v>
      </c>
      <c r="G283" s="6">
        <v>5126.0160000000005</v>
      </c>
      <c r="H283" s="3">
        <v>915.36000000000013</v>
      </c>
      <c r="I283" s="4" t="s">
        <v>40</v>
      </c>
      <c r="S283" s="58" t="s">
        <v>92</v>
      </c>
      <c r="T283" s="58">
        <v>2020</v>
      </c>
      <c r="U283" s="58" t="s">
        <v>8</v>
      </c>
      <c r="V283" s="58" t="s">
        <v>83</v>
      </c>
      <c r="W283" s="58" t="s">
        <v>84</v>
      </c>
      <c r="X283" s="58" t="s">
        <v>85</v>
      </c>
      <c r="Y283" s="58" t="s">
        <v>86</v>
      </c>
      <c r="Z283" s="58" t="s">
        <v>87</v>
      </c>
      <c r="AA283" s="58" t="s">
        <v>90</v>
      </c>
      <c r="AB283" s="58">
        <v>256</v>
      </c>
      <c r="AC283" s="58">
        <v>366.08</v>
      </c>
    </row>
    <row r="284" spans="1:29" ht="18" customHeight="1" x14ac:dyDescent="0.25">
      <c r="A284" s="1">
        <v>2021</v>
      </c>
      <c r="B284" s="1" t="s">
        <v>6</v>
      </c>
      <c r="C284" s="1" t="s">
        <v>13</v>
      </c>
      <c r="D284" s="2" t="s">
        <v>34</v>
      </c>
      <c r="E284" s="3">
        <v>7</v>
      </c>
      <c r="F284" s="3">
        <v>200</v>
      </c>
      <c r="G284" s="3">
        <v>224</v>
      </c>
      <c r="H284" s="3">
        <v>40</v>
      </c>
      <c r="I284" s="4" t="s">
        <v>40</v>
      </c>
      <c r="S284" s="58" t="s">
        <v>91</v>
      </c>
      <c r="T284" s="58">
        <v>2020</v>
      </c>
      <c r="U284" s="58" t="s">
        <v>8</v>
      </c>
      <c r="V284" s="58" t="s">
        <v>83</v>
      </c>
      <c r="W284" s="58" t="s">
        <v>84</v>
      </c>
      <c r="X284" s="58" t="s">
        <v>85</v>
      </c>
      <c r="Y284" s="58" t="s">
        <v>86</v>
      </c>
      <c r="Z284" s="58" t="s">
        <v>87</v>
      </c>
      <c r="AA284" s="58" t="s">
        <v>90</v>
      </c>
      <c r="AB284" s="58">
        <v>184</v>
      </c>
      <c r="AC284" s="58">
        <v>263.12</v>
      </c>
    </row>
    <row r="285" spans="1:29" ht="18" customHeight="1" x14ac:dyDescent="0.25">
      <c r="A285" s="1">
        <v>2021</v>
      </c>
      <c r="B285" s="1" t="s">
        <v>6</v>
      </c>
      <c r="C285" s="1" t="s">
        <v>15</v>
      </c>
      <c r="D285" s="5" t="s">
        <v>27</v>
      </c>
      <c r="E285" s="6">
        <v>3</v>
      </c>
      <c r="F285" s="6">
        <v>4577.3</v>
      </c>
      <c r="G285" s="6">
        <v>5126.576</v>
      </c>
      <c r="H285" s="3">
        <v>915.46</v>
      </c>
      <c r="I285" s="4" t="s">
        <v>40</v>
      </c>
      <c r="S285" s="58" t="s">
        <v>93</v>
      </c>
      <c r="T285" s="58">
        <v>2020</v>
      </c>
      <c r="U285" s="58" t="s">
        <v>8</v>
      </c>
      <c r="V285" s="58" t="s">
        <v>83</v>
      </c>
      <c r="W285" s="58" t="s">
        <v>84</v>
      </c>
      <c r="X285" s="58" t="s">
        <v>85</v>
      </c>
      <c r="Y285" s="58" t="s">
        <v>86</v>
      </c>
      <c r="Z285" s="58" t="s">
        <v>87</v>
      </c>
      <c r="AA285" s="58" t="s">
        <v>90</v>
      </c>
      <c r="AB285" s="58">
        <v>270</v>
      </c>
      <c r="AC285" s="58">
        <v>526.24</v>
      </c>
    </row>
    <row r="286" spans="1:29" ht="18" customHeight="1" x14ac:dyDescent="0.25">
      <c r="A286" s="1">
        <v>2021</v>
      </c>
      <c r="B286" s="1" t="s">
        <v>6</v>
      </c>
      <c r="C286" s="1" t="s">
        <v>32</v>
      </c>
      <c r="D286" s="5" t="s">
        <v>32</v>
      </c>
      <c r="E286" s="6">
        <v>2</v>
      </c>
      <c r="F286" s="6">
        <v>6600</v>
      </c>
      <c r="G286" s="6">
        <v>7392</v>
      </c>
      <c r="H286" s="3">
        <v>1320</v>
      </c>
      <c r="I286" s="4" t="s">
        <v>40</v>
      </c>
      <c r="S286" s="58" t="s">
        <v>82</v>
      </c>
      <c r="T286" s="58">
        <v>2020</v>
      </c>
      <c r="U286" s="58" t="s">
        <v>8</v>
      </c>
      <c r="V286" s="58" t="s">
        <v>83</v>
      </c>
      <c r="W286" s="58" t="s">
        <v>84</v>
      </c>
      <c r="X286" s="58" t="s">
        <v>85</v>
      </c>
      <c r="Y286" s="58" t="s">
        <v>86</v>
      </c>
      <c r="Z286" s="58" t="s">
        <v>87</v>
      </c>
      <c r="AA286" s="58" t="s">
        <v>90</v>
      </c>
      <c r="AB286" s="58">
        <v>264</v>
      </c>
      <c r="AC286" s="58">
        <v>526.24</v>
      </c>
    </row>
    <row r="287" spans="1:29" ht="18" customHeight="1" x14ac:dyDescent="0.25">
      <c r="A287" s="1">
        <v>2021</v>
      </c>
      <c r="B287" s="1" t="s">
        <v>7</v>
      </c>
      <c r="C287" s="1" t="s">
        <v>14</v>
      </c>
      <c r="D287" s="2" t="s">
        <v>36</v>
      </c>
      <c r="E287" s="3">
        <v>3566</v>
      </c>
      <c r="F287" s="3">
        <v>4577.3</v>
      </c>
      <c r="G287" s="3">
        <v>5126.576</v>
      </c>
      <c r="H287" s="3">
        <v>915.46</v>
      </c>
      <c r="I287" s="4" t="s">
        <v>40</v>
      </c>
      <c r="S287" s="58" t="s">
        <v>92</v>
      </c>
      <c r="T287" s="58">
        <v>2020</v>
      </c>
      <c r="U287" s="58" t="s">
        <v>8</v>
      </c>
      <c r="V287" s="58" t="s">
        <v>83</v>
      </c>
      <c r="W287" s="58" t="s">
        <v>84</v>
      </c>
      <c r="X287" s="58" t="s">
        <v>85</v>
      </c>
      <c r="Y287" s="58" t="s">
        <v>86</v>
      </c>
      <c r="Z287" s="58" t="s">
        <v>87</v>
      </c>
      <c r="AA287" s="58" t="s">
        <v>90</v>
      </c>
      <c r="AB287" s="58">
        <v>681</v>
      </c>
      <c r="AC287" s="58">
        <v>973.82999999999993</v>
      </c>
    </row>
    <row r="288" spans="1:29" ht="18" customHeight="1" x14ac:dyDescent="0.25">
      <c r="A288" s="1">
        <v>2021</v>
      </c>
      <c r="B288" s="1" t="s">
        <v>7</v>
      </c>
      <c r="C288" s="1" t="s">
        <v>14</v>
      </c>
      <c r="D288" s="2" t="s">
        <v>37</v>
      </c>
      <c r="E288" s="3">
        <v>2498</v>
      </c>
      <c r="F288" s="3">
        <v>8000</v>
      </c>
      <c r="G288" s="3">
        <v>8960</v>
      </c>
      <c r="H288" s="3">
        <v>1600</v>
      </c>
      <c r="I288" s="4" t="s">
        <v>40</v>
      </c>
      <c r="S288" s="58" t="s">
        <v>82</v>
      </c>
      <c r="T288" s="58">
        <v>2020</v>
      </c>
      <c r="U288" s="58" t="s">
        <v>8</v>
      </c>
      <c r="V288" s="58" t="s">
        <v>83</v>
      </c>
      <c r="W288" s="58" t="s">
        <v>84</v>
      </c>
      <c r="X288" s="58" t="s">
        <v>85</v>
      </c>
      <c r="Y288" s="58" t="s">
        <v>86</v>
      </c>
      <c r="Z288" s="58" t="s">
        <v>87</v>
      </c>
      <c r="AA288" s="58" t="s">
        <v>90</v>
      </c>
      <c r="AB288" s="58">
        <v>714</v>
      </c>
      <c r="AC288" s="58">
        <v>1021.02</v>
      </c>
    </row>
    <row r="289" spans="1:29" ht="18" customHeight="1" x14ac:dyDescent="0.25">
      <c r="A289" s="1">
        <v>2021</v>
      </c>
      <c r="B289" s="1" t="s">
        <v>7</v>
      </c>
      <c r="C289" s="1" t="s">
        <v>13</v>
      </c>
      <c r="D289" s="2" t="s">
        <v>35</v>
      </c>
      <c r="E289" s="3">
        <v>1245</v>
      </c>
      <c r="F289" s="3">
        <v>4577.2</v>
      </c>
      <c r="G289" s="3">
        <v>5126.4639999999999</v>
      </c>
      <c r="H289" s="3">
        <v>915.44</v>
      </c>
      <c r="I289" s="4" t="s">
        <v>40</v>
      </c>
      <c r="S289" s="58" t="s">
        <v>82</v>
      </c>
      <c r="T289" s="58">
        <v>2020</v>
      </c>
      <c r="U289" s="58" t="s">
        <v>8</v>
      </c>
      <c r="V289" s="58" t="s">
        <v>83</v>
      </c>
      <c r="W289" s="58" t="s">
        <v>84</v>
      </c>
      <c r="X289" s="58" t="s">
        <v>85</v>
      </c>
      <c r="Y289" s="58" t="s">
        <v>86</v>
      </c>
      <c r="Z289" s="58" t="s">
        <v>87</v>
      </c>
      <c r="AA289" s="58" t="s">
        <v>90</v>
      </c>
      <c r="AB289" s="58">
        <v>768</v>
      </c>
      <c r="AC289" s="58">
        <v>1098.24</v>
      </c>
    </row>
    <row r="290" spans="1:29" ht="18" customHeight="1" x14ac:dyDescent="0.25">
      <c r="A290" s="1">
        <v>2021</v>
      </c>
      <c r="B290" s="1" t="s">
        <v>7</v>
      </c>
      <c r="C290" s="1" t="s">
        <v>38</v>
      </c>
      <c r="D290" s="5" t="s">
        <v>30</v>
      </c>
      <c r="E290" s="6">
        <v>644</v>
      </c>
      <c r="F290" s="6">
        <v>5743.5</v>
      </c>
      <c r="G290" s="6">
        <v>6432.72</v>
      </c>
      <c r="H290" s="3">
        <v>1148.7</v>
      </c>
      <c r="I290" s="4" t="s">
        <v>40</v>
      </c>
      <c r="S290" s="58" t="s">
        <v>82</v>
      </c>
      <c r="T290" s="58">
        <v>2020</v>
      </c>
      <c r="U290" s="58" t="s">
        <v>8</v>
      </c>
      <c r="V290" s="58" t="s">
        <v>83</v>
      </c>
      <c r="W290" s="58" t="s">
        <v>84</v>
      </c>
      <c r="X290" s="58" t="s">
        <v>85</v>
      </c>
      <c r="Y290" s="58" t="s">
        <v>86</v>
      </c>
      <c r="Z290" s="58" t="s">
        <v>87</v>
      </c>
      <c r="AA290" s="58" t="s">
        <v>90</v>
      </c>
      <c r="AB290" s="58">
        <v>273</v>
      </c>
      <c r="AC290" s="58">
        <v>390.39</v>
      </c>
    </row>
    <row r="291" spans="1:29" ht="18" customHeight="1" x14ac:dyDescent="0.25">
      <c r="A291" s="1">
        <v>2021</v>
      </c>
      <c r="B291" s="1" t="s">
        <v>7</v>
      </c>
      <c r="C291" s="1" t="s">
        <v>12</v>
      </c>
      <c r="D291" s="5" t="s">
        <v>29</v>
      </c>
      <c r="E291" s="6">
        <v>643</v>
      </c>
      <c r="F291" s="6">
        <v>7000</v>
      </c>
      <c r="G291" s="6">
        <v>7840</v>
      </c>
      <c r="H291" s="3">
        <v>1400</v>
      </c>
      <c r="I291" s="4" t="s">
        <v>40</v>
      </c>
      <c r="S291" s="58" t="s">
        <v>92</v>
      </c>
      <c r="T291" s="58">
        <v>2020</v>
      </c>
      <c r="U291" s="58" t="s">
        <v>8</v>
      </c>
      <c r="V291" s="58" t="s">
        <v>83</v>
      </c>
      <c r="W291" s="58" t="s">
        <v>84</v>
      </c>
      <c r="X291" s="58" t="s">
        <v>85</v>
      </c>
      <c r="Y291" s="58" t="s">
        <v>86</v>
      </c>
      <c r="Z291" s="58" t="s">
        <v>87</v>
      </c>
      <c r="AA291" s="58" t="s">
        <v>90</v>
      </c>
      <c r="AB291" s="58">
        <v>267</v>
      </c>
      <c r="AC291" s="58">
        <v>381.81</v>
      </c>
    </row>
    <row r="292" spans="1:29" ht="18" customHeight="1" x14ac:dyDescent="0.25">
      <c r="A292" s="1">
        <v>2021</v>
      </c>
      <c r="B292" s="1" t="s">
        <v>7</v>
      </c>
      <c r="C292" s="1" t="s">
        <v>38</v>
      </c>
      <c r="D292" s="5" t="s">
        <v>31</v>
      </c>
      <c r="E292" s="6">
        <v>455</v>
      </c>
      <c r="F292" s="6">
        <v>5036.46</v>
      </c>
      <c r="G292" s="6">
        <v>5128.0320000000002</v>
      </c>
      <c r="H292" s="3">
        <v>1007.292</v>
      </c>
      <c r="I292" s="4" t="s">
        <v>40</v>
      </c>
      <c r="S292" s="58" t="s">
        <v>91</v>
      </c>
      <c r="T292" s="58">
        <v>2020</v>
      </c>
      <c r="U292" s="58" t="s">
        <v>8</v>
      </c>
      <c r="V292" s="58" t="s">
        <v>83</v>
      </c>
      <c r="W292" s="58" t="s">
        <v>84</v>
      </c>
      <c r="X292" s="58" t="s">
        <v>85</v>
      </c>
      <c r="Y292" s="58" t="s">
        <v>86</v>
      </c>
      <c r="Z292" s="58" t="s">
        <v>87</v>
      </c>
      <c r="AA292" s="58" t="s">
        <v>90</v>
      </c>
      <c r="AB292" s="58">
        <v>261</v>
      </c>
      <c r="AC292" s="58">
        <v>373.23</v>
      </c>
    </row>
    <row r="293" spans="1:29" ht="18" customHeight="1" x14ac:dyDescent="0.25">
      <c r="A293" s="1">
        <v>2021</v>
      </c>
      <c r="B293" s="1" t="s">
        <v>7</v>
      </c>
      <c r="C293" s="1" t="s">
        <v>12</v>
      </c>
      <c r="D293" s="5" t="s">
        <v>28</v>
      </c>
      <c r="E293" s="7">
        <v>345</v>
      </c>
      <c r="F293" s="7">
        <v>7700</v>
      </c>
      <c r="G293" s="7">
        <v>7840</v>
      </c>
      <c r="H293" s="3">
        <v>1540</v>
      </c>
      <c r="I293" s="4" t="s">
        <v>40</v>
      </c>
      <c r="S293" s="58" t="s">
        <v>82</v>
      </c>
      <c r="T293" s="58">
        <v>2020</v>
      </c>
      <c r="U293" s="58" t="s">
        <v>8</v>
      </c>
      <c r="V293" s="58" t="s">
        <v>83</v>
      </c>
      <c r="W293" s="58" t="s">
        <v>84</v>
      </c>
      <c r="X293" s="58" t="s">
        <v>85</v>
      </c>
      <c r="Y293" s="58" t="s">
        <v>86</v>
      </c>
      <c r="Z293" s="58" t="s">
        <v>87</v>
      </c>
      <c r="AA293" s="58" t="s">
        <v>90</v>
      </c>
      <c r="AB293" s="58">
        <v>207</v>
      </c>
      <c r="AC293" s="58">
        <v>296.01</v>
      </c>
    </row>
    <row r="294" spans="1:29" ht="18" customHeight="1" x14ac:dyDescent="0.25">
      <c r="A294" s="1">
        <v>2021</v>
      </c>
      <c r="B294" s="1" t="s">
        <v>7</v>
      </c>
      <c r="C294" s="1" t="s">
        <v>13</v>
      </c>
      <c r="D294" s="2" t="s">
        <v>33</v>
      </c>
      <c r="E294" s="3">
        <v>122</v>
      </c>
      <c r="F294" s="3">
        <v>110</v>
      </c>
      <c r="G294" s="3">
        <v>112</v>
      </c>
      <c r="H294" s="3">
        <v>22</v>
      </c>
      <c r="I294" s="4" t="s">
        <v>40</v>
      </c>
      <c r="S294" s="58" t="s">
        <v>82</v>
      </c>
      <c r="T294" s="58">
        <v>2020</v>
      </c>
      <c r="U294" s="58" t="s">
        <v>8</v>
      </c>
      <c r="V294" s="58" t="s">
        <v>83</v>
      </c>
      <c r="W294" s="58" t="s">
        <v>84</v>
      </c>
      <c r="X294" s="58" t="s">
        <v>85</v>
      </c>
      <c r="Y294" s="58" t="s">
        <v>86</v>
      </c>
      <c r="Z294" s="58" t="s">
        <v>87</v>
      </c>
      <c r="AA294" s="58" t="s">
        <v>90</v>
      </c>
      <c r="AB294" s="58">
        <v>754</v>
      </c>
      <c r="AC294" s="58">
        <v>526.24</v>
      </c>
    </row>
    <row r="295" spans="1:29" ht="18" customHeight="1" x14ac:dyDescent="0.25">
      <c r="A295" s="1">
        <v>2021</v>
      </c>
      <c r="B295" s="1" t="s">
        <v>7</v>
      </c>
      <c r="C295" s="1" t="s">
        <v>15</v>
      </c>
      <c r="D295" s="5" t="s">
        <v>26</v>
      </c>
      <c r="E295" s="6">
        <v>78</v>
      </c>
      <c r="F295" s="6">
        <v>5034.92</v>
      </c>
      <c r="G295" s="6">
        <v>5126.4639999999999</v>
      </c>
      <c r="H295" s="3">
        <v>1006.984</v>
      </c>
      <c r="I295" s="4" t="s">
        <v>40</v>
      </c>
      <c r="S295" s="58" t="s">
        <v>92</v>
      </c>
      <c r="T295" s="58">
        <v>2020</v>
      </c>
      <c r="U295" s="58" t="s">
        <v>8</v>
      </c>
      <c r="V295" s="58" t="s">
        <v>83</v>
      </c>
      <c r="W295" s="58" t="s">
        <v>84</v>
      </c>
      <c r="X295" s="58" t="s">
        <v>85</v>
      </c>
      <c r="Y295" s="58" t="s">
        <v>86</v>
      </c>
      <c r="Z295" s="58" t="s">
        <v>87</v>
      </c>
      <c r="AA295" s="58" t="s">
        <v>90</v>
      </c>
      <c r="AB295" s="58">
        <v>807</v>
      </c>
      <c r="AC295" s="58">
        <v>526.24</v>
      </c>
    </row>
    <row r="296" spans="1:29" ht="18" customHeight="1" x14ac:dyDescent="0.25">
      <c r="A296" s="1">
        <v>2021</v>
      </c>
      <c r="B296" s="1" t="s">
        <v>7</v>
      </c>
      <c r="C296" s="1" t="s">
        <v>15</v>
      </c>
      <c r="D296" s="5" t="s">
        <v>24</v>
      </c>
      <c r="E296" s="6">
        <v>76</v>
      </c>
      <c r="F296" s="6">
        <v>5034.5899999999992</v>
      </c>
      <c r="G296" s="6">
        <v>5126.1279999999997</v>
      </c>
      <c r="H296" s="3">
        <v>1006.9179999999999</v>
      </c>
      <c r="I296" s="4" t="s">
        <v>40</v>
      </c>
      <c r="S296" s="58" t="s">
        <v>91</v>
      </c>
      <c r="T296" s="58">
        <v>2020</v>
      </c>
      <c r="U296" s="58" t="s">
        <v>8</v>
      </c>
      <c r="V296" s="58" t="s">
        <v>83</v>
      </c>
      <c r="W296" s="58" t="s">
        <v>84</v>
      </c>
      <c r="X296" s="58" t="s">
        <v>85</v>
      </c>
      <c r="Y296" s="58" t="s">
        <v>86</v>
      </c>
      <c r="Z296" s="58" t="s">
        <v>87</v>
      </c>
      <c r="AA296" s="58" t="s">
        <v>90</v>
      </c>
      <c r="AB296" s="58">
        <v>211</v>
      </c>
      <c r="AC296" s="58">
        <v>301.73</v>
      </c>
    </row>
    <row r="297" spans="1:29" ht="18" customHeight="1" x14ac:dyDescent="0.25">
      <c r="A297" s="1">
        <v>2021</v>
      </c>
      <c r="B297" s="1" t="s">
        <v>7</v>
      </c>
      <c r="C297" s="1" t="s">
        <v>15</v>
      </c>
      <c r="D297" s="5" t="s">
        <v>25</v>
      </c>
      <c r="E297" s="6">
        <v>46</v>
      </c>
      <c r="F297" s="6">
        <v>230</v>
      </c>
      <c r="G297" s="6">
        <v>224</v>
      </c>
      <c r="H297" s="3">
        <v>46</v>
      </c>
      <c r="I297" s="4" t="s">
        <v>40</v>
      </c>
      <c r="S297" s="58" t="s">
        <v>92</v>
      </c>
      <c r="T297" s="58">
        <v>2020</v>
      </c>
      <c r="U297" s="58" t="s">
        <v>8</v>
      </c>
      <c r="V297" s="58" t="s">
        <v>83</v>
      </c>
      <c r="W297" s="58" t="s">
        <v>84</v>
      </c>
      <c r="X297" s="58" t="s">
        <v>85</v>
      </c>
      <c r="Y297" s="58" t="s">
        <v>86</v>
      </c>
      <c r="Z297" s="58" t="s">
        <v>87</v>
      </c>
      <c r="AA297" s="58" t="s">
        <v>90</v>
      </c>
      <c r="AB297" s="58">
        <v>181</v>
      </c>
      <c r="AC297" s="58">
        <v>258.83</v>
      </c>
    </row>
    <row r="298" spans="1:29" ht="18" customHeight="1" x14ac:dyDescent="0.25">
      <c r="A298" s="1">
        <v>2021</v>
      </c>
      <c r="B298" s="1" t="s">
        <v>7</v>
      </c>
      <c r="C298" s="1" t="s">
        <v>15</v>
      </c>
      <c r="D298" s="5" t="s">
        <v>23</v>
      </c>
      <c r="E298" s="6">
        <v>34</v>
      </c>
      <c r="F298" s="6">
        <v>5263.32</v>
      </c>
      <c r="G298" s="6">
        <v>5126.0160000000005</v>
      </c>
      <c r="H298" s="3">
        <v>1052.664</v>
      </c>
      <c r="I298" s="4" t="s">
        <v>40</v>
      </c>
      <c r="S298" s="58" t="s">
        <v>82</v>
      </c>
      <c r="T298" s="58">
        <v>2020</v>
      </c>
      <c r="U298" s="58" t="s">
        <v>8</v>
      </c>
      <c r="V298" s="58" t="s">
        <v>83</v>
      </c>
      <c r="W298" s="58" t="s">
        <v>84</v>
      </c>
      <c r="X298" s="58" t="s">
        <v>85</v>
      </c>
      <c r="Y298" s="58" t="s">
        <v>86</v>
      </c>
      <c r="Z298" s="58" t="s">
        <v>87</v>
      </c>
      <c r="AA298" s="58" t="s">
        <v>88</v>
      </c>
      <c r="AB298" s="58">
        <v>269</v>
      </c>
      <c r="AC298" s="58">
        <v>384.67</v>
      </c>
    </row>
    <row r="299" spans="1:29" ht="18" customHeight="1" x14ac:dyDescent="0.25">
      <c r="A299" s="1">
        <v>2021</v>
      </c>
      <c r="B299" s="1" t="s">
        <v>7</v>
      </c>
      <c r="C299" s="1" t="s">
        <v>13</v>
      </c>
      <c r="D299" s="2" t="s">
        <v>34</v>
      </c>
      <c r="E299" s="3">
        <v>7</v>
      </c>
      <c r="F299" s="3">
        <v>230</v>
      </c>
      <c r="G299" s="3">
        <v>224</v>
      </c>
      <c r="H299" s="3">
        <v>46</v>
      </c>
      <c r="I299" s="4" t="s">
        <v>42</v>
      </c>
      <c r="S299" s="58" t="s">
        <v>89</v>
      </c>
      <c r="T299" s="58">
        <v>2020</v>
      </c>
      <c r="U299" s="58" t="s">
        <v>8</v>
      </c>
      <c r="V299" s="58" t="s">
        <v>83</v>
      </c>
      <c r="W299" s="58" t="s">
        <v>84</v>
      </c>
      <c r="X299" s="58" t="s">
        <v>85</v>
      </c>
      <c r="Y299" s="58" t="s">
        <v>86</v>
      </c>
      <c r="Z299" s="58" t="s">
        <v>87</v>
      </c>
      <c r="AA299" s="58" t="s">
        <v>88</v>
      </c>
      <c r="AB299" s="58">
        <v>263</v>
      </c>
      <c r="AC299" s="58">
        <v>376.09000000000003</v>
      </c>
    </row>
    <row r="300" spans="1:29" ht="18" customHeight="1" x14ac:dyDescent="0.25">
      <c r="A300" s="1">
        <v>2021</v>
      </c>
      <c r="B300" s="1" t="s">
        <v>7</v>
      </c>
      <c r="C300" s="1" t="s">
        <v>15</v>
      </c>
      <c r="D300" s="5" t="s">
        <v>27</v>
      </c>
      <c r="E300" s="6">
        <v>3</v>
      </c>
      <c r="F300" s="6">
        <v>5263.8950000000004</v>
      </c>
      <c r="G300" s="6">
        <v>5126.576</v>
      </c>
      <c r="H300" s="3">
        <v>1052.7790000000002</v>
      </c>
      <c r="I300" s="4" t="s">
        <v>42</v>
      </c>
      <c r="S300" s="58" t="s">
        <v>82</v>
      </c>
      <c r="T300" s="58">
        <v>2020</v>
      </c>
      <c r="U300" s="58" t="s">
        <v>8</v>
      </c>
      <c r="V300" s="58" t="s">
        <v>83</v>
      </c>
      <c r="W300" s="58" t="s">
        <v>84</v>
      </c>
      <c r="X300" s="58" t="s">
        <v>85</v>
      </c>
      <c r="Y300" s="58" t="s">
        <v>86</v>
      </c>
      <c r="Z300" s="58" t="s">
        <v>87</v>
      </c>
      <c r="AA300" s="58" t="s">
        <v>90</v>
      </c>
      <c r="AB300" s="58">
        <v>209</v>
      </c>
      <c r="AC300" s="58">
        <v>298.87</v>
      </c>
    </row>
    <row r="301" spans="1:29" ht="18" customHeight="1" x14ac:dyDescent="0.25">
      <c r="A301" s="1">
        <v>2021</v>
      </c>
      <c r="B301" s="1" t="s">
        <v>7</v>
      </c>
      <c r="C301" s="1" t="s">
        <v>32</v>
      </c>
      <c r="D301" s="5" t="s">
        <v>32</v>
      </c>
      <c r="E301" s="6">
        <v>2</v>
      </c>
      <c r="F301" s="6">
        <v>7590</v>
      </c>
      <c r="G301" s="6">
        <v>7392</v>
      </c>
      <c r="H301" s="3">
        <v>1518</v>
      </c>
      <c r="I301" s="4" t="s">
        <v>42</v>
      </c>
      <c r="S301" s="58" t="s">
        <v>93</v>
      </c>
      <c r="T301" s="58">
        <v>2020</v>
      </c>
      <c r="U301" s="58" t="s">
        <v>8</v>
      </c>
      <c r="V301" s="58" t="s">
        <v>83</v>
      </c>
      <c r="W301" s="58" t="s">
        <v>84</v>
      </c>
      <c r="X301" s="58" t="s">
        <v>85</v>
      </c>
      <c r="Y301" s="58" t="s">
        <v>86</v>
      </c>
      <c r="Z301" s="58" t="s">
        <v>87</v>
      </c>
      <c r="AA301" s="58" t="s">
        <v>90</v>
      </c>
      <c r="AB301" s="58">
        <v>257</v>
      </c>
      <c r="AC301" s="58">
        <v>367.51</v>
      </c>
    </row>
    <row r="302" spans="1:29" ht="18" customHeight="1" x14ac:dyDescent="0.25">
      <c r="A302" s="1">
        <v>2021</v>
      </c>
      <c r="B302" s="1" t="s">
        <v>8</v>
      </c>
      <c r="C302" s="1" t="s">
        <v>14</v>
      </c>
      <c r="D302" s="2" t="s">
        <v>36</v>
      </c>
      <c r="E302" s="3">
        <v>3566</v>
      </c>
      <c r="F302" s="3">
        <v>5263.8950000000004</v>
      </c>
      <c r="G302" s="3">
        <v>5126.576</v>
      </c>
      <c r="H302" s="3">
        <v>1052.7790000000002</v>
      </c>
      <c r="I302" s="4" t="s">
        <v>42</v>
      </c>
      <c r="S302" s="58" t="s">
        <v>82</v>
      </c>
      <c r="T302" s="58">
        <v>2020</v>
      </c>
      <c r="U302" s="58" t="s">
        <v>3</v>
      </c>
      <c r="V302" s="58" t="s">
        <v>95</v>
      </c>
      <c r="W302" s="58" t="s">
        <v>84</v>
      </c>
      <c r="X302" s="58" t="s">
        <v>85</v>
      </c>
      <c r="Y302" s="58" t="s">
        <v>86</v>
      </c>
      <c r="Z302" s="58" t="s">
        <v>87</v>
      </c>
      <c r="AA302" s="58" t="s">
        <v>88</v>
      </c>
      <c r="AB302" s="58">
        <v>128</v>
      </c>
      <c r="AC302" s="58">
        <v>183.04</v>
      </c>
    </row>
    <row r="303" spans="1:29" ht="18" customHeight="1" x14ac:dyDescent="0.25">
      <c r="A303" s="1">
        <v>2021</v>
      </c>
      <c r="B303" s="1" t="s">
        <v>8</v>
      </c>
      <c r="C303" s="1" t="s">
        <v>14</v>
      </c>
      <c r="D303" s="2" t="s">
        <v>37</v>
      </c>
      <c r="E303" s="3">
        <v>2498</v>
      </c>
      <c r="F303" s="3">
        <v>8800</v>
      </c>
      <c r="G303" s="3">
        <v>8960</v>
      </c>
      <c r="H303" s="3">
        <v>1760</v>
      </c>
      <c r="I303" s="4" t="s">
        <v>42</v>
      </c>
      <c r="S303" s="58" t="s">
        <v>91</v>
      </c>
      <c r="T303" s="58">
        <v>2020</v>
      </c>
      <c r="U303" s="58" t="s">
        <v>3</v>
      </c>
      <c r="V303" s="58" t="s">
        <v>95</v>
      </c>
      <c r="W303" s="58" t="s">
        <v>84</v>
      </c>
      <c r="X303" s="58" t="s">
        <v>85</v>
      </c>
      <c r="Y303" s="58" t="s">
        <v>86</v>
      </c>
      <c r="Z303" s="58" t="s">
        <v>87</v>
      </c>
      <c r="AA303" s="58" t="s">
        <v>88</v>
      </c>
      <c r="AB303" s="58">
        <v>302</v>
      </c>
      <c r="AC303" s="58">
        <v>431.86</v>
      </c>
    </row>
    <row r="304" spans="1:29" ht="18" customHeight="1" x14ac:dyDescent="0.25">
      <c r="A304" s="1">
        <v>2021</v>
      </c>
      <c r="B304" s="1" t="s">
        <v>8</v>
      </c>
      <c r="C304" s="1" t="s">
        <v>13</v>
      </c>
      <c r="D304" s="2" t="s">
        <v>35</v>
      </c>
      <c r="E304" s="3">
        <v>1245</v>
      </c>
      <c r="F304" s="3">
        <v>5034.92</v>
      </c>
      <c r="G304" s="3">
        <v>5126.4639999999999</v>
      </c>
      <c r="H304" s="3">
        <v>1006.984</v>
      </c>
      <c r="I304" s="4" t="s">
        <v>42</v>
      </c>
      <c r="S304" s="58" t="s">
        <v>89</v>
      </c>
      <c r="T304" s="58">
        <v>2020</v>
      </c>
      <c r="U304" s="58" t="s">
        <v>3</v>
      </c>
      <c r="V304" s="58" t="s">
        <v>95</v>
      </c>
      <c r="W304" s="58" t="s">
        <v>84</v>
      </c>
      <c r="X304" s="58" t="s">
        <v>85</v>
      </c>
      <c r="Y304" s="58" t="s">
        <v>86</v>
      </c>
      <c r="Z304" s="58" t="s">
        <v>87</v>
      </c>
      <c r="AA304" s="58" t="s">
        <v>88</v>
      </c>
      <c r="AB304" s="58">
        <v>328</v>
      </c>
      <c r="AC304" s="58">
        <v>526.24</v>
      </c>
    </row>
    <row r="305" spans="1:29" ht="18" customHeight="1" x14ac:dyDescent="0.25">
      <c r="A305" s="1">
        <v>2021</v>
      </c>
      <c r="B305" s="1" t="s">
        <v>8</v>
      </c>
      <c r="C305" s="1" t="s">
        <v>38</v>
      </c>
      <c r="D305" s="5" t="s">
        <v>30</v>
      </c>
      <c r="E305" s="6">
        <v>644</v>
      </c>
      <c r="F305" s="6">
        <v>6317.85</v>
      </c>
      <c r="G305" s="6">
        <v>6432.72</v>
      </c>
      <c r="H305" s="3">
        <v>1263.5700000000002</v>
      </c>
      <c r="I305" s="4" t="s">
        <v>42</v>
      </c>
      <c r="S305" s="58" t="s">
        <v>82</v>
      </c>
      <c r="T305" s="58">
        <v>2020</v>
      </c>
      <c r="U305" s="58" t="s">
        <v>3</v>
      </c>
      <c r="V305" s="58" t="s">
        <v>95</v>
      </c>
      <c r="W305" s="58" t="s">
        <v>84</v>
      </c>
      <c r="X305" s="58" t="s">
        <v>85</v>
      </c>
      <c r="Y305" s="58" t="s">
        <v>86</v>
      </c>
      <c r="Z305" s="58" t="s">
        <v>87</v>
      </c>
      <c r="AA305" s="58" t="s">
        <v>88</v>
      </c>
      <c r="AB305" s="58">
        <v>130</v>
      </c>
      <c r="AC305" s="58">
        <v>526.24</v>
      </c>
    </row>
    <row r="306" spans="1:29" ht="18" customHeight="1" x14ac:dyDescent="0.25">
      <c r="A306" s="1">
        <v>2021</v>
      </c>
      <c r="B306" s="1" t="s">
        <v>8</v>
      </c>
      <c r="C306" s="1" t="s">
        <v>12</v>
      </c>
      <c r="D306" s="5" t="s">
        <v>29</v>
      </c>
      <c r="E306" s="6">
        <v>643</v>
      </c>
      <c r="F306" s="6">
        <v>7700</v>
      </c>
      <c r="G306" s="6">
        <v>7840</v>
      </c>
      <c r="H306" s="3">
        <v>1540</v>
      </c>
      <c r="I306" s="4" t="s">
        <v>42</v>
      </c>
      <c r="S306" s="58" t="s">
        <v>82</v>
      </c>
      <c r="T306" s="58">
        <v>2020</v>
      </c>
      <c r="U306" s="58" t="s">
        <v>3</v>
      </c>
      <c r="V306" s="58" t="s">
        <v>95</v>
      </c>
      <c r="W306" s="58" t="s">
        <v>84</v>
      </c>
      <c r="X306" s="58" t="s">
        <v>85</v>
      </c>
      <c r="Y306" s="58" t="s">
        <v>86</v>
      </c>
      <c r="Z306" s="58" t="s">
        <v>87</v>
      </c>
      <c r="AA306" s="58" t="s">
        <v>88</v>
      </c>
      <c r="AB306" s="58">
        <v>304</v>
      </c>
      <c r="AC306" s="58">
        <v>526.24</v>
      </c>
    </row>
    <row r="307" spans="1:29" ht="18" customHeight="1" x14ac:dyDescent="0.25">
      <c r="A307" s="1">
        <v>2021</v>
      </c>
      <c r="B307" s="1" t="s">
        <v>8</v>
      </c>
      <c r="C307" s="1" t="s">
        <v>38</v>
      </c>
      <c r="D307" s="5" t="s">
        <v>31</v>
      </c>
      <c r="E307" s="6">
        <v>455</v>
      </c>
      <c r="F307" s="6">
        <v>5036.46</v>
      </c>
      <c r="G307" s="6">
        <v>5128.0320000000002</v>
      </c>
      <c r="H307" s="3">
        <v>1007.292</v>
      </c>
      <c r="I307" s="4" t="s">
        <v>42</v>
      </c>
      <c r="S307" s="58" t="s">
        <v>89</v>
      </c>
      <c r="T307" s="58">
        <v>2020</v>
      </c>
      <c r="U307" s="58" t="s">
        <v>3</v>
      </c>
      <c r="V307" s="58" t="s">
        <v>95</v>
      </c>
      <c r="W307" s="58" t="s">
        <v>84</v>
      </c>
      <c r="X307" s="58" t="s">
        <v>85</v>
      </c>
      <c r="Y307" s="58" t="s">
        <v>86</v>
      </c>
      <c r="Z307" s="58" t="s">
        <v>87</v>
      </c>
      <c r="AA307" s="58" t="s">
        <v>88</v>
      </c>
      <c r="AB307" s="58">
        <v>989</v>
      </c>
      <c r="AC307" s="58">
        <v>1414.27</v>
      </c>
    </row>
    <row r="308" spans="1:29" ht="18" customHeight="1" x14ac:dyDescent="0.25">
      <c r="A308" s="1">
        <v>2021</v>
      </c>
      <c r="B308" s="1" t="s">
        <v>8</v>
      </c>
      <c r="C308" s="1" t="s">
        <v>12</v>
      </c>
      <c r="D308" s="5" t="s">
        <v>28</v>
      </c>
      <c r="E308" s="7">
        <v>345</v>
      </c>
      <c r="F308" s="7">
        <v>7700</v>
      </c>
      <c r="G308" s="7">
        <v>7840</v>
      </c>
      <c r="H308" s="3">
        <v>1540</v>
      </c>
      <c r="I308" s="4" t="s">
        <v>42</v>
      </c>
      <c r="S308" s="58" t="s">
        <v>82</v>
      </c>
      <c r="T308" s="58">
        <v>2020</v>
      </c>
      <c r="U308" s="58" t="s">
        <v>3</v>
      </c>
      <c r="V308" s="58" t="s">
        <v>95</v>
      </c>
      <c r="W308" s="58" t="s">
        <v>84</v>
      </c>
      <c r="X308" s="58" t="s">
        <v>85</v>
      </c>
      <c r="Y308" s="58" t="s">
        <v>86</v>
      </c>
      <c r="Z308" s="58" t="s">
        <v>87</v>
      </c>
      <c r="AA308" s="58" t="s">
        <v>88</v>
      </c>
      <c r="AB308" s="58">
        <v>1022</v>
      </c>
      <c r="AC308" s="58">
        <v>1461.46</v>
      </c>
    </row>
    <row r="309" spans="1:29" ht="18" customHeight="1" x14ac:dyDescent="0.25">
      <c r="A309" s="1">
        <v>2021</v>
      </c>
      <c r="B309" s="1" t="s">
        <v>8</v>
      </c>
      <c r="C309" s="1" t="s">
        <v>13</v>
      </c>
      <c r="D309" s="2" t="s">
        <v>33</v>
      </c>
      <c r="E309" s="3">
        <v>122</v>
      </c>
      <c r="F309" s="3">
        <v>110</v>
      </c>
      <c r="G309" s="3">
        <v>112</v>
      </c>
      <c r="H309" s="3">
        <v>22</v>
      </c>
      <c r="I309" s="4" t="s">
        <v>42</v>
      </c>
      <c r="S309" s="58" t="s">
        <v>91</v>
      </c>
      <c r="T309" s="58">
        <v>2020</v>
      </c>
      <c r="U309" s="58" t="s">
        <v>3</v>
      </c>
      <c r="V309" s="58" t="s">
        <v>95</v>
      </c>
      <c r="W309" s="58" t="s">
        <v>84</v>
      </c>
      <c r="X309" s="58" t="s">
        <v>85</v>
      </c>
      <c r="Y309" s="58" t="s">
        <v>86</v>
      </c>
      <c r="Z309" s="58" t="s">
        <v>87</v>
      </c>
      <c r="AA309" s="58" t="s">
        <v>88</v>
      </c>
      <c r="AB309" s="58">
        <v>300</v>
      </c>
      <c r="AC309" s="58">
        <v>429</v>
      </c>
    </row>
    <row r="310" spans="1:29" ht="18" customHeight="1" x14ac:dyDescent="0.25">
      <c r="A310" s="1">
        <v>2021</v>
      </c>
      <c r="B310" s="1" t="s">
        <v>8</v>
      </c>
      <c r="C310" s="1" t="s">
        <v>15</v>
      </c>
      <c r="D310" s="5" t="s">
        <v>26</v>
      </c>
      <c r="E310" s="6">
        <v>78</v>
      </c>
      <c r="F310" s="6">
        <v>5034.92</v>
      </c>
      <c r="G310" s="6">
        <v>5126.4639999999999</v>
      </c>
      <c r="H310" s="3">
        <v>1006.984</v>
      </c>
      <c r="I310" s="4" t="s">
        <v>42</v>
      </c>
      <c r="S310" s="58" t="s">
        <v>91</v>
      </c>
      <c r="T310" s="58">
        <v>2020</v>
      </c>
      <c r="U310" s="58" t="s">
        <v>3</v>
      </c>
      <c r="V310" s="58" t="s">
        <v>95</v>
      </c>
      <c r="W310" s="58" t="s">
        <v>84</v>
      </c>
      <c r="X310" s="58" t="s">
        <v>85</v>
      </c>
      <c r="Y310" s="58" t="s">
        <v>86</v>
      </c>
      <c r="Z310" s="58" t="s">
        <v>87</v>
      </c>
      <c r="AA310" s="58" t="s">
        <v>88</v>
      </c>
      <c r="AB310" s="58">
        <v>327</v>
      </c>
      <c r="AC310" s="58">
        <v>467.61</v>
      </c>
    </row>
    <row r="311" spans="1:29" ht="18" customHeight="1" x14ac:dyDescent="0.25">
      <c r="A311" s="1">
        <v>2021</v>
      </c>
      <c r="B311" s="1" t="s">
        <v>8</v>
      </c>
      <c r="C311" s="1" t="s">
        <v>15</v>
      </c>
      <c r="D311" s="5" t="s">
        <v>24</v>
      </c>
      <c r="E311" s="6">
        <v>76</v>
      </c>
      <c r="F311" s="6">
        <v>4576.8999999999996</v>
      </c>
      <c r="G311" s="6">
        <v>5126.1279999999997</v>
      </c>
      <c r="H311" s="3">
        <v>915.38</v>
      </c>
      <c r="I311" s="4" t="s">
        <v>42</v>
      </c>
      <c r="S311" s="58" t="s">
        <v>82</v>
      </c>
      <c r="T311" s="58">
        <v>2020</v>
      </c>
      <c r="U311" s="58" t="s">
        <v>3</v>
      </c>
      <c r="V311" s="58" t="s">
        <v>95</v>
      </c>
      <c r="W311" s="58" t="s">
        <v>84</v>
      </c>
      <c r="X311" s="58" t="s">
        <v>85</v>
      </c>
      <c r="Y311" s="58" t="s">
        <v>86</v>
      </c>
      <c r="Z311" s="58" t="s">
        <v>87</v>
      </c>
      <c r="AA311" s="58" t="s">
        <v>88</v>
      </c>
      <c r="AB311" s="58">
        <v>129</v>
      </c>
      <c r="AC311" s="58">
        <v>184.47</v>
      </c>
    </row>
    <row r="312" spans="1:29" ht="18" customHeight="1" x14ac:dyDescent="0.25">
      <c r="A312" s="1">
        <v>2021</v>
      </c>
      <c r="B312" s="1" t="s">
        <v>8</v>
      </c>
      <c r="C312" s="1" t="s">
        <v>15</v>
      </c>
      <c r="D312" s="5" t="s">
        <v>25</v>
      </c>
      <c r="E312" s="6">
        <v>46</v>
      </c>
      <c r="F312" s="6">
        <v>200</v>
      </c>
      <c r="G312" s="6">
        <v>224</v>
      </c>
      <c r="H312" s="3">
        <v>40</v>
      </c>
      <c r="I312" s="4" t="s">
        <v>42</v>
      </c>
      <c r="S312" s="58" t="s">
        <v>89</v>
      </c>
      <c r="T312" s="58">
        <v>2020</v>
      </c>
      <c r="U312" s="58" t="s">
        <v>3</v>
      </c>
      <c r="V312" s="58" t="s">
        <v>95</v>
      </c>
      <c r="W312" s="58" t="s">
        <v>84</v>
      </c>
      <c r="X312" s="58" t="s">
        <v>85</v>
      </c>
      <c r="Y312" s="58" t="s">
        <v>86</v>
      </c>
      <c r="Z312" s="58" t="s">
        <v>87</v>
      </c>
      <c r="AA312" s="58" t="s">
        <v>88</v>
      </c>
      <c r="AB312" s="58">
        <v>303</v>
      </c>
      <c r="AC312" s="58">
        <v>433.28999999999996</v>
      </c>
    </row>
    <row r="313" spans="1:29" ht="18" customHeight="1" x14ac:dyDescent="0.25">
      <c r="A313" s="1">
        <v>2021</v>
      </c>
      <c r="B313" s="1" t="s">
        <v>8</v>
      </c>
      <c r="C313" s="1" t="s">
        <v>15</v>
      </c>
      <c r="D313" s="5" t="s">
        <v>23</v>
      </c>
      <c r="E313" s="6">
        <v>34</v>
      </c>
      <c r="F313" s="6">
        <v>4576.8</v>
      </c>
      <c r="G313" s="6">
        <v>5126.0160000000005</v>
      </c>
      <c r="H313" s="3">
        <v>915.36000000000013</v>
      </c>
      <c r="I313" s="4" t="s">
        <v>42</v>
      </c>
      <c r="S313" s="58" t="s">
        <v>82</v>
      </c>
      <c r="T313" s="58">
        <v>2020</v>
      </c>
      <c r="U313" s="58" t="s">
        <v>3</v>
      </c>
      <c r="V313" s="58" t="s">
        <v>95</v>
      </c>
      <c r="W313" s="58" t="s">
        <v>84</v>
      </c>
      <c r="X313" s="58" t="s">
        <v>85</v>
      </c>
      <c r="Y313" s="58" t="s">
        <v>86</v>
      </c>
      <c r="Z313" s="58" t="s">
        <v>87</v>
      </c>
      <c r="AA313" s="58" t="s">
        <v>88</v>
      </c>
      <c r="AB313" s="58">
        <v>770</v>
      </c>
      <c r="AC313" s="58">
        <v>1101.0999999999999</v>
      </c>
    </row>
    <row r="314" spans="1:29" ht="18" customHeight="1" x14ac:dyDescent="0.25">
      <c r="A314" s="1">
        <v>2021</v>
      </c>
      <c r="B314" s="1" t="s">
        <v>8</v>
      </c>
      <c r="C314" s="1" t="s">
        <v>13</v>
      </c>
      <c r="D314" s="2" t="s">
        <v>34</v>
      </c>
      <c r="E314" s="3">
        <v>7</v>
      </c>
      <c r="F314" s="3">
        <v>200</v>
      </c>
      <c r="G314" s="3">
        <v>224</v>
      </c>
      <c r="H314" s="3">
        <v>40</v>
      </c>
      <c r="I314" s="4" t="s">
        <v>42</v>
      </c>
      <c r="S314" s="58" t="s">
        <v>89</v>
      </c>
      <c r="T314" s="58">
        <v>2020</v>
      </c>
      <c r="U314" s="58" t="s">
        <v>3</v>
      </c>
      <c r="V314" s="58" t="s">
        <v>95</v>
      </c>
      <c r="W314" s="58" t="s">
        <v>84</v>
      </c>
      <c r="X314" s="58" t="s">
        <v>85</v>
      </c>
      <c r="Y314" s="58" t="s">
        <v>86</v>
      </c>
      <c r="Z314" s="58" t="s">
        <v>87</v>
      </c>
      <c r="AA314" s="58" t="s">
        <v>88</v>
      </c>
      <c r="AB314" s="58">
        <v>857</v>
      </c>
      <c r="AC314" s="58">
        <v>1225.51</v>
      </c>
    </row>
    <row r="315" spans="1:29" ht="18" customHeight="1" x14ac:dyDescent="0.25">
      <c r="A315" s="1">
        <v>2021</v>
      </c>
      <c r="B315" s="1" t="s">
        <v>8</v>
      </c>
      <c r="C315" s="1" t="s">
        <v>15</v>
      </c>
      <c r="D315" s="5" t="s">
        <v>27</v>
      </c>
      <c r="E315" s="6">
        <v>3</v>
      </c>
      <c r="F315" s="6">
        <v>4577.3</v>
      </c>
      <c r="G315" s="6">
        <v>5126.576</v>
      </c>
      <c r="H315" s="3">
        <v>915.46</v>
      </c>
      <c r="I315" s="4" t="s">
        <v>42</v>
      </c>
      <c r="S315" s="58" t="s">
        <v>91</v>
      </c>
      <c r="T315" s="58">
        <v>2020</v>
      </c>
      <c r="U315" s="58" t="s">
        <v>3</v>
      </c>
      <c r="V315" s="58" t="s">
        <v>95</v>
      </c>
      <c r="W315" s="58" t="s">
        <v>84</v>
      </c>
      <c r="X315" s="58" t="s">
        <v>85</v>
      </c>
      <c r="Y315" s="58" t="s">
        <v>86</v>
      </c>
      <c r="Z315" s="58" t="s">
        <v>87</v>
      </c>
      <c r="AA315" s="58" t="s">
        <v>88</v>
      </c>
      <c r="AB315" s="58">
        <v>329</v>
      </c>
      <c r="AC315" s="58">
        <v>470.47</v>
      </c>
    </row>
    <row r="316" spans="1:29" ht="18" customHeight="1" x14ac:dyDescent="0.25">
      <c r="A316" s="1">
        <v>2021</v>
      </c>
      <c r="B316" s="1" t="s">
        <v>8</v>
      </c>
      <c r="C316" s="1" t="s">
        <v>32</v>
      </c>
      <c r="D316" s="5" t="s">
        <v>32</v>
      </c>
      <c r="E316" s="6">
        <v>2</v>
      </c>
      <c r="F316" s="6">
        <v>6600</v>
      </c>
      <c r="G316" s="6">
        <v>7392</v>
      </c>
      <c r="H316" s="3">
        <v>1320</v>
      </c>
      <c r="I316" s="4" t="s">
        <v>42</v>
      </c>
      <c r="S316" s="58" t="s">
        <v>82</v>
      </c>
      <c r="T316" s="58">
        <v>2020</v>
      </c>
      <c r="U316" s="58" t="s">
        <v>3</v>
      </c>
      <c r="V316" s="58" t="s">
        <v>95</v>
      </c>
      <c r="W316" s="58" t="s">
        <v>84</v>
      </c>
      <c r="X316" s="58" t="s">
        <v>85</v>
      </c>
      <c r="Y316" s="58" t="s">
        <v>86</v>
      </c>
      <c r="Z316" s="58" t="s">
        <v>87</v>
      </c>
      <c r="AA316" s="58" t="s">
        <v>88</v>
      </c>
      <c r="AB316" s="58">
        <v>131</v>
      </c>
      <c r="AC316" s="58">
        <v>187.32999999999998</v>
      </c>
    </row>
    <row r="317" spans="1:29" ht="18" customHeight="1" x14ac:dyDescent="0.25">
      <c r="A317" s="1">
        <v>2021</v>
      </c>
      <c r="B317" s="1" t="s">
        <v>9</v>
      </c>
      <c r="C317" s="1" t="s">
        <v>14</v>
      </c>
      <c r="D317" s="2" t="s">
        <v>36</v>
      </c>
      <c r="E317" s="3">
        <v>3566</v>
      </c>
      <c r="F317" s="3">
        <v>4577.3</v>
      </c>
      <c r="G317" s="3">
        <v>5126.576</v>
      </c>
      <c r="H317" s="3">
        <v>915.46</v>
      </c>
      <c r="I317" s="4" t="s">
        <v>42</v>
      </c>
      <c r="S317" s="58" t="s">
        <v>91</v>
      </c>
      <c r="T317" s="58">
        <v>2020</v>
      </c>
      <c r="U317" s="58" t="s">
        <v>7</v>
      </c>
      <c r="V317" s="58" t="s">
        <v>95</v>
      </c>
      <c r="W317" s="58" t="s">
        <v>84</v>
      </c>
      <c r="X317" s="58" t="s">
        <v>85</v>
      </c>
      <c r="Y317" s="58" t="s">
        <v>86</v>
      </c>
      <c r="Z317" s="58" t="s">
        <v>87</v>
      </c>
      <c r="AA317" s="58" t="s">
        <v>88</v>
      </c>
      <c r="AB317" s="58">
        <v>308</v>
      </c>
      <c r="AC317" s="58">
        <v>440.44</v>
      </c>
    </row>
    <row r="318" spans="1:29" ht="18" customHeight="1" x14ac:dyDescent="0.25">
      <c r="A318" s="1">
        <v>2021</v>
      </c>
      <c r="B318" s="1" t="s">
        <v>9</v>
      </c>
      <c r="C318" s="1" t="s">
        <v>14</v>
      </c>
      <c r="D318" s="2" t="s">
        <v>37</v>
      </c>
      <c r="E318" s="3">
        <v>2498</v>
      </c>
      <c r="F318" s="3">
        <v>8000</v>
      </c>
      <c r="G318" s="3">
        <v>8960</v>
      </c>
      <c r="H318" s="3">
        <v>1600</v>
      </c>
      <c r="I318" s="4" t="s">
        <v>42</v>
      </c>
      <c r="S318" s="58" t="s">
        <v>82</v>
      </c>
      <c r="T318" s="58">
        <v>2020</v>
      </c>
      <c r="U318" s="58" t="s">
        <v>7</v>
      </c>
      <c r="V318" s="58" t="s">
        <v>95</v>
      </c>
      <c r="W318" s="58" t="s">
        <v>84</v>
      </c>
      <c r="X318" s="58" t="s">
        <v>85</v>
      </c>
      <c r="Y318" s="58" t="s">
        <v>86</v>
      </c>
      <c r="Z318" s="58" t="s">
        <v>87</v>
      </c>
      <c r="AA318" s="58" t="s">
        <v>88</v>
      </c>
      <c r="AB318" s="58">
        <v>356</v>
      </c>
      <c r="AC318" s="58">
        <v>509.08</v>
      </c>
    </row>
    <row r="319" spans="1:29" ht="18" customHeight="1" x14ac:dyDescent="0.25">
      <c r="A319" s="1">
        <v>2021</v>
      </c>
      <c r="B319" s="1" t="s">
        <v>9</v>
      </c>
      <c r="C319" s="1" t="s">
        <v>13</v>
      </c>
      <c r="D319" s="2" t="s">
        <v>35</v>
      </c>
      <c r="E319" s="3">
        <v>1245</v>
      </c>
      <c r="F319" s="3">
        <v>4577.2</v>
      </c>
      <c r="G319" s="3">
        <v>5126.4639999999999</v>
      </c>
      <c r="H319" s="3">
        <v>915.44</v>
      </c>
      <c r="I319" s="4" t="s">
        <v>42</v>
      </c>
      <c r="S319" s="58" t="s">
        <v>89</v>
      </c>
      <c r="T319" s="58">
        <v>2020</v>
      </c>
      <c r="U319" s="58" t="s">
        <v>7</v>
      </c>
      <c r="V319" s="58" t="s">
        <v>95</v>
      </c>
      <c r="W319" s="58" t="s">
        <v>84</v>
      </c>
      <c r="X319" s="58" t="s">
        <v>85</v>
      </c>
      <c r="Y319" s="58" t="s">
        <v>86</v>
      </c>
      <c r="Z319" s="58" t="s">
        <v>87</v>
      </c>
      <c r="AA319" s="58" t="s">
        <v>88</v>
      </c>
      <c r="AB319" s="58">
        <v>310</v>
      </c>
      <c r="AC319" s="58">
        <v>526.24</v>
      </c>
    </row>
    <row r="320" spans="1:29" ht="18" customHeight="1" x14ac:dyDescent="0.25">
      <c r="A320" s="1">
        <v>2021</v>
      </c>
      <c r="B320" s="1" t="s">
        <v>9</v>
      </c>
      <c r="C320" s="1" t="s">
        <v>38</v>
      </c>
      <c r="D320" s="5" t="s">
        <v>30</v>
      </c>
      <c r="E320" s="6">
        <v>644</v>
      </c>
      <c r="F320" s="6">
        <v>5743.5</v>
      </c>
      <c r="G320" s="6">
        <v>6432.72</v>
      </c>
      <c r="H320" s="3">
        <v>1148.7</v>
      </c>
      <c r="I320" s="4" t="s">
        <v>42</v>
      </c>
      <c r="S320" s="58" t="s">
        <v>89</v>
      </c>
      <c r="T320" s="58">
        <v>2020</v>
      </c>
      <c r="U320" s="58" t="s">
        <v>7</v>
      </c>
      <c r="V320" s="58" t="s">
        <v>95</v>
      </c>
      <c r="W320" s="58" t="s">
        <v>84</v>
      </c>
      <c r="X320" s="58" t="s">
        <v>85</v>
      </c>
      <c r="Y320" s="58" t="s">
        <v>86</v>
      </c>
      <c r="Z320" s="58" t="s">
        <v>87</v>
      </c>
      <c r="AA320" s="58" t="s">
        <v>88</v>
      </c>
      <c r="AB320" s="58">
        <v>352</v>
      </c>
      <c r="AC320" s="58">
        <v>526.24</v>
      </c>
    </row>
    <row r="321" spans="1:29" ht="18" customHeight="1" x14ac:dyDescent="0.25">
      <c r="A321" s="1">
        <v>2021</v>
      </c>
      <c r="B321" s="1" t="s">
        <v>9</v>
      </c>
      <c r="C321" s="1" t="s">
        <v>12</v>
      </c>
      <c r="D321" s="5" t="s">
        <v>29</v>
      </c>
      <c r="E321" s="6">
        <v>643</v>
      </c>
      <c r="F321" s="6">
        <v>7000</v>
      </c>
      <c r="G321" s="6">
        <v>7840</v>
      </c>
      <c r="H321" s="3">
        <v>1400</v>
      </c>
      <c r="I321" s="4" t="s">
        <v>42</v>
      </c>
      <c r="S321" s="58" t="s">
        <v>89</v>
      </c>
      <c r="T321" s="58">
        <v>2020</v>
      </c>
      <c r="U321" s="58" t="s">
        <v>7</v>
      </c>
      <c r="V321" s="58" t="s">
        <v>95</v>
      </c>
      <c r="W321" s="58" t="s">
        <v>84</v>
      </c>
      <c r="X321" s="58" t="s">
        <v>85</v>
      </c>
      <c r="Y321" s="58" t="s">
        <v>86</v>
      </c>
      <c r="Z321" s="58" t="s">
        <v>87</v>
      </c>
      <c r="AA321" s="58" t="s">
        <v>88</v>
      </c>
      <c r="AB321" s="58">
        <v>280</v>
      </c>
      <c r="AC321" s="58">
        <v>526.24</v>
      </c>
    </row>
    <row r="322" spans="1:29" ht="18" customHeight="1" x14ac:dyDescent="0.25">
      <c r="A322" s="1">
        <v>2021</v>
      </c>
      <c r="B322" s="1" t="s">
        <v>9</v>
      </c>
      <c r="C322" s="1" t="s">
        <v>38</v>
      </c>
      <c r="D322" s="5" t="s">
        <v>31</v>
      </c>
      <c r="E322" s="6">
        <v>455</v>
      </c>
      <c r="F322" s="6">
        <v>4578.6000000000004</v>
      </c>
      <c r="G322" s="6">
        <v>5128.0320000000002</v>
      </c>
      <c r="H322" s="3">
        <v>915.72000000000014</v>
      </c>
      <c r="I322" s="4" t="s">
        <v>40</v>
      </c>
      <c r="S322" s="58" t="s">
        <v>89</v>
      </c>
      <c r="T322" s="58">
        <v>2020</v>
      </c>
      <c r="U322" s="58" t="s">
        <v>7</v>
      </c>
      <c r="V322" s="58" t="s">
        <v>95</v>
      </c>
      <c r="W322" s="58" t="s">
        <v>84</v>
      </c>
      <c r="X322" s="58" t="s">
        <v>85</v>
      </c>
      <c r="Y322" s="58" t="s">
        <v>86</v>
      </c>
      <c r="Z322" s="58" t="s">
        <v>87</v>
      </c>
      <c r="AA322" s="58" t="s">
        <v>88</v>
      </c>
      <c r="AB322" s="58">
        <v>993</v>
      </c>
      <c r="AC322" s="58">
        <v>1419.99</v>
      </c>
    </row>
    <row r="323" spans="1:29" ht="18" customHeight="1" x14ac:dyDescent="0.25">
      <c r="A323" s="1">
        <v>2021</v>
      </c>
      <c r="B323" s="1" t="s">
        <v>9</v>
      </c>
      <c r="C323" s="1" t="s">
        <v>12</v>
      </c>
      <c r="D323" s="5" t="s">
        <v>28</v>
      </c>
      <c r="E323" s="7">
        <v>345</v>
      </c>
      <c r="F323" s="7">
        <v>7000</v>
      </c>
      <c r="G323" s="7">
        <v>7840</v>
      </c>
      <c r="H323" s="3">
        <v>1400</v>
      </c>
      <c r="I323" s="4" t="s">
        <v>40</v>
      </c>
      <c r="S323" s="58" t="s">
        <v>89</v>
      </c>
      <c r="T323" s="58">
        <v>2020</v>
      </c>
      <c r="U323" s="58" t="s">
        <v>7</v>
      </c>
      <c r="V323" s="58" t="s">
        <v>95</v>
      </c>
      <c r="W323" s="58" t="s">
        <v>84</v>
      </c>
      <c r="X323" s="58" t="s">
        <v>85</v>
      </c>
      <c r="Y323" s="58" t="s">
        <v>86</v>
      </c>
      <c r="Z323" s="58" t="s">
        <v>87</v>
      </c>
      <c r="AA323" s="58" t="s">
        <v>88</v>
      </c>
      <c r="AB323" s="58">
        <v>1026</v>
      </c>
      <c r="AC323" s="58">
        <v>1467.18</v>
      </c>
    </row>
    <row r="324" spans="1:29" ht="18" customHeight="1" x14ac:dyDescent="0.25">
      <c r="A324" s="1">
        <v>2021</v>
      </c>
      <c r="B324" s="1" t="s">
        <v>9</v>
      </c>
      <c r="C324" s="1" t="s">
        <v>13</v>
      </c>
      <c r="D324" s="2" t="s">
        <v>33</v>
      </c>
      <c r="E324" s="3">
        <v>122</v>
      </c>
      <c r="F324" s="3">
        <v>100</v>
      </c>
      <c r="G324" s="3">
        <v>112</v>
      </c>
      <c r="H324" s="3">
        <v>20</v>
      </c>
      <c r="I324" s="4" t="s">
        <v>40</v>
      </c>
      <c r="S324" s="58" t="s">
        <v>91</v>
      </c>
      <c r="T324" s="58">
        <v>2020</v>
      </c>
      <c r="U324" s="58" t="s">
        <v>7</v>
      </c>
      <c r="V324" s="58" t="s">
        <v>95</v>
      </c>
      <c r="W324" s="58" t="s">
        <v>84</v>
      </c>
      <c r="X324" s="58" t="s">
        <v>85</v>
      </c>
      <c r="Y324" s="58" t="s">
        <v>86</v>
      </c>
      <c r="Z324" s="58" t="s">
        <v>87</v>
      </c>
      <c r="AA324" s="58" t="s">
        <v>88</v>
      </c>
      <c r="AB324" s="58">
        <v>282</v>
      </c>
      <c r="AC324" s="58">
        <v>403.26</v>
      </c>
    </row>
    <row r="325" spans="1:29" ht="18" customHeight="1" x14ac:dyDescent="0.25">
      <c r="A325" s="1">
        <v>2021</v>
      </c>
      <c r="B325" s="1" t="s">
        <v>9</v>
      </c>
      <c r="C325" s="1" t="s">
        <v>15</v>
      </c>
      <c r="D325" s="5" t="s">
        <v>26</v>
      </c>
      <c r="E325" s="6">
        <v>78</v>
      </c>
      <c r="F325" s="6">
        <v>4577.2</v>
      </c>
      <c r="G325" s="6">
        <v>5126.4639999999999</v>
      </c>
      <c r="H325" s="3">
        <v>915.44</v>
      </c>
      <c r="I325" s="4" t="s">
        <v>40</v>
      </c>
      <c r="S325" s="58" t="s">
        <v>91</v>
      </c>
      <c r="T325" s="58">
        <v>2020</v>
      </c>
      <c r="U325" s="58" t="s">
        <v>7</v>
      </c>
      <c r="V325" s="58" t="s">
        <v>95</v>
      </c>
      <c r="W325" s="58" t="s">
        <v>84</v>
      </c>
      <c r="X325" s="58" t="s">
        <v>85</v>
      </c>
      <c r="Y325" s="58" t="s">
        <v>86</v>
      </c>
      <c r="Z325" s="58" t="s">
        <v>87</v>
      </c>
      <c r="AA325" s="58" t="s">
        <v>88</v>
      </c>
      <c r="AB325" s="58">
        <v>309</v>
      </c>
      <c r="AC325" s="58">
        <v>441.87</v>
      </c>
    </row>
    <row r="326" spans="1:29" ht="18" customHeight="1" x14ac:dyDescent="0.25">
      <c r="A326" s="1">
        <v>2021</v>
      </c>
      <c r="B326" s="1" t="s">
        <v>9</v>
      </c>
      <c r="C326" s="1" t="s">
        <v>15</v>
      </c>
      <c r="D326" s="5" t="s">
        <v>24</v>
      </c>
      <c r="E326" s="6">
        <v>76</v>
      </c>
      <c r="F326" s="6">
        <v>4576.8999999999996</v>
      </c>
      <c r="G326" s="6">
        <v>5126.1279999999997</v>
      </c>
      <c r="H326" s="3">
        <v>915.38</v>
      </c>
      <c r="I326" s="4" t="s">
        <v>40</v>
      </c>
      <c r="S326" s="58" t="s">
        <v>82</v>
      </c>
      <c r="T326" s="58">
        <v>2020</v>
      </c>
      <c r="U326" s="58" t="s">
        <v>7</v>
      </c>
      <c r="V326" s="58" t="s">
        <v>95</v>
      </c>
      <c r="W326" s="58" t="s">
        <v>84</v>
      </c>
      <c r="X326" s="58" t="s">
        <v>85</v>
      </c>
      <c r="Y326" s="58" t="s">
        <v>86</v>
      </c>
      <c r="Z326" s="58" t="s">
        <v>87</v>
      </c>
      <c r="AA326" s="58" t="s">
        <v>88</v>
      </c>
      <c r="AB326" s="58">
        <v>357</v>
      </c>
      <c r="AC326" s="58">
        <v>510.51</v>
      </c>
    </row>
    <row r="327" spans="1:29" ht="18" customHeight="1" x14ac:dyDescent="0.25">
      <c r="A327" s="1">
        <v>2021</v>
      </c>
      <c r="B327" s="1" t="s">
        <v>9</v>
      </c>
      <c r="C327" s="1" t="s">
        <v>15</v>
      </c>
      <c r="D327" s="5" t="s">
        <v>25</v>
      </c>
      <c r="E327" s="6">
        <v>46</v>
      </c>
      <c r="F327" s="6">
        <v>200</v>
      </c>
      <c r="G327" s="6">
        <v>224</v>
      </c>
      <c r="H327" s="3">
        <v>40</v>
      </c>
      <c r="I327" s="4" t="s">
        <v>40</v>
      </c>
      <c r="S327" s="58" t="s">
        <v>89</v>
      </c>
      <c r="T327" s="58">
        <v>2020</v>
      </c>
      <c r="U327" s="58" t="s">
        <v>7</v>
      </c>
      <c r="V327" s="58" t="s">
        <v>95</v>
      </c>
      <c r="W327" s="58" t="s">
        <v>84</v>
      </c>
      <c r="X327" s="58" t="s">
        <v>85</v>
      </c>
      <c r="Y327" s="58" t="s">
        <v>86</v>
      </c>
      <c r="Z327" s="58" t="s">
        <v>87</v>
      </c>
      <c r="AA327" s="58" t="s">
        <v>88</v>
      </c>
      <c r="AB327" s="58">
        <v>279</v>
      </c>
      <c r="AC327" s="58">
        <v>398.97</v>
      </c>
    </row>
    <row r="328" spans="1:29" ht="18" customHeight="1" x14ac:dyDescent="0.25">
      <c r="A328" s="1">
        <v>2021</v>
      </c>
      <c r="B328" s="1" t="s">
        <v>9</v>
      </c>
      <c r="C328" s="1" t="s">
        <v>15</v>
      </c>
      <c r="D328" s="5" t="s">
        <v>23</v>
      </c>
      <c r="E328" s="6">
        <v>34</v>
      </c>
      <c r="F328" s="6">
        <v>4576.8</v>
      </c>
      <c r="G328" s="6">
        <v>5126.0160000000005</v>
      </c>
      <c r="H328" s="3">
        <v>915.36000000000013</v>
      </c>
      <c r="I328" s="4" t="s">
        <v>40</v>
      </c>
      <c r="S328" s="58" t="s">
        <v>89</v>
      </c>
      <c r="T328" s="58">
        <v>2020</v>
      </c>
      <c r="U328" s="58" t="s">
        <v>7</v>
      </c>
      <c r="V328" s="58" t="s">
        <v>95</v>
      </c>
      <c r="W328" s="58" t="s">
        <v>84</v>
      </c>
      <c r="X328" s="58" t="s">
        <v>85</v>
      </c>
      <c r="Y328" s="58" t="s">
        <v>86</v>
      </c>
      <c r="Z328" s="58" t="s">
        <v>87</v>
      </c>
      <c r="AA328" s="58" t="s">
        <v>88</v>
      </c>
      <c r="AB328" s="58">
        <v>774</v>
      </c>
      <c r="AC328" s="58">
        <v>1106.82</v>
      </c>
    </row>
    <row r="329" spans="1:29" ht="18" customHeight="1" x14ac:dyDescent="0.25">
      <c r="A329" s="1">
        <v>2021</v>
      </c>
      <c r="B329" s="1" t="s">
        <v>9</v>
      </c>
      <c r="C329" s="1" t="s">
        <v>13</v>
      </c>
      <c r="D329" s="2" t="s">
        <v>34</v>
      </c>
      <c r="E329" s="3">
        <v>7</v>
      </c>
      <c r="F329" s="3">
        <v>200</v>
      </c>
      <c r="G329" s="3">
        <v>224</v>
      </c>
      <c r="H329" s="3">
        <v>40</v>
      </c>
      <c r="I329" s="4" t="s">
        <v>40</v>
      </c>
      <c r="S329" s="58" t="s">
        <v>82</v>
      </c>
      <c r="T329" s="58">
        <v>2020</v>
      </c>
      <c r="U329" s="58" t="s">
        <v>7</v>
      </c>
      <c r="V329" s="58" t="s">
        <v>95</v>
      </c>
      <c r="W329" s="58" t="s">
        <v>84</v>
      </c>
      <c r="X329" s="58" t="s">
        <v>85</v>
      </c>
      <c r="Y329" s="58" t="s">
        <v>86</v>
      </c>
      <c r="Z329" s="58" t="s">
        <v>87</v>
      </c>
      <c r="AA329" s="58" t="s">
        <v>88</v>
      </c>
      <c r="AB329" s="58">
        <v>807</v>
      </c>
      <c r="AC329" s="58">
        <v>1154.01</v>
      </c>
    </row>
    <row r="330" spans="1:29" ht="18" customHeight="1" x14ac:dyDescent="0.25">
      <c r="A330" s="1">
        <v>2021</v>
      </c>
      <c r="B330" s="1" t="s">
        <v>9</v>
      </c>
      <c r="C330" s="1" t="s">
        <v>15</v>
      </c>
      <c r="D330" s="5" t="s">
        <v>27</v>
      </c>
      <c r="E330" s="6">
        <v>3</v>
      </c>
      <c r="F330" s="6">
        <v>4577.3</v>
      </c>
      <c r="G330" s="6">
        <v>5126.576</v>
      </c>
      <c r="H330" s="3">
        <v>915.46</v>
      </c>
      <c r="I330" s="4" t="s">
        <v>40</v>
      </c>
      <c r="S330" s="58" t="s">
        <v>89</v>
      </c>
      <c r="T330" s="58">
        <v>2020</v>
      </c>
      <c r="U330" s="58" t="s">
        <v>7</v>
      </c>
      <c r="V330" s="58" t="s">
        <v>95</v>
      </c>
      <c r="W330" s="58" t="s">
        <v>84</v>
      </c>
      <c r="X330" s="58" t="s">
        <v>85</v>
      </c>
      <c r="Y330" s="58" t="s">
        <v>86</v>
      </c>
      <c r="Z330" s="58" t="s">
        <v>87</v>
      </c>
      <c r="AA330" s="58" t="s">
        <v>88</v>
      </c>
      <c r="AB330" s="58">
        <v>860</v>
      </c>
      <c r="AC330" s="58">
        <v>1229.8</v>
      </c>
    </row>
    <row r="331" spans="1:29" ht="18" customHeight="1" x14ac:dyDescent="0.25">
      <c r="A331" s="1">
        <v>2021</v>
      </c>
      <c r="B331" s="1" t="s">
        <v>9</v>
      </c>
      <c r="C331" s="1" t="s">
        <v>32</v>
      </c>
      <c r="D331" s="5" t="s">
        <v>32</v>
      </c>
      <c r="E331" s="6">
        <v>2</v>
      </c>
      <c r="F331" s="6">
        <v>6600</v>
      </c>
      <c r="G331" s="6">
        <v>7392</v>
      </c>
      <c r="H331" s="3">
        <v>1320</v>
      </c>
      <c r="I331" s="4" t="s">
        <v>40</v>
      </c>
      <c r="S331" s="58" t="s">
        <v>93</v>
      </c>
      <c r="T331" s="58">
        <v>2020</v>
      </c>
      <c r="U331" s="58" t="s">
        <v>7</v>
      </c>
      <c r="V331" s="58" t="s">
        <v>95</v>
      </c>
      <c r="W331" s="58" t="s">
        <v>84</v>
      </c>
      <c r="X331" s="58" t="s">
        <v>85</v>
      </c>
      <c r="Y331" s="58" t="s">
        <v>86</v>
      </c>
      <c r="Z331" s="58" t="s">
        <v>87</v>
      </c>
      <c r="AA331" s="58" t="s">
        <v>88</v>
      </c>
      <c r="AB331" s="58">
        <v>353</v>
      </c>
      <c r="AC331" s="58">
        <v>504.78999999999996</v>
      </c>
    </row>
    <row r="332" spans="1:29" ht="18" customHeight="1" x14ac:dyDescent="0.25">
      <c r="A332" s="1">
        <v>2021</v>
      </c>
      <c r="B332" s="1" t="s">
        <v>10</v>
      </c>
      <c r="C332" s="1" t="s">
        <v>14</v>
      </c>
      <c r="D332" s="2" t="s">
        <v>36</v>
      </c>
      <c r="E332" s="3">
        <v>3566</v>
      </c>
      <c r="F332" s="3">
        <v>4577.3</v>
      </c>
      <c r="G332" s="3">
        <v>5126.576</v>
      </c>
      <c r="H332" s="3">
        <v>915.46</v>
      </c>
      <c r="I332" s="4" t="s">
        <v>40</v>
      </c>
      <c r="S332" s="58" t="s">
        <v>91</v>
      </c>
      <c r="T332" s="58">
        <v>2020</v>
      </c>
      <c r="U332" s="58" t="s">
        <v>7</v>
      </c>
      <c r="V332" s="58" t="s">
        <v>95</v>
      </c>
      <c r="W332" s="58" t="s">
        <v>84</v>
      </c>
      <c r="X332" s="58" t="s">
        <v>85</v>
      </c>
      <c r="Y332" s="58" t="s">
        <v>86</v>
      </c>
      <c r="Z332" s="58" t="s">
        <v>87</v>
      </c>
      <c r="AA332" s="58" t="s">
        <v>88</v>
      </c>
      <c r="AB332" s="58">
        <v>281</v>
      </c>
      <c r="AC332" s="58">
        <v>401.83</v>
      </c>
    </row>
    <row r="333" spans="1:29" ht="18" customHeight="1" x14ac:dyDescent="0.25">
      <c r="A333" s="1">
        <v>2021</v>
      </c>
      <c r="B333" s="1" t="s">
        <v>10</v>
      </c>
      <c r="C333" s="1" t="s">
        <v>14</v>
      </c>
      <c r="D333" s="2" t="s">
        <v>37</v>
      </c>
      <c r="E333" s="3">
        <v>2498</v>
      </c>
      <c r="F333" s="3">
        <v>8000</v>
      </c>
      <c r="G333" s="3">
        <v>8960</v>
      </c>
      <c r="H333" s="3">
        <v>1600</v>
      </c>
      <c r="I333" s="4" t="s">
        <v>40</v>
      </c>
      <c r="S333" s="58" t="s">
        <v>91</v>
      </c>
      <c r="T333" s="58">
        <v>2020</v>
      </c>
      <c r="U333" s="58" t="s">
        <v>11</v>
      </c>
      <c r="V333" s="58" t="s">
        <v>95</v>
      </c>
      <c r="W333" s="58" t="s">
        <v>84</v>
      </c>
      <c r="X333" s="58" t="s">
        <v>85</v>
      </c>
      <c r="Y333" s="58" t="s">
        <v>86</v>
      </c>
      <c r="Z333" s="58" t="s">
        <v>87</v>
      </c>
      <c r="AA333" s="58" t="s">
        <v>88</v>
      </c>
      <c r="AB333" s="58">
        <v>284</v>
      </c>
      <c r="AC333" s="58">
        <v>406.12</v>
      </c>
    </row>
    <row r="334" spans="1:29" ht="18" customHeight="1" x14ac:dyDescent="0.25">
      <c r="A334" s="1">
        <v>2021</v>
      </c>
      <c r="B334" s="1" t="s">
        <v>10</v>
      </c>
      <c r="C334" s="1" t="s">
        <v>13</v>
      </c>
      <c r="D334" s="2" t="s">
        <v>35</v>
      </c>
      <c r="E334" s="3">
        <v>1245</v>
      </c>
      <c r="F334" s="3">
        <v>4577.2</v>
      </c>
      <c r="G334" s="3">
        <v>5126.4639999999999</v>
      </c>
      <c r="H334" s="3">
        <v>915.44</v>
      </c>
      <c r="I334" s="4" t="s">
        <v>40</v>
      </c>
      <c r="S334" s="58" t="s">
        <v>89</v>
      </c>
      <c r="T334" s="58">
        <v>2020</v>
      </c>
      <c r="U334" s="58" t="s">
        <v>11</v>
      </c>
      <c r="V334" s="58" t="s">
        <v>95</v>
      </c>
      <c r="W334" s="58" t="s">
        <v>84</v>
      </c>
      <c r="X334" s="58" t="s">
        <v>85</v>
      </c>
      <c r="Y334" s="58" t="s">
        <v>86</v>
      </c>
      <c r="Z334" s="58" t="s">
        <v>87</v>
      </c>
      <c r="AA334" s="58" t="s">
        <v>88</v>
      </c>
      <c r="AB334" s="58">
        <v>332</v>
      </c>
      <c r="AC334" s="58">
        <v>474.76</v>
      </c>
    </row>
    <row r="335" spans="1:29" ht="18" customHeight="1" x14ac:dyDescent="0.25">
      <c r="A335" s="1">
        <v>2021</v>
      </c>
      <c r="B335" s="1" t="s">
        <v>10</v>
      </c>
      <c r="C335" s="1" t="s">
        <v>38</v>
      </c>
      <c r="D335" s="5" t="s">
        <v>30</v>
      </c>
      <c r="E335" s="6">
        <v>644</v>
      </c>
      <c r="F335" s="6">
        <v>5743.5</v>
      </c>
      <c r="G335" s="6">
        <v>6432.72</v>
      </c>
      <c r="H335" s="3">
        <v>1148.7</v>
      </c>
      <c r="I335" s="4" t="s">
        <v>40</v>
      </c>
      <c r="S335" s="58" t="s">
        <v>91</v>
      </c>
      <c r="T335" s="58">
        <v>2020</v>
      </c>
      <c r="U335" s="58" t="s">
        <v>11</v>
      </c>
      <c r="V335" s="58" t="s">
        <v>95</v>
      </c>
      <c r="W335" s="58" t="s">
        <v>84</v>
      </c>
      <c r="X335" s="58" t="s">
        <v>85</v>
      </c>
      <c r="Y335" s="58" t="s">
        <v>86</v>
      </c>
      <c r="Z335" s="58" t="s">
        <v>87</v>
      </c>
      <c r="AA335" s="58" t="s">
        <v>88</v>
      </c>
      <c r="AB335" s="58">
        <v>260</v>
      </c>
      <c r="AC335" s="58">
        <v>371.8</v>
      </c>
    </row>
    <row r="336" spans="1:29" ht="18" customHeight="1" x14ac:dyDescent="0.25">
      <c r="A336" s="1">
        <v>2021</v>
      </c>
      <c r="B336" s="1" t="s">
        <v>10</v>
      </c>
      <c r="C336" s="1" t="s">
        <v>12</v>
      </c>
      <c r="D336" s="5" t="s">
        <v>29</v>
      </c>
      <c r="E336" s="6">
        <v>643</v>
      </c>
      <c r="F336" s="6">
        <v>7000</v>
      </c>
      <c r="G336" s="6">
        <v>7840</v>
      </c>
      <c r="H336" s="3">
        <v>1400</v>
      </c>
      <c r="I336" s="4" t="s">
        <v>40</v>
      </c>
      <c r="S336" s="58" t="s">
        <v>89</v>
      </c>
      <c r="T336" s="58">
        <v>2020</v>
      </c>
      <c r="U336" s="58" t="s">
        <v>11</v>
      </c>
      <c r="V336" s="58" t="s">
        <v>95</v>
      </c>
      <c r="W336" s="58" t="s">
        <v>84</v>
      </c>
      <c r="X336" s="58" t="s">
        <v>85</v>
      </c>
      <c r="Y336" s="58" t="s">
        <v>86</v>
      </c>
      <c r="Z336" s="58" t="s">
        <v>87</v>
      </c>
      <c r="AA336" s="58" t="s">
        <v>88</v>
      </c>
      <c r="AB336" s="58">
        <v>286</v>
      </c>
      <c r="AC336" s="58">
        <v>526.24</v>
      </c>
    </row>
    <row r="337" spans="1:29" ht="18" customHeight="1" x14ac:dyDescent="0.25">
      <c r="A337" s="1">
        <v>2021</v>
      </c>
      <c r="B337" s="1" t="s">
        <v>10</v>
      </c>
      <c r="C337" s="1" t="s">
        <v>38</v>
      </c>
      <c r="D337" s="5" t="s">
        <v>31</v>
      </c>
      <c r="E337" s="6">
        <v>455</v>
      </c>
      <c r="F337" s="6">
        <v>4578.6000000000004</v>
      </c>
      <c r="G337" s="6">
        <v>5128.0320000000002</v>
      </c>
      <c r="H337" s="3">
        <v>915.72000000000014</v>
      </c>
      <c r="I337" s="4" t="s">
        <v>40</v>
      </c>
      <c r="S337" s="58" t="s">
        <v>82</v>
      </c>
      <c r="T337" s="58">
        <v>2020</v>
      </c>
      <c r="U337" s="58" t="s">
        <v>11</v>
      </c>
      <c r="V337" s="58" t="s">
        <v>95</v>
      </c>
      <c r="W337" s="58" t="s">
        <v>84</v>
      </c>
      <c r="X337" s="58" t="s">
        <v>85</v>
      </c>
      <c r="Y337" s="58" t="s">
        <v>86</v>
      </c>
      <c r="Z337" s="58" t="s">
        <v>87</v>
      </c>
      <c r="AA337" s="58" t="s">
        <v>88</v>
      </c>
      <c r="AB337" s="58">
        <v>334</v>
      </c>
      <c r="AC337" s="58">
        <v>526.24</v>
      </c>
    </row>
    <row r="338" spans="1:29" ht="18" customHeight="1" x14ac:dyDescent="0.25">
      <c r="A338" s="1">
        <v>2021</v>
      </c>
      <c r="B338" s="1" t="s">
        <v>10</v>
      </c>
      <c r="C338" s="1" t="s">
        <v>12</v>
      </c>
      <c r="D338" s="5" t="s">
        <v>28</v>
      </c>
      <c r="E338" s="7">
        <v>345</v>
      </c>
      <c r="F338" s="7">
        <v>7000</v>
      </c>
      <c r="G338" s="7">
        <v>7840</v>
      </c>
      <c r="H338" s="3">
        <v>1400</v>
      </c>
      <c r="I338" s="4" t="s">
        <v>40</v>
      </c>
      <c r="S338" s="58" t="s">
        <v>89</v>
      </c>
      <c r="T338" s="58">
        <v>2020</v>
      </c>
      <c r="U338" s="58" t="s">
        <v>11</v>
      </c>
      <c r="V338" s="58" t="s">
        <v>95</v>
      </c>
      <c r="W338" s="58" t="s">
        <v>84</v>
      </c>
      <c r="X338" s="58" t="s">
        <v>85</v>
      </c>
      <c r="Y338" s="58" t="s">
        <v>86</v>
      </c>
      <c r="Z338" s="58" t="s">
        <v>87</v>
      </c>
      <c r="AA338" s="58" t="s">
        <v>88</v>
      </c>
      <c r="AB338" s="58">
        <v>262</v>
      </c>
      <c r="AC338" s="58">
        <v>526.24</v>
      </c>
    </row>
    <row r="339" spans="1:29" ht="18" customHeight="1" x14ac:dyDescent="0.25">
      <c r="A339" s="1">
        <v>2021</v>
      </c>
      <c r="B339" s="1" t="s">
        <v>10</v>
      </c>
      <c r="C339" s="1" t="s">
        <v>13</v>
      </c>
      <c r="D339" s="2" t="s">
        <v>33</v>
      </c>
      <c r="E339" s="3">
        <v>122</v>
      </c>
      <c r="F339" s="3">
        <v>100</v>
      </c>
      <c r="G339" s="3">
        <v>112</v>
      </c>
      <c r="H339" s="3">
        <v>20</v>
      </c>
      <c r="I339" s="4" t="s">
        <v>40</v>
      </c>
      <c r="S339" s="58" t="s">
        <v>82</v>
      </c>
      <c r="T339" s="58">
        <v>2020</v>
      </c>
      <c r="U339" s="58" t="s">
        <v>11</v>
      </c>
      <c r="V339" s="58" t="s">
        <v>95</v>
      </c>
      <c r="W339" s="58" t="s">
        <v>84</v>
      </c>
      <c r="X339" s="58" t="s">
        <v>85</v>
      </c>
      <c r="Y339" s="58" t="s">
        <v>86</v>
      </c>
      <c r="Z339" s="58" t="s">
        <v>87</v>
      </c>
      <c r="AA339" s="58" t="s">
        <v>88</v>
      </c>
      <c r="AB339" s="58">
        <v>996</v>
      </c>
      <c r="AC339" s="58">
        <v>1424.28</v>
      </c>
    </row>
    <row r="340" spans="1:29" ht="18" customHeight="1" x14ac:dyDescent="0.25">
      <c r="A340" s="1">
        <v>2021</v>
      </c>
      <c r="B340" s="1" t="s">
        <v>10</v>
      </c>
      <c r="C340" s="1" t="s">
        <v>15</v>
      </c>
      <c r="D340" s="5" t="s">
        <v>26</v>
      </c>
      <c r="E340" s="6">
        <v>78</v>
      </c>
      <c r="F340" s="6">
        <v>4577.2</v>
      </c>
      <c r="G340" s="6">
        <v>5126.4639999999999</v>
      </c>
      <c r="H340" s="3">
        <v>915.44</v>
      </c>
      <c r="I340" s="4" t="s">
        <v>40</v>
      </c>
      <c r="S340" s="58" t="s">
        <v>89</v>
      </c>
      <c r="T340" s="58">
        <v>2020</v>
      </c>
      <c r="U340" s="58" t="s">
        <v>11</v>
      </c>
      <c r="V340" s="58" t="s">
        <v>95</v>
      </c>
      <c r="W340" s="58" t="s">
        <v>84</v>
      </c>
      <c r="X340" s="58" t="s">
        <v>85</v>
      </c>
      <c r="Y340" s="58" t="s">
        <v>86</v>
      </c>
      <c r="Z340" s="58" t="s">
        <v>87</v>
      </c>
      <c r="AA340" s="58" t="s">
        <v>88</v>
      </c>
      <c r="AB340" s="58">
        <v>258</v>
      </c>
      <c r="AC340" s="58">
        <v>368.94</v>
      </c>
    </row>
    <row r="341" spans="1:29" ht="18" customHeight="1" x14ac:dyDescent="0.25">
      <c r="A341" s="1">
        <v>2021</v>
      </c>
      <c r="B341" s="1" t="s">
        <v>10</v>
      </c>
      <c r="C341" s="1" t="s">
        <v>15</v>
      </c>
      <c r="D341" s="5" t="s">
        <v>24</v>
      </c>
      <c r="E341" s="6">
        <v>76</v>
      </c>
      <c r="F341" s="6">
        <v>4576.8999999999996</v>
      </c>
      <c r="G341" s="6">
        <v>5126.1279999999997</v>
      </c>
      <c r="H341" s="3">
        <v>915.38</v>
      </c>
      <c r="I341" s="4" t="s">
        <v>40</v>
      </c>
      <c r="S341" s="58" t="s">
        <v>89</v>
      </c>
      <c r="T341" s="58">
        <v>2020</v>
      </c>
      <c r="U341" s="58" t="s">
        <v>11</v>
      </c>
      <c r="V341" s="58" t="s">
        <v>95</v>
      </c>
      <c r="W341" s="58" t="s">
        <v>84</v>
      </c>
      <c r="X341" s="58" t="s">
        <v>85</v>
      </c>
      <c r="Y341" s="58" t="s">
        <v>86</v>
      </c>
      <c r="Z341" s="58" t="s">
        <v>87</v>
      </c>
      <c r="AA341" s="58" t="s">
        <v>88</v>
      </c>
      <c r="AB341" s="58">
        <v>285</v>
      </c>
      <c r="AC341" s="58">
        <v>407.55</v>
      </c>
    </row>
    <row r="342" spans="1:29" ht="18" customHeight="1" x14ac:dyDescent="0.25">
      <c r="A342" s="1">
        <v>2021</v>
      </c>
      <c r="B342" s="1" t="s">
        <v>10</v>
      </c>
      <c r="C342" s="1" t="s">
        <v>15</v>
      </c>
      <c r="D342" s="5" t="s">
        <v>25</v>
      </c>
      <c r="E342" s="6">
        <v>46</v>
      </c>
      <c r="F342" s="6">
        <v>200</v>
      </c>
      <c r="G342" s="6">
        <v>224</v>
      </c>
      <c r="H342" s="3">
        <v>40</v>
      </c>
      <c r="I342" s="4" t="s">
        <v>40</v>
      </c>
      <c r="S342" s="58" t="s">
        <v>82</v>
      </c>
      <c r="T342" s="58">
        <v>2020</v>
      </c>
      <c r="U342" s="58" t="s">
        <v>11</v>
      </c>
      <c r="V342" s="58" t="s">
        <v>95</v>
      </c>
      <c r="W342" s="58" t="s">
        <v>84</v>
      </c>
      <c r="X342" s="58" t="s">
        <v>85</v>
      </c>
      <c r="Y342" s="58" t="s">
        <v>86</v>
      </c>
      <c r="Z342" s="58" t="s">
        <v>87</v>
      </c>
      <c r="AA342" s="58" t="s">
        <v>88</v>
      </c>
      <c r="AB342" s="58">
        <v>333</v>
      </c>
      <c r="AC342" s="58">
        <v>476.19</v>
      </c>
    </row>
    <row r="343" spans="1:29" ht="18" customHeight="1" x14ac:dyDescent="0.25">
      <c r="A343" s="1">
        <v>2021</v>
      </c>
      <c r="B343" s="1" t="s">
        <v>10</v>
      </c>
      <c r="C343" s="1" t="s">
        <v>15</v>
      </c>
      <c r="D343" s="5" t="s">
        <v>23</v>
      </c>
      <c r="E343" s="6">
        <v>34</v>
      </c>
      <c r="F343" s="6">
        <v>5492.16</v>
      </c>
      <c r="G343" s="6">
        <v>5126.0160000000005</v>
      </c>
      <c r="H343" s="3">
        <v>1098.432</v>
      </c>
      <c r="I343" s="4" t="s">
        <v>40</v>
      </c>
      <c r="S343" s="58" t="s">
        <v>82</v>
      </c>
      <c r="T343" s="58">
        <v>2020</v>
      </c>
      <c r="U343" s="58" t="s">
        <v>11</v>
      </c>
      <c r="V343" s="58" t="s">
        <v>95</v>
      </c>
      <c r="W343" s="58" t="s">
        <v>84</v>
      </c>
      <c r="X343" s="58" t="s">
        <v>85</v>
      </c>
      <c r="Y343" s="58" t="s">
        <v>86</v>
      </c>
      <c r="Z343" s="58" t="s">
        <v>87</v>
      </c>
      <c r="AA343" s="58" t="s">
        <v>88</v>
      </c>
      <c r="AB343" s="58">
        <v>261</v>
      </c>
      <c r="AC343" s="58">
        <v>373.23</v>
      </c>
    </row>
    <row r="344" spans="1:29" ht="18" customHeight="1" x14ac:dyDescent="0.25">
      <c r="A344" s="1">
        <v>2021</v>
      </c>
      <c r="B344" s="1" t="s">
        <v>10</v>
      </c>
      <c r="C344" s="1" t="s">
        <v>13</v>
      </c>
      <c r="D344" s="2" t="s">
        <v>34</v>
      </c>
      <c r="E344" s="3">
        <v>7</v>
      </c>
      <c r="F344" s="3">
        <v>240</v>
      </c>
      <c r="G344" s="3">
        <v>224</v>
      </c>
      <c r="H344" s="3">
        <v>48</v>
      </c>
      <c r="I344" s="4" t="s">
        <v>40</v>
      </c>
      <c r="S344" s="58" t="s">
        <v>89</v>
      </c>
      <c r="T344" s="58">
        <v>2020</v>
      </c>
      <c r="U344" s="58" t="s">
        <v>11</v>
      </c>
      <c r="V344" s="58" t="s">
        <v>95</v>
      </c>
      <c r="W344" s="58" t="s">
        <v>84</v>
      </c>
      <c r="X344" s="58" t="s">
        <v>85</v>
      </c>
      <c r="Y344" s="58" t="s">
        <v>86</v>
      </c>
      <c r="Z344" s="58" t="s">
        <v>87</v>
      </c>
      <c r="AA344" s="58" t="s">
        <v>88</v>
      </c>
      <c r="AB344" s="58">
        <v>777</v>
      </c>
      <c r="AC344" s="58">
        <v>1111.1100000000001</v>
      </c>
    </row>
    <row r="345" spans="1:29" ht="18" customHeight="1" x14ac:dyDescent="0.25">
      <c r="A345" s="1">
        <v>2021</v>
      </c>
      <c r="B345" s="1" t="s">
        <v>10</v>
      </c>
      <c r="C345" s="1" t="s">
        <v>15</v>
      </c>
      <c r="D345" s="5" t="s">
        <v>27</v>
      </c>
      <c r="E345" s="6">
        <v>3</v>
      </c>
      <c r="F345" s="6">
        <v>5492.76</v>
      </c>
      <c r="G345" s="6">
        <v>5126.576</v>
      </c>
      <c r="H345" s="3">
        <v>1098.5520000000001</v>
      </c>
      <c r="I345" s="4" t="s">
        <v>40</v>
      </c>
      <c r="S345" s="58" t="s">
        <v>82</v>
      </c>
      <c r="T345" s="58">
        <v>2020</v>
      </c>
      <c r="U345" s="58" t="s">
        <v>11</v>
      </c>
      <c r="V345" s="58" t="s">
        <v>95</v>
      </c>
      <c r="W345" s="58" t="s">
        <v>84</v>
      </c>
      <c r="X345" s="58" t="s">
        <v>85</v>
      </c>
      <c r="Y345" s="58" t="s">
        <v>86</v>
      </c>
      <c r="Z345" s="58" t="s">
        <v>87</v>
      </c>
      <c r="AA345" s="58" t="s">
        <v>88</v>
      </c>
      <c r="AB345" s="58">
        <v>811</v>
      </c>
      <c r="AC345" s="58">
        <v>1159.73</v>
      </c>
    </row>
    <row r="346" spans="1:29" ht="18" customHeight="1" x14ac:dyDescent="0.25">
      <c r="A346" s="1">
        <v>2021</v>
      </c>
      <c r="B346" s="1" t="s">
        <v>10</v>
      </c>
      <c r="C346" s="1" t="s">
        <v>32</v>
      </c>
      <c r="D346" s="5" t="s">
        <v>32</v>
      </c>
      <c r="E346" s="6">
        <v>2</v>
      </c>
      <c r="F346" s="6">
        <v>7920</v>
      </c>
      <c r="G346" s="6">
        <v>7392</v>
      </c>
      <c r="H346" s="3">
        <v>1584</v>
      </c>
      <c r="I346" s="4" t="s">
        <v>40</v>
      </c>
      <c r="S346" s="58" t="s">
        <v>89</v>
      </c>
      <c r="T346" s="58">
        <v>2020</v>
      </c>
      <c r="U346" s="58" t="s">
        <v>11</v>
      </c>
      <c r="V346" s="58" t="s">
        <v>95</v>
      </c>
      <c r="W346" s="58" t="s">
        <v>84</v>
      </c>
      <c r="X346" s="58" t="s">
        <v>85</v>
      </c>
      <c r="Y346" s="58" t="s">
        <v>86</v>
      </c>
      <c r="Z346" s="58" t="s">
        <v>87</v>
      </c>
      <c r="AA346" s="58" t="s">
        <v>88</v>
      </c>
      <c r="AB346" s="58">
        <v>864</v>
      </c>
      <c r="AC346" s="58">
        <v>1235.52</v>
      </c>
    </row>
    <row r="347" spans="1:29" ht="18" customHeight="1" x14ac:dyDescent="0.25">
      <c r="A347" s="1">
        <v>2021</v>
      </c>
      <c r="B347" s="1" t="s">
        <v>11</v>
      </c>
      <c r="C347" s="1" t="s">
        <v>14</v>
      </c>
      <c r="D347" s="2" t="s">
        <v>36</v>
      </c>
      <c r="E347" s="3">
        <v>3566</v>
      </c>
      <c r="F347" s="3">
        <v>4577.3</v>
      </c>
      <c r="G347" s="3">
        <v>5126.576</v>
      </c>
      <c r="H347" s="3">
        <v>915.46</v>
      </c>
      <c r="I347" s="4" t="s">
        <v>40</v>
      </c>
      <c r="S347" s="58" t="s">
        <v>91</v>
      </c>
      <c r="T347" s="58">
        <v>2020</v>
      </c>
      <c r="U347" s="58" t="s">
        <v>11</v>
      </c>
      <c r="V347" s="58" t="s">
        <v>95</v>
      </c>
      <c r="W347" s="58" t="s">
        <v>84</v>
      </c>
      <c r="X347" s="58" t="s">
        <v>85</v>
      </c>
      <c r="Y347" s="58" t="s">
        <v>86</v>
      </c>
      <c r="Z347" s="58" t="s">
        <v>87</v>
      </c>
      <c r="AA347" s="58" t="s">
        <v>88</v>
      </c>
      <c r="AB347" s="58">
        <v>287</v>
      </c>
      <c r="AC347" s="58">
        <v>410.40999999999997</v>
      </c>
    </row>
    <row r="348" spans="1:29" ht="18" customHeight="1" x14ac:dyDescent="0.25">
      <c r="A348" s="1">
        <v>2021</v>
      </c>
      <c r="B348" s="1" t="s">
        <v>11</v>
      </c>
      <c r="C348" s="1" t="s">
        <v>14</v>
      </c>
      <c r="D348" s="2" t="s">
        <v>37</v>
      </c>
      <c r="E348" s="3">
        <v>2498</v>
      </c>
      <c r="F348" s="3">
        <v>8000</v>
      </c>
      <c r="G348" s="3">
        <v>8960</v>
      </c>
      <c r="H348" s="3">
        <v>1600</v>
      </c>
      <c r="I348" s="4" t="s">
        <v>40</v>
      </c>
      <c r="S348" s="58" t="s">
        <v>82</v>
      </c>
      <c r="T348" s="58">
        <v>2020</v>
      </c>
      <c r="U348" s="58" t="s">
        <v>11</v>
      </c>
      <c r="V348" s="58" t="s">
        <v>95</v>
      </c>
      <c r="W348" s="58" t="s">
        <v>84</v>
      </c>
      <c r="X348" s="58" t="s">
        <v>85</v>
      </c>
      <c r="Y348" s="58" t="s">
        <v>86</v>
      </c>
      <c r="Z348" s="58" t="s">
        <v>87</v>
      </c>
      <c r="AA348" s="58" t="s">
        <v>88</v>
      </c>
      <c r="AB348" s="58">
        <v>335</v>
      </c>
      <c r="AC348" s="58">
        <v>479.05</v>
      </c>
    </row>
    <row r="349" spans="1:29" ht="18" customHeight="1" x14ac:dyDescent="0.25">
      <c r="A349" s="1">
        <v>2021</v>
      </c>
      <c r="B349" s="1" t="s">
        <v>11</v>
      </c>
      <c r="C349" s="1" t="s">
        <v>13</v>
      </c>
      <c r="D349" s="2" t="s">
        <v>35</v>
      </c>
      <c r="E349" s="3">
        <v>1245</v>
      </c>
      <c r="F349" s="3">
        <v>4577.2</v>
      </c>
      <c r="G349" s="3">
        <v>5126.4639999999999</v>
      </c>
      <c r="H349" s="3">
        <v>915.44</v>
      </c>
      <c r="I349" s="4" t="s">
        <v>40</v>
      </c>
      <c r="S349" s="58" t="s">
        <v>91</v>
      </c>
      <c r="T349" s="58">
        <v>2020</v>
      </c>
      <c r="U349" s="58" t="s">
        <v>11</v>
      </c>
      <c r="V349" s="58" t="s">
        <v>95</v>
      </c>
      <c r="W349" s="58" t="s">
        <v>84</v>
      </c>
      <c r="X349" s="58" t="s">
        <v>85</v>
      </c>
      <c r="Y349" s="58" t="s">
        <v>86</v>
      </c>
      <c r="Z349" s="58" t="s">
        <v>87</v>
      </c>
      <c r="AA349" s="58" t="s">
        <v>88</v>
      </c>
      <c r="AB349" s="58">
        <v>257</v>
      </c>
      <c r="AC349" s="58">
        <v>367.51</v>
      </c>
    </row>
    <row r="350" spans="1:29" ht="18" customHeight="1" x14ac:dyDescent="0.25">
      <c r="A350" s="1">
        <v>2021</v>
      </c>
      <c r="B350" s="1" t="s">
        <v>11</v>
      </c>
      <c r="C350" s="1" t="s">
        <v>38</v>
      </c>
      <c r="D350" s="5" t="s">
        <v>30</v>
      </c>
      <c r="E350" s="6">
        <v>644</v>
      </c>
      <c r="F350" s="6">
        <v>5743.5</v>
      </c>
      <c r="G350" s="6">
        <v>6432.72</v>
      </c>
      <c r="H350" s="3">
        <v>1148.7</v>
      </c>
      <c r="I350" s="4" t="s">
        <v>40</v>
      </c>
      <c r="S350" s="58" t="s">
        <v>89</v>
      </c>
      <c r="T350" s="58">
        <v>2020</v>
      </c>
      <c r="U350" s="58" t="s">
        <v>1</v>
      </c>
      <c r="V350" s="58" t="s">
        <v>95</v>
      </c>
      <c r="W350" s="58" t="s">
        <v>84</v>
      </c>
      <c r="X350" s="58" t="s">
        <v>85</v>
      </c>
      <c r="Y350" s="58" t="s">
        <v>86</v>
      </c>
      <c r="Z350" s="58" t="s">
        <v>87</v>
      </c>
      <c r="AA350" s="58" t="s">
        <v>90</v>
      </c>
      <c r="AB350" s="58">
        <v>350</v>
      </c>
      <c r="AC350" s="58">
        <v>500.5</v>
      </c>
    </row>
    <row r="351" spans="1:29" ht="18" customHeight="1" x14ac:dyDescent="0.25">
      <c r="A351" s="1">
        <v>2021</v>
      </c>
      <c r="B351" s="1" t="s">
        <v>11</v>
      </c>
      <c r="C351" s="1" t="s">
        <v>12</v>
      </c>
      <c r="D351" s="5" t="s">
        <v>29</v>
      </c>
      <c r="E351" s="6">
        <v>643</v>
      </c>
      <c r="F351" s="6">
        <v>7000</v>
      </c>
      <c r="G351" s="6">
        <v>7840</v>
      </c>
      <c r="H351" s="3">
        <v>1400</v>
      </c>
      <c r="I351" s="4" t="s">
        <v>40</v>
      </c>
      <c r="S351" s="58" t="s">
        <v>91</v>
      </c>
      <c r="T351" s="58">
        <v>2020</v>
      </c>
      <c r="U351" s="58" t="s">
        <v>1</v>
      </c>
      <c r="V351" s="58" t="s">
        <v>95</v>
      </c>
      <c r="W351" s="58" t="s">
        <v>84</v>
      </c>
      <c r="X351" s="58" t="s">
        <v>85</v>
      </c>
      <c r="Y351" s="58" t="s">
        <v>86</v>
      </c>
      <c r="Z351" s="58" t="s">
        <v>87</v>
      </c>
      <c r="AA351" s="58" t="s">
        <v>90</v>
      </c>
      <c r="AB351" s="58">
        <v>344</v>
      </c>
      <c r="AC351" s="58">
        <v>491.91999999999996</v>
      </c>
    </row>
    <row r="352" spans="1:29" ht="18" customHeight="1" x14ac:dyDescent="0.25">
      <c r="A352" s="1">
        <v>2021</v>
      </c>
      <c r="B352" s="1" t="s">
        <v>11</v>
      </c>
      <c r="C352" s="1" t="s">
        <v>38</v>
      </c>
      <c r="D352" s="5" t="s">
        <v>31</v>
      </c>
      <c r="E352" s="6">
        <v>455</v>
      </c>
      <c r="F352" s="6">
        <v>4578.6000000000004</v>
      </c>
      <c r="G352" s="6">
        <v>5128.0320000000002</v>
      </c>
      <c r="H352" s="3">
        <v>915.72000000000014</v>
      </c>
      <c r="I352" s="4" t="s">
        <v>40</v>
      </c>
      <c r="S352" s="58" t="s">
        <v>82</v>
      </c>
      <c r="T352" s="58">
        <v>2020</v>
      </c>
      <c r="U352" s="58" t="s">
        <v>1</v>
      </c>
      <c r="V352" s="58" t="s">
        <v>95</v>
      </c>
      <c r="W352" s="58" t="s">
        <v>84</v>
      </c>
      <c r="X352" s="58" t="s">
        <v>85</v>
      </c>
      <c r="Y352" s="58" t="s">
        <v>86</v>
      </c>
      <c r="Z352" s="58" t="s">
        <v>87</v>
      </c>
      <c r="AA352" s="58" t="s">
        <v>88</v>
      </c>
      <c r="AB352" s="58">
        <v>338</v>
      </c>
      <c r="AC352" s="58">
        <v>483.34000000000003</v>
      </c>
    </row>
    <row r="353" spans="1:29" ht="18" customHeight="1" x14ac:dyDescent="0.25">
      <c r="A353" s="1">
        <v>2021</v>
      </c>
      <c r="B353" s="1" t="s">
        <v>11</v>
      </c>
      <c r="C353" s="1" t="s">
        <v>12</v>
      </c>
      <c r="D353" s="5" t="s">
        <v>28</v>
      </c>
      <c r="E353" s="7">
        <v>345</v>
      </c>
      <c r="F353" s="7">
        <v>7000</v>
      </c>
      <c r="G353" s="7">
        <v>7840</v>
      </c>
      <c r="H353" s="3">
        <v>1400</v>
      </c>
      <c r="I353" s="4" t="s">
        <v>40</v>
      </c>
      <c r="S353" s="58" t="s">
        <v>82</v>
      </c>
      <c r="T353" s="58">
        <v>2020</v>
      </c>
      <c r="U353" s="58" t="s">
        <v>1</v>
      </c>
      <c r="V353" s="58" t="s">
        <v>95</v>
      </c>
      <c r="W353" s="58" t="s">
        <v>84</v>
      </c>
      <c r="X353" s="58" t="s">
        <v>85</v>
      </c>
      <c r="Y353" s="58" t="s">
        <v>86</v>
      </c>
      <c r="Z353" s="58" t="s">
        <v>87</v>
      </c>
      <c r="AA353" s="58" t="s">
        <v>88</v>
      </c>
      <c r="AB353" s="58">
        <v>140</v>
      </c>
      <c r="AC353" s="58">
        <v>200.2</v>
      </c>
    </row>
    <row r="354" spans="1:29" ht="18" customHeight="1" x14ac:dyDescent="0.25">
      <c r="A354" s="1">
        <v>2021</v>
      </c>
      <c r="B354" s="1" t="s">
        <v>11</v>
      </c>
      <c r="C354" s="1" t="s">
        <v>13</v>
      </c>
      <c r="D354" s="2" t="s">
        <v>33</v>
      </c>
      <c r="E354" s="3">
        <v>122</v>
      </c>
      <c r="F354" s="3">
        <v>100</v>
      </c>
      <c r="G354" s="3">
        <v>112</v>
      </c>
      <c r="H354" s="3">
        <v>20</v>
      </c>
      <c r="I354" s="4" t="s">
        <v>40</v>
      </c>
      <c r="S354" s="58" t="s">
        <v>92</v>
      </c>
      <c r="T354" s="58">
        <v>2020</v>
      </c>
      <c r="U354" s="58" t="s">
        <v>1</v>
      </c>
      <c r="V354" s="58" t="s">
        <v>95</v>
      </c>
      <c r="W354" s="58" t="s">
        <v>84</v>
      </c>
      <c r="X354" s="58" t="s">
        <v>85</v>
      </c>
      <c r="Y354" s="58" t="s">
        <v>86</v>
      </c>
      <c r="Z354" s="58" t="s">
        <v>87</v>
      </c>
      <c r="AA354" s="58" t="s">
        <v>88</v>
      </c>
      <c r="AB354" s="58">
        <v>314</v>
      </c>
      <c r="AC354" s="58">
        <v>449.02</v>
      </c>
    </row>
    <row r="355" spans="1:29" ht="18" customHeight="1" x14ac:dyDescent="0.25">
      <c r="A355" s="1">
        <v>2021</v>
      </c>
      <c r="B355" s="1" t="s">
        <v>11</v>
      </c>
      <c r="C355" s="1" t="s">
        <v>15</v>
      </c>
      <c r="D355" s="5" t="s">
        <v>26</v>
      </c>
      <c r="E355" s="6">
        <v>78</v>
      </c>
      <c r="F355" s="6">
        <v>4577.2</v>
      </c>
      <c r="G355" s="6">
        <v>5126.4639999999999</v>
      </c>
      <c r="H355" s="3">
        <v>915.44</v>
      </c>
      <c r="I355" s="4" t="s">
        <v>40</v>
      </c>
      <c r="S355" s="58" t="s">
        <v>82</v>
      </c>
      <c r="T355" s="58">
        <v>2020</v>
      </c>
      <c r="U355" s="58" t="s">
        <v>1</v>
      </c>
      <c r="V355" s="58" t="s">
        <v>95</v>
      </c>
      <c r="W355" s="58" t="s">
        <v>84</v>
      </c>
      <c r="X355" s="58" t="s">
        <v>85</v>
      </c>
      <c r="Y355" s="58" t="s">
        <v>86</v>
      </c>
      <c r="Z355" s="58" t="s">
        <v>87</v>
      </c>
      <c r="AA355" s="58" t="s">
        <v>90</v>
      </c>
      <c r="AB355" s="58">
        <v>352</v>
      </c>
      <c r="AC355" s="58">
        <v>503.36</v>
      </c>
    </row>
    <row r="356" spans="1:29" ht="18" customHeight="1" x14ac:dyDescent="0.25">
      <c r="A356" s="1">
        <v>2021</v>
      </c>
      <c r="B356" s="1" t="s">
        <v>11</v>
      </c>
      <c r="C356" s="1" t="s">
        <v>15</v>
      </c>
      <c r="D356" s="5" t="s">
        <v>24</v>
      </c>
      <c r="E356" s="6">
        <v>76</v>
      </c>
      <c r="F356" s="6">
        <v>4576.8999999999996</v>
      </c>
      <c r="G356" s="6">
        <v>5126.1279999999997</v>
      </c>
      <c r="H356" s="3">
        <v>915.38</v>
      </c>
      <c r="I356" s="4" t="s">
        <v>40</v>
      </c>
      <c r="S356" s="58" t="s">
        <v>82</v>
      </c>
      <c r="T356" s="58">
        <v>2020</v>
      </c>
      <c r="U356" s="58" t="s">
        <v>1</v>
      </c>
      <c r="V356" s="58" t="s">
        <v>95</v>
      </c>
      <c r="W356" s="58" t="s">
        <v>84</v>
      </c>
      <c r="X356" s="58" t="s">
        <v>85</v>
      </c>
      <c r="Y356" s="58" t="s">
        <v>86</v>
      </c>
      <c r="Z356" s="58" t="s">
        <v>87</v>
      </c>
      <c r="AA356" s="58" t="s">
        <v>90</v>
      </c>
      <c r="AB356" s="58">
        <v>346</v>
      </c>
      <c r="AC356" s="58">
        <v>494.78</v>
      </c>
    </row>
    <row r="357" spans="1:29" ht="18" customHeight="1" x14ac:dyDescent="0.25">
      <c r="A357" s="1">
        <v>2021</v>
      </c>
      <c r="B357" s="1" t="s">
        <v>11</v>
      </c>
      <c r="C357" s="1" t="s">
        <v>15</v>
      </c>
      <c r="D357" s="5" t="s">
        <v>25</v>
      </c>
      <c r="E357" s="6">
        <v>46</v>
      </c>
      <c r="F357" s="6">
        <v>200</v>
      </c>
      <c r="G357" s="6">
        <v>224</v>
      </c>
      <c r="H357" s="3">
        <v>40</v>
      </c>
      <c r="I357" s="4" t="s">
        <v>40</v>
      </c>
      <c r="S357" s="58" t="s">
        <v>89</v>
      </c>
      <c r="T357" s="58">
        <v>2020</v>
      </c>
      <c r="U357" s="58" t="s">
        <v>1</v>
      </c>
      <c r="V357" s="58" t="s">
        <v>95</v>
      </c>
      <c r="W357" s="58" t="s">
        <v>84</v>
      </c>
      <c r="X357" s="58" t="s">
        <v>85</v>
      </c>
      <c r="Y357" s="58" t="s">
        <v>86</v>
      </c>
      <c r="Z357" s="58" t="s">
        <v>87</v>
      </c>
      <c r="AA357" s="58" t="s">
        <v>90</v>
      </c>
      <c r="AB357" s="58">
        <v>340</v>
      </c>
      <c r="AC357" s="58">
        <v>486.2</v>
      </c>
    </row>
    <row r="358" spans="1:29" ht="18" customHeight="1" x14ac:dyDescent="0.25">
      <c r="A358" s="1">
        <v>2021</v>
      </c>
      <c r="B358" s="1" t="s">
        <v>11</v>
      </c>
      <c r="C358" s="1" t="s">
        <v>15</v>
      </c>
      <c r="D358" s="5" t="s">
        <v>23</v>
      </c>
      <c r="E358" s="6">
        <v>34</v>
      </c>
      <c r="F358" s="6">
        <v>4576.8</v>
      </c>
      <c r="G358" s="6">
        <v>5126.0160000000005</v>
      </c>
      <c r="H358" s="3">
        <v>915.36000000000013</v>
      </c>
      <c r="I358" s="4" t="s">
        <v>40</v>
      </c>
      <c r="S358" s="58" t="s">
        <v>89</v>
      </c>
      <c r="T358" s="58">
        <v>2020</v>
      </c>
      <c r="U358" s="58" t="s">
        <v>1</v>
      </c>
      <c r="V358" s="58" t="s">
        <v>95</v>
      </c>
      <c r="W358" s="58" t="s">
        <v>84</v>
      </c>
      <c r="X358" s="58" t="s">
        <v>85</v>
      </c>
      <c r="Y358" s="58" t="s">
        <v>86</v>
      </c>
      <c r="Z358" s="58" t="s">
        <v>87</v>
      </c>
      <c r="AA358" s="58" t="s">
        <v>88</v>
      </c>
      <c r="AB358" s="58">
        <v>340</v>
      </c>
      <c r="AC358" s="58">
        <v>526.24</v>
      </c>
    </row>
    <row r="359" spans="1:29" ht="18" customHeight="1" x14ac:dyDescent="0.25">
      <c r="A359" s="1">
        <v>2021</v>
      </c>
      <c r="B359" s="1" t="s">
        <v>11</v>
      </c>
      <c r="C359" s="1" t="s">
        <v>13</v>
      </c>
      <c r="D359" s="2" t="s">
        <v>34</v>
      </c>
      <c r="E359" s="3">
        <v>7</v>
      </c>
      <c r="F359" s="3">
        <v>200</v>
      </c>
      <c r="G359" s="3">
        <v>224</v>
      </c>
      <c r="H359" s="3">
        <v>40</v>
      </c>
      <c r="I359" s="4" t="s">
        <v>40</v>
      </c>
      <c r="S359" s="58" t="s">
        <v>82</v>
      </c>
      <c r="T359" s="58">
        <v>2020</v>
      </c>
      <c r="U359" s="58" t="s">
        <v>1</v>
      </c>
      <c r="V359" s="58" t="s">
        <v>95</v>
      </c>
      <c r="W359" s="58" t="s">
        <v>84</v>
      </c>
      <c r="X359" s="58" t="s">
        <v>85</v>
      </c>
      <c r="Y359" s="58" t="s">
        <v>86</v>
      </c>
      <c r="Z359" s="58" t="s">
        <v>87</v>
      </c>
      <c r="AA359" s="58" t="s">
        <v>88</v>
      </c>
      <c r="AB359" s="58">
        <v>142</v>
      </c>
      <c r="AC359" s="58">
        <v>526.24</v>
      </c>
    </row>
    <row r="360" spans="1:29" ht="18" customHeight="1" x14ac:dyDescent="0.25">
      <c r="A360" s="1">
        <v>2021</v>
      </c>
      <c r="B360" s="1" t="s">
        <v>11</v>
      </c>
      <c r="C360" s="1" t="s">
        <v>15</v>
      </c>
      <c r="D360" s="5" t="s">
        <v>27</v>
      </c>
      <c r="E360" s="6">
        <v>3</v>
      </c>
      <c r="F360" s="6">
        <v>4577.3</v>
      </c>
      <c r="G360" s="6">
        <v>5126.576</v>
      </c>
      <c r="H360" s="3">
        <v>915.46</v>
      </c>
      <c r="I360" s="4" t="s">
        <v>40</v>
      </c>
      <c r="S360" s="58" t="s">
        <v>89</v>
      </c>
      <c r="T360" s="58">
        <v>2020</v>
      </c>
      <c r="U360" s="58" t="s">
        <v>1</v>
      </c>
      <c r="V360" s="58" t="s">
        <v>95</v>
      </c>
      <c r="W360" s="58" t="s">
        <v>84</v>
      </c>
      <c r="X360" s="58" t="s">
        <v>85</v>
      </c>
      <c r="Y360" s="58" t="s">
        <v>86</v>
      </c>
      <c r="Z360" s="58" t="s">
        <v>87</v>
      </c>
      <c r="AA360" s="58" t="s">
        <v>88</v>
      </c>
      <c r="AB360" s="58">
        <v>987</v>
      </c>
      <c r="AC360" s="58">
        <v>1411.4099999999999</v>
      </c>
    </row>
    <row r="361" spans="1:29" ht="18" customHeight="1" x14ac:dyDescent="0.25">
      <c r="A361" s="1">
        <v>2021</v>
      </c>
      <c r="B361" s="1" t="s">
        <v>11</v>
      </c>
      <c r="C361" s="1" t="s">
        <v>32</v>
      </c>
      <c r="D361" s="5" t="s">
        <v>32</v>
      </c>
      <c r="E361" s="6">
        <v>2</v>
      </c>
      <c r="F361" s="6">
        <v>6600</v>
      </c>
      <c r="G361" s="6">
        <v>7392</v>
      </c>
      <c r="H361" s="3">
        <v>1320</v>
      </c>
      <c r="I361" s="4" t="s">
        <v>40</v>
      </c>
      <c r="S361" s="58" t="s">
        <v>89</v>
      </c>
      <c r="T361" s="58">
        <v>2020</v>
      </c>
      <c r="U361" s="58" t="s">
        <v>1</v>
      </c>
      <c r="V361" s="58" t="s">
        <v>95</v>
      </c>
      <c r="W361" s="58" t="s">
        <v>84</v>
      </c>
      <c r="X361" s="58" t="s">
        <v>85</v>
      </c>
      <c r="Y361" s="58" t="s">
        <v>86</v>
      </c>
      <c r="Z361" s="58" t="s">
        <v>87</v>
      </c>
      <c r="AA361" s="58" t="s">
        <v>88</v>
      </c>
      <c r="AB361" s="58">
        <v>1021</v>
      </c>
      <c r="AC361" s="58">
        <v>1460.03</v>
      </c>
    </row>
    <row r="362" spans="1:29" ht="18" customHeight="1" x14ac:dyDescent="0.25">
      <c r="A362" s="1">
        <v>2022</v>
      </c>
      <c r="B362" s="1" t="s">
        <v>0</v>
      </c>
      <c r="C362" s="1" t="s">
        <v>14</v>
      </c>
      <c r="D362" s="2" t="s">
        <v>36</v>
      </c>
      <c r="E362" s="3">
        <v>3566</v>
      </c>
      <c r="F362" s="3">
        <v>5492.76</v>
      </c>
      <c r="G362" s="3">
        <v>5126.576</v>
      </c>
      <c r="H362" s="3">
        <v>1098.5520000000001</v>
      </c>
      <c r="I362" s="4" t="s">
        <v>40</v>
      </c>
      <c r="S362" s="58" t="s">
        <v>89</v>
      </c>
      <c r="T362" s="58">
        <v>2020</v>
      </c>
      <c r="U362" s="58" t="s">
        <v>1</v>
      </c>
      <c r="V362" s="58" t="s">
        <v>95</v>
      </c>
      <c r="W362" s="58" t="s">
        <v>84</v>
      </c>
      <c r="X362" s="58" t="s">
        <v>85</v>
      </c>
      <c r="Y362" s="58" t="s">
        <v>86</v>
      </c>
      <c r="Z362" s="58" t="s">
        <v>87</v>
      </c>
      <c r="AA362" s="58" t="s">
        <v>88</v>
      </c>
      <c r="AB362" s="58">
        <v>312</v>
      </c>
      <c r="AC362" s="58">
        <v>446.15999999999997</v>
      </c>
    </row>
    <row r="363" spans="1:29" ht="18" customHeight="1" x14ac:dyDescent="0.25">
      <c r="A363" s="1">
        <v>2022</v>
      </c>
      <c r="B363" s="1" t="s">
        <v>0</v>
      </c>
      <c r="C363" s="1" t="s">
        <v>14</v>
      </c>
      <c r="D363" s="2" t="s">
        <v>37</v>
      </c>
      <c r="E363" s="3">
        <v>2498</v>
      </c>
      <c r="F363" s="3">
        <v>9600</v>
      </c>
      <c r="G363" s="3">
        <v>8960</v>
      </c>
      <c r="H363" s="3">
        <v>1920</v>
      </c>
      <c r="I363" s="4" t="s">
        <v>40</v>
      </c>
      <c r="S363" s="58" t="s">
        <v>89</v>
      </c>
      <c r="T363" s="58">
        <v>2020</v>
      </c>
      <c r="U363" s="58" t="s">
        <v>1</v>
      </c>
      <c r="V363" s="58" t="s">
        <v>95</v>
      </c>
      <c r="W363" s="58" t="s">
        <v>84</v>
      </c>
      <c r="X363" s="58" t="s">
        <v>85</v>
      </c>
      <c r="Y363" s="58" t="s">
        <v>86</v>
      </c>
      <c r="Z363" s="58" t="s">
        <v>87</v>
      </c>
      <c r="AA363" s="58" t="s">
        <v>88</v>
      </c>
      <c r="AB363" s="58">
        <v>339</v>
      </c>
      <c r="AC363" s="58">
        <v>484.77</v>
      </c>
    </row>
    <row r="364" spans="1:29" ht="18" customHeight="1" x14ac:dyDescent="0.25">
      <c r="A364" s="1">
        <v>2022</v>
      </c>
      <c r="B364" s="1" t="s">
        <v>0</v>
      </c>
      <c r="C364" s="1" t="s">
        <v>13</v>
      </c>
      <c r="D364" s="2" t="s">
        <v>35</v>
      </c>
      <c r="E364" s="3">
        <v>1245</v>
      </c>
      <c r="F364" s="3">
        <v>5492.6399999999994</v>
      </c>
      <c r="G364" s="3">
        <v>5126.4639999999999</v>
      </c>
      <c r="H364" s="3">
        <v>1098.528</v>
      </c>
      <c r="I364" s="4" t="s">
        <v>42</v>
      </c>
      <c r="S364" s="58" t="s">
        <v>82</v>
      </c>
      <c r="T364" s="58">
        <v>2020</v>
      </c>
      <c r="U364" s="58" t="s">
        <v>1</v>
      </c>
      <c r="V364" s="58" t="s">
        <v>95</v>
      </c>
      <c r="W364" s="58" t="s">
        <v>84</v>
      </c>
      <c r="X364" s="58" t="s">
        <v>85</v>
      </c>
      <c r="Y364" s="58" t="s">
        <v>86</v>
      </c>
      <c r="Z364" s="58" t="s">
        <v>87</v>
      </c>
      <c r="AA364" s="58" t="s">
        <v>88</v>
      </c>
      <c r="AB364" s="58">
        <v>141</v>
      </c>
      <c r="AC364" s="58">
        <v>201.63</v>
      </c>
    </row>
    <row r="365" spans="1:29" ht="18" customHeight="1" x14ac:dyDescent="0.25">
      <c r="A365" s="1">
        <v>2022</v>
      </c>
      <c r="B365" s="1" t="s">
        <v>0</v>
      </c>
      <c r="C365" s="1" t="s">
        <v>38</v>
      </c>
      <c r="D365" s="5" t="s">
        <v>30</v>
      </c>
      <c r="E365" s="6">
        <v>644</v>
      </c>
      <c r="F365" s="6">
        <v>6892.2</v>
      </c>
      <c r="G365" s="6">
        <v>6432.72</v>
      </c>
      <c r="H365" s="3">
        <v>1378.44</v>
      </c>
      <c r="I365" s="4" t="s">
        <v>42</v>
      </c>
      <c r="S365" s="58" t="s">
        <v>89</v>
      </c>
      <c r="T365" s="58">
        <v>2020</v>
      </c>
      <c r="U365" s="58" t="s">
        <v>1</v>
      </c>
      <c r="V365" s="58" t="s">
        <v>95</v>
      </c>
      <c r="W365" s="58" t="s">
        <v>84</v>
      </c>
      <c r="X365" s="58" t="s">
        <v>85</v>
      </c>
      <c r="Y365" s="58" t="s">
        <v>86</v>
      </c>
      <c r="Z365" s="58" t="s">
        <v>87</v>
      </c>
      <c r="AA365" s="58" t="s">
        <v>88</v>
      </c>
      <c r="AB365" s="58">
        <v>315</v>
      </c>
      <c r="AC365" s="58">
        <v>450.45</v>
      </c>
    </row>
    <row r="366" spans="1:29" ht="18" customHeight="1" x14ac:dyDescent="0.25">
      <c r="A366" s="1">
        <v>2022</v>
      </c>
      <c r="B366" s="1" t="s">
        <v>0</v>
      </c>
      <c r="C366" s="1" t="s">
        <v>12</v>
      </c>
      <c r="D366" s="5" t="s">
        <v>29</v>
      </c>
      <c r="E366" s="6">
        <v>643</v>
      </c>
      <c r="F366" s="6">
        <v>8400</v>
      </c>
      <c r="G366" s="6">
        <v>7840</v>
      </c>
      <c r="H366" s="3">
        <v>1680</v>
      </c>
      <c r="I366" s="4" t="s">
        <v>42</v>
      </c>
      <c r="S366" s="58" t="s">
        <v>89</v>
      </c>
      <c r="T366" s="58">
        <v>2020</v>
      </c>
      <c r="U366" s="58" t="s">
        <v>1</v>
      </c>
      <c r="V366" s="58" t="s">
        <v>95</v>
      </c>
      <c r="W366" s="58" t="s">
        <v>84</v>
      </c>
      <c r="X366" s="58" t="s">
        <v>85</v>
      </c>
      <c r="Y366" s="58" t="s">
        <v>86</v>
      </c>
      <c r="Z366" s="58" t="s">
        <v>87</v>
      </c>
      <c r="AA366" s="58" t="s">
        <v>88</v>
      </c>
      <c r="AB366" s="58">
        <v>355</v>
      </c>
      <c r="AC366" s="58">
        <v>507.65</v>
      </c>
    </row>
    <row r="367" spans="1:29" ht="18" customHeight="1" x14ac:dyDescent="0.25">
      <c r="A367" s="1">
        <v>2022</v>
      </c>
      <c r="B367" s="1" t="s">
        <v>0</v>
      </c>
      <c r="C367" s="1" t="s">
        <v>38</v>
      </c>
      <c r="D367" s="5" t="s">
        <v>31</v>
      </c>
      <c r="E367" s="6">
        <v>455</v>
      </c>
      <c r="F367" s="6">
        <v>5494.3200000000006</v>
      </c>
      <c r="G367" s="6">
        <v>5128.0320000000002</v>
      </c>
      <c r="H367" s="3">
        <v>1098.8640000000003</v>
      </c>
      <c r="I367" s="4" t="s">
        <v>42</v>
      </c>
      <c r="S367" s="58" t="s">
        <v>82</v>
      </c>
      <c r="T367" s="58">
        <v>2020</v>
      </c>
      <c r="U367" s="58" t="s">
        <v>1</v>
      </c>
      <c r="V367" s="58" t="s">
        <v>95</v>
      </c>
      <c r="W367" s="58" t="s">
        <v>84</v>
      </c>
      <c r="X367" s="58" t="s">
        <v>85</v>
      </c>
      <c r="Y367" s="58" t="s">
        <v>86</v>
      </c>
      <c r="Z367" s="58" t="s">
        <v>87</v>
      </c>
      <c r="AA367" s="58" t="s">
        <v>90</v>
      </c>
      <c r="AB367" s="58">
        <v>349</v>
      </c>
      <c r="AC367" s="58">
        <v>499.07</v>
      </c>
    </row>
    <row r="368" spans="1:29" ht="18" customHeight="1" x14ac:dyDescent="0.25">
      <c r="A368" s="1">
        <v>2022</v>
      </c>
      <c r="B368" s="1" t="s">
        <v>0</v>
      </c>
      <c r="C368" s="1" t="s">
        <v>12</v>
      </c>
      <c r="D368" s="5" t="s">
        <v>28</v>
      </c>
      <c r="E368" s="7">
        <v>345</v>
      </c>
      <c r="F368" s="7">
        <v>8400</v>
      </c>
      <c r="G368" s="7">
        <v>7840</v>
      </c>
      <c r="H368" s="3">
        <v>1680</v>
      </c>
      <c r="I368" s="4" t="s">
        <v>42</v>
      </c>
      <c r="S368" s="58" t="s">
        <v>89</v>
      </c>
      <c r="T368" s="58">
        <v>2020</v>
      </c>
      <c r="U368" s="58" t="s">
        <v>1</v>
      </c>
      <c r="V368" s="58" t="s">
        <v>95</v>
      </c>
      <c r="W368" s="58" t="s">
        <v>84</v>
      </c>
      <c r="X368" s="58" t="s">
        <v>85</v>
      </c>
      <c r="Y368" s="58" t="s">
        <v>86</v>
      </c>
      <c r="Z368" s="58" t="s">
        <v>87</v>
      </c>
      <c r="AA368" s="58" t="s">
        <v>90</v>
      </c>
      <c r="AB368" s="58">
        <v>343</v>
      </c>
      <c r="AC368" s="58">
        <v>490.49</v>
      </c>
    </row>
    <row r="369" spans="1:29" ht="18" customHeight="1" x14ac:dyDescent="0.25">
      <c r="A369" s="1">
        <v>2022</v>
      </c>
      <c r="B369" s="1" t="s">
        <v>0</v>
      </c>
      <c r="C369" s="1" t="s">
        <v>13</v>
      </c>
      <c r="D369" s="2" t="s">
        <v>33</v>
      </c>
      <c r="E369" s="3">
        <v>122</v>
      </c>
      <c r="F369" s="3">
        <v>120</v>
      </c>
      <c r="G369" s="3">
        <v>112</v>
      </c>
      <c r="H369" s="3">
        <v>24</v>
      </c>
      <c r="I369" s="4" t="s">
        <v>42</v>
      </c>
      <c r="S369" s="58" t="s">
        <v>89</v>
      </c>
      <c r="T369" s="58">
        <v>2020</v>
      </c>
      <c r="U369" s="58" t="s">
        <v>1</v>
      </c>
      <c r="V369" s="58" t="s">
        <v>95</v>
      </c>
      <c r="W369" s="58" t="s">
        <v>84</v>
      </c>
      <c r="X369" s="58" t="s">
        <v>85</v>
      </c>
      <c r="Y369" s="58" t="s">
        <v>86</v>
      </c>
      <c r="Z369" s="58" t="s">
        <v>87</v>
      </c>
      <c r="AA369" s="58" t="s">
        <v>88</v>
      </c>
      <c r="AB369" s="58">
        <v>802</v>
      </c>
      <c r="AC369" s="58">
        <v>1146.8600000000001</v>
      </c>
    </row>
    <row r="370" spans="1:29" ht="18" customHeight="1" x14ac:dyDescent="0.25">
      <c r="A370" s="1">
        <v>2022</v>
      </c>
      <c r="B370" s="1" t="s">
        <v>0</v>
      </c>
      <c r="C370" s="1" t="s">
        <v>15</v>
      </c>
      <c r="D370" s="5" t="s">
        <v>26</v>
      </c>
      <c r="E370" s="6">
        <v>78</v>
      </c>
      <c r="F370" s="6">
        <v>2288.6</v>
      </c>
      <c r="G370" s="6">
        <v>5126.4639999999999</v>
      </c>
      <c r="H370" s="3">
        <v>457.72</v>
      </c>
      <c r="I370" s="4" t="s">
        <v>42</v>
      </c>
      <c r="S370" s="58" t="s">
        <v>89</v>
      </c>
      <c r="T370" s="58">
        <v>2020</v>
      </c>
      <c r="U370" s="58" t="s">
        <v>1</v>
      </c>
      <c r="V370" s="58" t="s">
        <v>95</v>
      </c>
      <c r="W370" s="58" t="s">
        <v>84</v>
      </c>
      <c r="X370" s="58" t="s">
        <v>85</v>
      </c>
      <c r="Y370" s="58" t="s">
        <v>86</v>
      </c>
      <c r="Z370" s="58" t="s">
        <v>87</v>
      </c>
      <c r="AA370" s="58" t="s">
        <v>88</v>
      </c>
      <c r="AB370" s="58">
        <v>855</v>
      </c>
      <c r="AC370" s="58">
        <v>1222.6500000000001</v>
      </c>
    </row>
    <row r="371" spans="1:29" ht="18" customHeight="1" x14ac:dyDescent="0.25">
      <c r="A371" s="1">
        <v>2022</v>
      </c>
      <c r="B371" s="1" t="s">
        <v>0</v>
      </c>
      <c r="C371" s="1" t="s">
        <v>15</v>
      </c>
      <c r="D371" s="5" t="s">
        <v>24</v>
      </c>
      <c r="E371" s="6">
        <v>76</v>
      </c>
      <c r="F371" s="6">
        <v>2288.4499999999998</v>
      </c>
      <c r="G371" s="6">
        <v>5126.1279999999997</v>
      </c>
      <c r="H371" s="3">
        <v>457.69</v>
      </c>
      <c r="I371" s="4" t="s">
        <v>42</v>
      </c>
      <c r="S371" s="58" t="s">
        <v>89</v>
      </c>
      <c r="T371" s="58">
        <v>2020</v>
      </c>
      <c r="U371" s="58" t="s">
        <v>1</v>
      </c>
      <c r="V371" s="58" t="s">
        <v>95</v>
      </c>
      <c r="W371" s="58" t="s">
        <v>84</v>
      </c>
      <c r="X371" s="58" t="s">
        <v>85</v>
      </c>
      <c r="Y371" s="58" t="s">
        <v>86</v>
      </c>
      <c r="Z371" s="58" t="s">
        <v>87</v>
      </c>
      <c r="AA371" s="58" t="s">
        <v>90</v>
      </c>
      <c r="AB371" s="58">
        <v>789</v>
      </c>
      <c r="AC371" s="58">
        <v>1128.27</v>
      </c>
    </row>
    <row r="372" spans="1:29" ht="18" customHeight="1" x14ac:dyDescent="0.25">
      <c r="A372" s="1">
        <v>2022</v>
      </c>
      <c r="B372" s="1" t="s">
        <v>0</v>
      </c>
      <c r="C372" s="1" t="s">
        <v>15</v>
      </c>
      <c r="D372" s="5" t="s">
        <v>25</v>
      </c>
      <c r="E372" s="6">
        <v>46</v>
      </c>
      <c r="F372" s="6">
        <v>100</v>
      </c>
      <c r="G372" s="6">
        <v>224</v>
      </c>
      <c r="H372" s="3">
        <v>20</v>
      </c>
      <c r="I372" s="4" t="s">
        <v>42</v>
      </c>
      <c r="S372" s="58" t="s">
        <v>82</v>
      </c>
      <c r="T372" s="58">
        <v>2020</v>
      </c>
      <c r="U372" s="58" t="s">
        <v>1</v>
      </c>
      <c r="V372" s="58" t="s">
        <v>95</v>
      </c>
      <c r="W372" s="58" t="s">
        <v>84</v>
      </c>
      <c r="X372" s="58" t="s">
        <v>85</v>
      </c>
      <c r="Y372" s="58" t="s">
        <v>86</v>
      </c>
      <c r="Z372" s="58" t="s">
        <v>87</v>
      </c>
      <c r="AA372" s="58" t="s">
        <v>90</v>
      </c>
      <c r="AB372" s="58">
        <v>790</v>
      </c>
      <c r="AC372" s="58">
        <v>1129.7</v>
      </c>
    </row>
    <row r="373" spans="1:29" ht="18" customHeight="1" x14ac:dyDescent="0.25">
      <c r="A373" s="1">
        <v>2022</v>
      </c>
      <c r="B373" s="1" t="s">
        <v>0</v>
      </c>
      <c r="C373" s="1" t="s">
        <v>15</v>
      </c>
      <c r="D373" s="5" t="s">
        <v>23</v>
      </c>
      <c r="E373" s="6">
        <v>34</v>
      </c>
      <c r="F373" s="6">
        <v>2288.4</v>
      </c>
      <c r="G373" s="6">
        <v>5126.0160000000005</v>
      </c>
      <c r="H373" s="3">
        <v>457.68000000000006</v>
      </c>
      <c r="I373" s="4" t="s">
        <v>42</v>
      </c>
      <c r="S373" s="58" t="s">
        <v>89</v>
      </c>
      <c r="T373" s="58">
        <v>2020</v>
      </c>
      <c r="U373" s="58" t="s">
        <v>1</v>
      </c>
      <c r="V373" s="58" t="s">
        <v>95</v>
      </c>
      <c r="W373" s="58" t="s">
        <v>84</v>
      </c>
      <c r="X373" s="58" t="s">
        <v>85</v>
      </c>
      <c r="Y373" s="58" t="s">
        <v>86</v>
      </c>
      <c r="Z373" s="58" t="s">
        <v>87</v>
      </c>
      <c r="AA373" s="58" t="s">
        <v>90</v>
      </c>
      <c r="AB373" s="58">
        <v>791</v>
      </c>
      <c r="AC373" s="58">
        <v>1131.1300000000001</v>
      </c>
    </row>
    <row r="374" spans="1:29" ht="18" customHeight="1" x14ac:dyDescent="0.25">
      <c r="A374" s="1">
        <v>2022</v>
      </c>
      <c r="B374" s="1" t="s">
        <v>0</v>
      </c>
      <c r="C374" s="1" t="s">
        <v>13</v>
      </c>
      <c r="D374" s="2" t="s">
        <v>34</v>
      </c>
      <c r="E374" s="3">
        <v>7</v>
      </c>
      <c r="F374" s="3">
        <v>200</v>
      </c>
      <c r="G374" s="3">
        <v>224</v>
      </c>
      <c r="H374" s="3">
        <v>40</v>
      </c>
      <c r="I374" s="4" t="s">
        <v>42</v>
      </c>
      <c r="S374" s="58" t="s">
        <v>92</v>
      </c>
      <c r="T374" s="58">
        <v>2020</v>
      </c>
      <c r="U374" s="58" t="s">
        <v>1</v>
      </c>
      <c r="V374" s="58" t="s">
        <v>95</v>
      </c>
      <c r="W374" s="58" t="s">
        <v>84</v>
      </c>
      <c r="X374" s="58" t="s">
        <v>85</v>
      </c>
      <c r="Y374" s="58" t="s">
        <v>86</v>
      </c>
      <c r="Z374" s="58" t="s">
        <v>87</v>
      </c>
      <c r="AA374" s="58" t="s">
        <v>88</v>
      </c>
      <c r="AB374" s="58">
        <v>341</v>
      </c>
      <c r="AC374" s="58">
        <v>487.63</v>
      </c>
    </row>
    <row r="375" spans="1:29" ht="18" customHeight="1" x14ac:dyDescent="0.25">
      <c r="A375" s="1">
        <v>2022</v>
      </c>
      <c r="B375" s="1" t="s">
        <v>0</v>
      </c>
      <c r="C375" s="1" t="s">
        <v>32</v>
      </c>
      <c r="D375" s="5" t="s">
        <v>32</v>
      </c>
      <c r="E375" s="6">
        <v>3</v>
      </c>
      <c r="F375" s="6">
        <v>4577.3</v>
      </c>
      <c r="G375" s="6">
        <v>7392</v>
      </c>
      <c r="H375" s="3">
        <v>915.46</v>
      </c>
      <c r="I375" s="4" t="s">
        <v>42</v>
      </c>
      <c r="S375" s="58" t="s">
        <v>89</v>
      </c>
      <c r="T375" s="58">
        <v>2020</v>
      </c>
      <c r="U375" s="58" t="s">
        <v>1</v>
      </c>
      <c r="V375" s="58" t="s">
        <v>95</v>
      </c>
      <c r="W375" s="58" t="s">
        <v>84</v>
      </c>
      <c r="X375" s="58" t="s">
        <v>85</v>
      </c>
      <c r="Y375" s="58" t="s">
        <v>86</v>
      </c>
      <c r="Z375" s="58" t="s">
        <v>87</v>
      </c>
      <c r="AA375" s="58" t="s">
        <v>88</v>
      </c>
      <c r="AB375" s="58">
        <v>143</v>
      </c>
      <c r="AC375" s="58">
        <v>204.49</v>
      </c>
    </row>
    <row r="376" spans="1:29" ht="18" customHeight="1" x14ac:dyDescent="0.25">
      <c r="A376" s="1">
        <v>2022</v>
      </c>
      <c r="B376" s="1" t="s">
        <v>0</v>
      </c>
      <c r="C376" s="1" t="s">
        <v>15</v>
      </c>
      <c r="D376" s="5" t="s">
        <v>27</v>
      </c>
      <c r="E376" s="6">
        <v>3</v>
      </c>
      <c r="F376" s="6">
        <v>3300</v>
      </c>
      <c r="G376" s="6">
        <v>5126.576</v>
      </c>
      <c r="H376" s="3">
        <v>660</v>
      </c>
      <c r="I376" s="4" t="s">
        <v>42</v>
      </c>
      <c r="S376" s="58" t="s">
        <v>82</v>
      </c>
      <c r="T376" s="58">
        <v>2020</v>
      </c>
      <c r="U376" s="58" t="s">
        <v>1</v>
      </c>
      <c r="V376" s="58" t="s">
        <v>95</v>
      </c>
      <c r="W376" s="58" t="s">
        <v>84</v>
      </c>
      <c r="X376" s="58" t="s">
        <v>85</v>
      </c>
      <c r="Y376" s="58" t="s">
        <v>86</v>
      </c>
      <c r="Z376" s="58" t="s">
        <v>87</v>
      </c>
      <c r="AA376" s="58" t="s">
        <v>88</v>
      </c>
      <c r="AB376" s="58">
        <v>311</v>
      </c>
      <c r="AC376" s="58">
        <v>444.73</v>
      </c>
    </row>
    <row r="377" spans="1:29" ht="18" customHeight="1" x14ac:dyDescent="0.25">
      <c r="A377" s="1">
        <v>2022</v>
      </c>
      <c r="B377" s="1" t="s">
        <v>1</v>
      </c>
      <c r="C377" s="1" t="s">
        <v>14</v>
      </c>
      <c r="D377" s="2" t="s">
        <v>36</v>
      </c>
      <c r="E377" s="3">
        <v>3566</v>
      </c>
      <c r="F377" s="3">
        <v>4577.3</v>
      </c>
      <c r="G377" s="3">
        <v>5126.576</v>
      </c>
      <c r="H377" s="3">
        <v>915.46</v>
      </c>
      <c r="I377" s="4" t="s">
        <v>42</v>
      </c>
      <c r="S377" s="58" t="s">
        <v>82</v>
      </c>
      <c r="T377" s="58">
        <v>2020</v>
      </c>
      <c r="U377" s="58" t="s">
        <v>0</v>
      </c>
      <c r="V377" s="58" t="s">
        <v>95</v>
      </c>
      <c r="W377" s="58" t="s">
        <v>84</v>
      </c>
      <c r="X377" s="58" t="s">
        <v>85</v>
      </c>
      <c r="Y377" s="58" t="s">
        <v>86</v>
      </c>
      <c r="Z377" s="58" t="s">
        <v>87</v>
      </c>
      <c r="AA377" s="58" t="s">
        <v>88</v>
      </c>
      <c r="AB377" s="58">
        <v>356</v>
      </c>
      <c r="AC377" s="58">
        <v>509.08</v>
      </c>
    </row>
    <row r="378" spans="1:29" ht="18" customHeight="1" x14ac:dyDescent="0.25">
      <c r="A378" s="1">
        <v>2022</v>
      </c>
      <c r="B378" s="1" t="s">
        <v>1</v>
      </c>
      <c r="C378" s="1" t="s">
        <v>14</v>
      </c>
      <c r="D378" s="2" t="s">
        <v>37</v>
      </c>
      <c r="E378" s="3">
        <v>2498</v>
      </c>
      <c r="F378" s="3">
        <v>8000</v>
      </c>
      <c r="G378" s="3">
        <v>8960</v>
      </c>
      <c r="H378" s="3">
        <v>1600</v>
      </c>
      <c r="I378" s="4" t="s">
        <v>42</v>
      </c>
      <c r="S378" s="58" t="s">
        <v>91</v>
      </c>
      <c r="T378" s="58">
        <v>2020</v>
      </c>
      <c r="U378" s="58" t="s">
        <v>0</v>
      </c>
      <c r="V378" s="58" t="s">
        <v>95</v>
      </c>
      <c r="W378" s="58" t="s">
        <v>84</v>
      </c>
      <c r="X378" s="58" t="s">
        <v>85</v>
      </c>
      <c r="Y378" s="58" t="s">
        <v>86</v>
      </c>
      <c r="Z378" s="58" t="s">
        <v>87</v>
      </c>
      <c r="AA378" s="58" t="s">
        <v>88</v>
      </c>
      <c r="AB378" s="58">
        <v>344</v>
      </c>
      <c r="AC378" s="58">
        <v>491.91999999999996</v>
      </c>
    </row>
    <row r="379" spans="1:29" ht="18" customHeight="1" x14ac:dyDescent="0.25">
      <c r="A379" s="1">
        <v>2022</v>
      </c>
      <c r="B379" s="1" t="s">
        <v>1</v>
      </c>
      <c r="C379" s="1" t="s">
        <v>13</v>
      </c>
      <c r="D379" s="2" t="s">
        <v>35</v>
      </c>
      <c r="E379" s="3">
        <v>1245</v>
      </c>
      <c r="F379" s="3">
        <v>4577.2</v>
      </c>
      <c r="G379" s="3">
        <v>5126.4639999999999</v>
      </c>
      <c r="H379" s="3">
        <v>915.44</v>
      </c>
      <c r="I379" s="4" t="s">
        <v>42</v>
      </c>
      <c r="S379" s="58" t="s">
        <v>89</v>
      </c>
      <c r="T379" s="58">
        <v>2020</v>
      </c>
      <c r="U379" s="58" t="s">
        <v>0</v>
      </c>
      <c r="V379" s="58" t="s">
        <v>95</v>
      </c>
      <c r="W379" s="58" t="s">
        <v>84</v>
      </c>
      <c r="X379" s="58" t="s">
        <v>85</v>
      </c>
      <c r="Y379" s="58" t="s">
        <v>86</v>
      </c>
      <c r="Z379" s="58" t="s">
        <v>87</v>
      </c>
      <c r="AA379" s="58" t="s">
        <v>88</v>
      </c>
      <c r="AB379" s="58">
        <v>146</v>
      </c>
      <c r="AC379" s="58">
        <v>208.78</v>
      </c>
    </row>
    <row r="380" spans="1:29" ht="18" customHeight="1" x14ac:dyDescent="0.25">
      <c r="A380" s="1">
        <v>2022</v>
      </c>
      <c r="B380" s="1" t="s">
        <v>1</v>
      </c>
      <c r="C380" s="1" t="s">
        <v>38</v>
      </c>
      <c r="D380" s="5" t="s">
        <v>30</v>
      </c>
      <c r="E380" s="6">
        <v>644</v>
      </c>
      <c r="F380" s="6">
        <v>5743.5</v>
      </c>
      <c r="G380" s="6">
        <v>6432.72</v>
      </c>
      <c r="H380" s="3">
        <v>1148.7</v>
      </c>
      <c r="I380" s="4" t="s">
        <v>42</v>
      </c>
      <c r="S380" s="58" t="s">
        <v>89</v>
      </c>
      <c r="T380" s="58">
        <v>2020</v>
      </c>
      <c r="U380" s="58" t="s">
        <v>0</v>
      </c>
      <c r="V380" s="58" t="s">
        <v>95</v>
      </c>
      <c r="W380" s="58" t="s">
        <v>84</v>
      </c>
      <c r="X380" s="58" t="s">
        <v>85</v>
      </c>
      <c r="Y380" s="58" t="s">
        <v>86</v>
      </c>
      <c r="Z380" s="58" t="s">
        <v>87</v>
      </c>
      <c r="AA380" s="58" t="s">
        <v>88</v>
      </c>
      <c r="AB380" s="58">
        <v>320</v>
      </c>
      <c r="AC380" s="58">
        <v>457.6</v>
      </c>
    </row>
    <row r="381" spans="1:29" ht="18" customHeight="1" x14ac:dyDescent="0.25">
      <c r="A381" s="1">
        <v>2022</v>
      </c>
      <c r="B381" s="1" t="s">
        <v>1</v>
      </c>
      <c r="C381" s="1" t="s">
        <v>12</v>
      </c>
      <c r="D381" s="5" t="s">
        <v>29</v>
      </c>
      <c r="E381" s="6">
        <v>643</v>
      </c>
      <c r="F381" s="6">
        <v>7000</v>
      </c>
      <c r="G381" s="6">
        <v>7840</v>
      </c>
      <c r="H381" s="3">
        <v>1400</v>
      </c>
      <c r="I381" s="4" t="s">
        <v>42</v>
      </c>
      <c r="S381" s="58" t="s">
        <v>89</v>
      </c>
      <c r="T381" s="58">
        <v>2020</v>
      </c>
      <c r="U381" s="58" t="s">
        <v>0</v>
      </c>
      <c r="V381" s="58" t="s">
        <v>95</v>
      </c>
      <c r="W381" s="58" t="s">
        <v>84</v>
      </c>
      <c r="X381" s="58" t="s">
        <v>85</v>
      </c>
      <c r="Y381" s="58" t="s">
        <v>86</v>
      </c>
      <c r="Z381" s="58" t="s">
        <v>87</v>
      </c>
      <c r="AA381" s="58" t="s">
        <v>88</v>
      </c>
      <c r="AB381" s="58">
        <v>358</v>
      </c>
      <c r="AC381" s="58">
        <v>511.94</v>
      </c>
    </row>
    <row r="382" spans="1:29" ht="18" customHeight="1" x14ac:dyDescent="0.25">
      <c r="A382" s="1">
        <v>2022</v>
      </c>
      <c r="B382" s="1" t="s">
        <v>1</v>
      </c>
      <c r="C382" s="1" t="s">
        <v>38</v>
      </c>
      <c r="D382" s="5" t="s">
        <v>31</v>
      </c>
      <c r="E382" s="6">
        <v>455</v>
      </c>
      <c r="F382" s="6">
        <v>4578.6000000000004</v>
      </c>
      <c r="G382" s="6">
        <v>5128.0320000000002</v>
      </c>
      <c r="H382" s="3">
        <v>915.72000000000014</v>
      </c>
      <c r="I382" s="4" t="s">
        <v>42</v>
      </c>
      <c r="S382" s="58" t="s">
        <v>82</v>
      </c>
      <c r="T382" s="58">
        <v>2020</v>
      </c>
      <c r="U382" s="58" t="s">
        <v>0</v>
      </c>
      <c r="V382" s="58" t="s">
        <v>95</v>
      </c>
      <c r="W382" s="58" t="s">
        <v>84</v>
      </c>
      <c r="X382" s="58" t="s">
        <v>85</v>
      </c>
      <c r="Y382" s="58" t="s">
        <v>86</v>
      </c>
      <c r="Z382" s="58" t="s">
        <v>87</v>
      </c>
      <c r="AA382" s="58" t="s">
        <v>88</v>
      </c>
      <c r="AB382" s="58">
        <v>262</v>
      </c>
      <c r="AC382" s="58">
        <v>374.65999999999997</v>
      </c>
    </row>
    <row r="383" spans="1:29" ht="18" customHeight="1" x14ac:dyDescent="0.25">
      <c r="A383" s="1">
        <v>2022</v>
      </c>
      <c r="B383" s="1" t="s">
        <v>1</v>
      </c>
      <c r="C383" s="1" t="s">
        <v>12</v>
      </c>
      <c r="D383" s="5" t="s">
        <v>28</v>
      </c>
      <c r="E383" s="7">
        <v>345</v>
      </c>
      <c r="F383" s="7">
        <v>7000</v>
      </c>
      <c r="G383" s="7">
        <v>7840</v>
      </c>
      <c r="H383" s="3">
        <v>1400</v>
      </c>
      <c r="I383" s="4" t="s">
        <v>42</v>
      </c>
      <c r="S383" s="58" t="s">
        <v>91</v>
      </c>
      <c r="T383" s="58">
        <v>2020</v>
      </c>
      <c r="U383" s="58" t="s">
        <v>0</v>
      </c>
      <c r="V383" s="58" t="s">
        <v>95</v>
      </c>
      <c r="W383" s="58" t="s">
        <v>84</v>
      </c>
      <c r="X383" s="58" t="s">
        <v>85</v>
      </c>
      <c r="Y383" s="58" t="s">
        <v>86</v>
      </c>
      <c r="Z383" s="58" t="s">
        <v>87</v>
      </c>
      <c r="AA383" s="58" t="s">
        <v>88</v>
      </c>
      <c r="AB383" s="58">
        <v>346</v>
      </c>
      <c r="AC383" s="58">
        <v>526.24</v>
      </c>
    </row>
    <row r="384" spans="1:29" ht="18" customHeight="1" x14ac:dyDescent="0.25">
      <c r="A384" s="1">
        <v>2022</v>
      </c>
      <c r="B384" s="1" t="s">
        <v>1</v>
      </c>
      <c r="C384" s="1" t="s">
        <v>13</v>
      </c>
      <c r="D384" s="2" t="s">
        <v>33</v>
      </c>
      <c r="E384" s="3">
        <v>122</v>
      </c>
      <c r="F384" s="3">
        <v>100</v>
      </c>
      <c r="G384" s="3">
        <v>112</v>
      </c>
      <c r="H384" s="3">
        <v>20</v>
      </c>
      <c r="I384" s="4" t="s">
        <v>42</v>
      </c>
      <c r="S384" s="58" t="s">
        <v>91</v>
      </c>
      <c r="T384" s="58">
        <v>2020</v>
      </c>
      <c r="U384" s="58" t="s">
        <v>0</v>
      </c>
      <c r="V384" s="58" t="s">
        <v>95</v>
      </c>
      <c r="W384" s="58" t="s">
        <v>84</v>
      </c>
      <c r="X384" s="58" t="s">
        <v>85</v>
      </c>
      <c r="Y384" s="58" t="s">
        <v>86</v>
      </c>
      <c r="Z384" s="58" t="s">
        <v>87</v>
      </c>
      <c r="AA384" s="58" t="s">
        <v>88</v>
      </c>
      <c r="AB384" s="58">
        <v>148</v>
      </c>
      <c r="AC384" s="58">
        <v>526.24</v>
      </c>
    </row>
    <row r="385" spans="1:29" ht="18" customHeight="1" x14ac:dyDescent="0.25">
      <c r="A385" s="1">
        <v>2022</v>
      </c>
      <c r="B385" s="1" t="s">
        <v>1</v>
      </c>
      <c r="C385" s="1" t="s">
        <v>15</v>
      </c>
      <c r="D385" s="5" t="s">
        <v>26</v>
      </c>
      <c r="E385" s="6">
        <v>78</v>
      </c>
      <c r="F385" s="6">
        <v>2288.6</v>
      </c>
      <c r="G385" s="6">
        <v>5126.4639999999999</v>
      </c>
      <c r="H385" s="3">
        <v>457.72</v>
      </c>
      <c r="I385" s="4" t="s">
        <v>42</v>
      </c>
      <c r="S385" s="58" t="s">
        <v>89</v>
      </c>
      <c r="T385" s="58">
        <v>2020</v>
      </c>
      <c r="U385" s="58" t="s">
        <v>0</v>
      </c>
      <c r="V385" s="58" t="s">
        <v>95</v>
      </c>
      <c r="W385" s="58" t="s">
        <v>84</v>
      </c>
      <c r="X385" s="58" t="s">
        <v>85</v>
      </c>
      <c r="Y385" s="58" t="s">
        <v>86</v>
      </c>
      <c r="Z385" s="58" t="s">
        <v>87</v>
      </c>
      <c r="AA385" s="58" t="s">
        <v>88</v>
      </c>
      <c r="AB385" s="58">
        <v>316</v>
      </c>
      <c r="AC385" s="58">
        <v>526.24</v>
      </c>
    </row>
    <row r="386" spans="1:29" ht="18" customHeight="1" x14ac:dyDescent="0.25">
      <c r="A386" s="1">
        <v>2022</v>
      </c>
      <c r="B386" s="1" t="s">
        <v>1</v>
      </c>
      <c r="C386" s="1" t="s">
        <v>15</v>
      </c>
      <c r="D386" s="5" t="s">
        <v>24</v>
      </c>
      <c r="E386" s="6">
        <v>76</v>
      </c>
      <c r="F386" s="6">
        <v>2288.4499999999998</v>
      </c>
      <c r="G386" s="6">
        <v>5126.1279999999997</v>
      </c>
      <c r="H386" s="3">
        <v>457.69</v>
      </c>
      <c r="I386" s="4" t="s">
        <v>42</v>
      </c>
      <c r="S386" s="58" t="s">
        <v>91</v>
      </c>
      <c r="T386" s="58">
        <v>2020</v>
      </c>
      <c r="U386" s="58" t="s">
        <v>0</v>
      </c>
      <c r="V386" s="58" t="s">
        <v>95</v>
      </c>
      <c r="W386" s="58" t="s">
        <v>84</v>
      </c>
      <c r="X386" s="58" t="s">
        <v>85</v>
      </c>
      <c r="Y386" s="58" t="s">
        <v>86</v>
      </c>
      <c r="Z386" s="58" t="s">
        <v>87</v>
      </c>
      <c r="AA386" s="58" t="s">
        <v>88</v>
      </c>
      <c r="AB386" s="58">
        <v>959</v>
      </c>
      <c r="AC386" s="58">
        <v>1371.37</v>
      </c>
    </row>
    <row r="387" spans="1:29" ht="18" customHeight="1" x14ac:dyDescent="0.25">
      <c r="A387" s="1">
        <v>2022</v>
      </c>
      <c r="B387" s="1" t="s">
        <v>1</v>
      </c>
      <c r="C387" s="1" t="s">
        <v>15</v>
      </c>
      <c r="D387" s="5" t="s">
        <v>25</v>
      </c>
      <c r="E387" s="6">
        <v>46</v>
      </c>
      <c r="F387" s="6">
        <v>100</v>
      </c>
      <c r="G387" s="6">
        <v>224</v>
      </c>
      <c r="H387" s="3">
        <v>20</v>
      </c>
      <c r="I387" s="4" t="s">
        <v>42</v>
      </c>
      <c r="S387" s="58" t="s">
        <v>89</v>
      </c>
      <c r="T387" s="58">
        <v>2020</v>
      </c>
      <c r="U387" s="58" t="s">
        <v>0</v>
      </c>
      <c r="V387" s="58" t="s">
        <v>95</v>
      </c>
      <c r="W387" s="58" t="s">
        <v>84</v>
      </c>
      <c r="X387" s="58" t="s">
        <v>85</v>
      </c>
      <c r="Y387" s="58" t="s">
        <v>86</v>
      </c>
      <c r="Z387" s="58" t="s">
        <v>87</v>
      </c>
      <c r="AA387" s="58" t="s">
        <v>88</v>
      </c>
      <c r="AB387" s="58">
        <v>1020</v>
      </c>
      <c r="AC387" s="58">
        <v>1458.6</v>
      </c>
    </row>
    <row r="388" spans="1:29" ht="18" customHeight="1" x14ac:dyDescent="0.25">
      <c r="A388" s="1">
        <v>2022</v>
      </c>
      <c r="B388" s="1" t="s">
        <v>1</v>
      </c>
      <c r="C388" s="1" t="s">
        <v>15</v>
      </c>
      <c r="D388" s="5" t="s">
        <v>23</v>
      </c>
      <c r="E388" s="6">
        <v>34</v>
      </c>
      <c r="F388" s="6">
        <v>2288.4</v>
      </c>
      <c r="G388" s="6">
        <v>5126.0160000000005</v>
      </c>
      <c r="H388" s="3">
        <v>457.68000000000006</v>
      </c>
      <c r="I388" s="4" t="s">
        <v>42</v>
      </c>
      <c r="S388" s="58" t="s">
        <v>89</v>
      </c>
      <c r="T388" s="58">
        <v>2020</v>
      </c>
      <c r="U388" s="58" t="s">
        <v>0</v>
      </c>
      <c r="V388" s="58" t="s">
        <v>95</v>
      </c>
      <c r="W388" s="58" t="s">
        <v>84</v>
      </c>
      <c r="X388" s="58" t="s">
        <v>85</v>
      </c>
      <c r="Y388" s="58" t="s">
        <v>86</v>
      </c>
      <c r="Z388" s="58" t="s">
        <v>87</v>
      </c>
      <c r="AA388" s="58" t="s">
        <v>88</v>
      </c>
      <c r="AB388" s="58">
        <v>318</v>
      </c>
      <c r="AC388" s="58">
        <v>454.74</v>
      </c>
    </row>
    <row r="389" spans="1:29" ht="18" customHeight="1" x14ac:dyDescent="0.25">
      <c r="A389" s="1">
        <v>2022</v>
      </c>
      <c r="B389" s="1" t="s">
        <v>1</v>
      </c>
      <c r="C389" s="1" t="s">
        <v>13</v>
      </c>
      <c r="D389" s="2" t="s">
        <v>34</v>
      </c>
      <c r="E389" s="3">
        <v>7</v>
      </c>
      <c r="F389" s="3">
        <v>200</v>
      </c>
      <c r="G389" s="3">
        <v>224</v>
      </c>
      <c r="H389" s="3">
        <v>40</v>
      </c>
      <c r="I389" s="4" t="s">
        <v>40</v>
      </c>
      <c r="S389" s="58" t="s">
        <v>89</v>
      </c>
      <c r="T389" s="58">
        <v>2020</v>
      </c>
      <c r="U389" s="58" t="s">
        <v>0</v>
      </c>
      <c r="V389" s="58" t="s">
        <v>95</v>
      </c>
      <c r="W389" s="58" t="s">
        <v>84</v>
      </c>
      <c r="X389" s="58" t="s">
        <v>85</v>
      </c>
      <c r="Y389" s="58" t="s">
        <v>86</v>
      </c>
      <c r="Z389" s="58" t="s">
        <v>87</v>
      </c>
      <c r="AA389" s="58" t="s">
        <v>88</v>
      </c>
      <c r="AB389" s="58">
        <v>345</v>
      </c>
      <c r="AC389" s="58">
        <v>493.35</v>
      </c>
    </row>
    <row r="390" spans="1:29" ht="18" customHeight="1" x14ac:dyDescent="0.25">
      <c r="A390" s="1">
        <v>2022</v>
      </c>
      <c r="B390" s="1" t="s">
        <v>1</v>
      </c>
      <c r="C390" s="1" t="s">
        <v>15</v>
      </c>
      <c r="D390" s="5" t="s">
        <v>27</v>
      </c>
      <c r="E390" s="6">
        <v>3</v>
      </c>
      <c r="F390" s="6">
        <v>3300</v>
      </c>
      <c r="G390" s="6">
        <v>5126.576</v>
      </c>
      <c r="H390" s="3">
        <v>660</v>
      </c>
      <c r="I390" s="4" t="s">
        <v>40</v>
      </c>
      <c r="S390" s="58" t="s">
        <v>91</v>
      </c>
      <c r="T390" s="58">
        <v>2020</v>
      </c>
      <c r="U390" s="58" t="s">
        <v>0</v>
      </c>
      <c r="V390" s="58" t="s">
        <v>95</v>
      </c>
      <c r="W390" s="58" t="s">
        <v>84</v>
      </c>
      <c r="X390" s="58" t="s">
        <v>85</v>
      </c>
      <c r="Y390" s="58" t="s">
        <v>86</v>
      </c>
      <c r="Z390" s="58" t="s">
        <v>87</v>
      </c>
      <c r="AA390" s="58" t="s">
        <v>88</v>
      </c>
      <c r="AB390" s="58">
        <v>147</v>
      </c>
      <c r="AC390" s="58">
        <v>210.21</v>
      </c>
    </row>
    <row r="391" spans="1:29" ht="18" customHeight="1" x14ac:dyDescent="0.25">
      <c r="A391" s="1">
        <v>2022</v>
      </c>
      <c r="B391" s="1" t="s">
        <v>1</v>
      </c>
      <c r="C391" s="1" t="s">
        <v>32</v>
      </c>
      <c r="D391" s="5" t="s">
        <v>32</v>
      </c>
      <c r="E391" s="6">
        <v>2</v>
      </c>
      <c r="F391" s="6">
        <v>6600</v>
      </c>
      <c r="G391" s="6">
        <v>7392</v>
      </c>
      <c r="H391" s="3">
        <v>1320</v>
      </c>
      <c r="I391" s="4" t="s">
        <v>40</v>
      </c>
      <c r="S391" s="58" t="s">
        <v>91</v>
      </c>
      <c r="T391" s="58">
        <v>2020</v>
      </c>
      <c r="U391" s="58" t="s">
        <v>0</v>
      </c>
      <c r="V391" s="58" t="s">
        <v>95</v>
      </c>
      <c r="W391" s="58" t="s">
        <v>84</v>
      </c>
      <c r="X391" s="58" t="s">
        <v>85</v>
      </c>
      <c r="Y391" s="58" t="s">
        <v>86</v>
      </c>
      <c r="Z391" s="58" t="s">
        <v>87</v>
      </c>
      <c r="AA391" s="58" t="s">
        <v>88</v>
      </c>
      <c r="AB391" s="58">
        <v>265</v>
      </c>
      <c r="AC391" s="58">
        <v>378.95</v>
      </c>
    </row>
    <row r="392" spans="1:29" ht="18" customHeight="1" x14ac:dyDescent="0.25">
      <c r="A392" s="1">
        <v>2022</v>
      </c>
      <c r="B392" s="1" t="s">
        <v>2</v>
      </c>
      <c r="C392" s="1" t="s">
        <v>14</v>
      </c>
      <c r="D392" s="2" t="s">
        <v>36</v>
      </c>
      <c r="E392" s="3">
        <v>3566</v>
      </c>
      <c r="F392" s="3">
        <v>4577.3</v>
      </c>
      <c r="G392" s="3">
        <v>5126.576</v>
      </c>
      <c r="H392" s="3">
        <v>915.46</v>
      </c>
      <c r="I392" s="4" t="s">
        <v>40</v>
      </c>
      <c r="S392" s="58" t="s">
        <v>89</v>
      </c>
      <c r="T392" s="58">
        <v>2020</v>
      </c>
      <c r="U392" s="58" t="s">
        <v>0</v>
      </c>
      <c r="V392" s="58" t="s">
        <v>95</v>
      </c>
      <c r="W392" s="58" t="s">
        <v>84</v>
      </c>
      <c r="X392" s="58" t="s">
        <v>85</v>
      </c>
      <c r="Y392" s="58" t="s">
        <v>86</v>
      </c>
      <c r="Z392" s="58" t="s">
        <v>87</v>
      </c>
      <c r="AA392" s="58" t="s">
        <v>88</v>
      </c>
      <c r="AB392" s="58">
        <v>768</v>
      </c>
      <c r="AC392" s="58">
        <v>1098.24</v>
      </c>
    </row>
    <row r="393" spans="1:29" ht="18" customHeight="1" x14ac:dyDescent="0.25">
      <c r="A393" s="1">
        <v>2022</v>
      </c>
      <c r="B393" s="1" t="s">
        <v>2</v>
      </c>
      <c r="C393" s="1" t="s">
        <v>14</v>
      </c>
      <c r="D393" s="2" t="s">
        <v>37</v>
      </c>
      <c r="E393" s="3">
        <v>2498</v>
      </c>
      <c r="F393" s="3">
        <v>8000</v>
      </c>
      <c r="G393" s="3">
        <v>8960</v>
      </c>
      <c r="H393" s="3">
        <v>1600</v>
      </c>
      <c r="I393" s="4" t="s">
        <v>40</v>
      </c>
      <c r="S393" s="58" t="s">
        <v>82</v>
      </c>
      <c r="T393" s="58">
        <v>2020</v>
      </c>
      <c r="U393" s="58" t="s">
        <v>0</v>
      </c>
      <c r="V393" s="58" t="s">
        <v>95</v>
      </c>
      <c r="W393" s="58" t="s">
        <v>84</v>
      </c>
      <c r="X393" s="58" t="s">
        <v>85</v>
      </c>
      <c r="Y393" s="58" t="s">
        <v>86</v>
      </c>
      <c r="Z393" s="58" t="s">
        <v>87</v>
      </c>
      <c r="AA393" s="58" t="s">
        <v>88</v>
      </c>
      <c r="AB393" s="58">
        <v>801</v>
      </c>
      <c r="AC393" s="58">
        <v>1145.43</v>
      </c>
    </row>
    <row r="394" spans="1:29" ht="18" customHeight="1" x14ac:dyDescent="0.25">
      <c r="A394" s="1">
        <v>2022</v>
      </c>
      <c r="B394" s="1" t="s">
        <v>2</v>
      </c>
      <c r="C394" s="1" t="s">
        <v>13</v>
      </c>
      <c r="D394" s="2" t="s">
        <v>35</v>
      </c>
      <c r="E394" s="3">
        <v>1245</v>
      </c>
      <c r="F394" s="3">
        <v>4577.2</v>
      </c>
      <c r="G394" s="3">
        <v>5126.4639999999999</v>
      </c>
      <c r="H394" s="3">
        <v>915.44</v>
      </c>
      <c r="I394" s="4" t="s">
        <v>40</v>
      </c>
      <c r="S394" s="58" t="s">
        <v>91</v>
      </c>
      <c r="T394" s="58">
        <v>2020</v>
      </c>
      <c r="U394" s="58" t="s">
        <v>0</v>
      </c>
      <c r="V394" s="58" t="s">
        <v>95</v>
      </c>
      <c r="W394" s="58" t="s">
        <v>84</v>
      </c>
      <c r="X394" s="58" t="s">
        <v>85</v>
      </c>
      <c r="Y394" s="58" t="s">
        <v>86</v>
      </c>
      <c r="Z394" s="58" t="s">
        <v>87</v>
      </c>
      <c r="AA394" s="58" t="s">
        <v>88</v>
      </c>
      <c r="AB394" s="58">
        <v>854</v>
      </c>
      <c r="AC394" s="58">
        <v>1221.22</v>
      </c>
    </row>
    <row r="395" spans="1:29" ht="18" customHeight="1" x14ac:dyDescent="0.25">
      <c r="A395" s="1">
        <v>2022</v>
      </c>
      <c r="B395" s="1" t="s">
        <v>2</v>
      </c>
      <c r="C395" s="1" t="s">
        <v>38</v>
      </c>
      <c r="D395" s="5" t="s">
        <v>30</v>
      </c>
      <c r="E395" s="6">
        <v>644</v>
      </c>
      <c r="F395" s="6">
        <v>5743.5</v>
      </c>
      <c r="G395" s="6">
        <v>6432.72</v>
      </c>
      <c r="H395" s="3">
        <v>1148.7</v>
      </c>
      <c r="I395" s="4" t="s">
        <v>40</v>
      </c>
      <c r="S395" s="58" t="s">
        <v>82</v>
      </c>
      <c r="T395" s="58">
        <v>2020</v>
      </c>
      <c r="U395" s="58" t="s">
        <v>0</v>
      </c>
      <c r="V395" s="58" t="s">
        <v>95</v>
      </c>
      <c r="W395" s="58" t="s">
        <v>84</v>
      </c>
      <c r="X395" s="58" t="s">
        <v>85</v>
      </c>
      <c r="Y395" s="58" t="s">
        <v>86</v>
      </c>
      <c r="Z395" s="58" t="s">
        <v>87</v>
      </c>
      <c r="AA395" s="58" t="s">
        <v>88</v>
      </c>
      <c r="AB395" s="58">
        <v>788</v>
      </c>
      <c r="AC395" s="58">
        <v>1126.8399999999999</v>
      </c>
    </row>
    <row r="396" spans="1:29" ht="18" customHeight="1" x14ac:dyDescent="0.25">
      <c r="A396" s="1">
        <v>2022</v>
      </c>
      <c r="B396" s="1" t="s">
        <v>2</v>
      </c>
      <c r="C396" s="1" t="s">
        <v>12</v>
      </c>
      <c r="D396" s="5" t="s">
        <v>29</v>
      </c>
      <c r="E396" s="6">
        <v>643</v>
      </c>
      <c r="F396" s="6">
        <v>7000</v>
      </c>
      <c r="G396" s="6">
        <v>7840</v>
      </c>
      <c r="H396" s="3">
        <v>1400</v>
      </c>
      <c r="I396" s="4" t="s">
        <v>40</v>
      </c>
      <c r="S396" s="58" t="s">
        <v>89</v>
      </c>
      <c r="T396" s="58">
        <v>2020</v>
      </c>
      <c r="U396" s="58" t="s">
        <v>0</v>
      </c>
      <c r="V396" s="58" t="s">
        <v>95</v>
      </c>
      <c r="W396" s="58" t="s">
        <v>84</v>
      </c>
      <c r="X396" s="58" t="s">
        <v>85</v>
      </c>
      <c r="Y396" s="58" t="s">
        <v>86</v>
      </c>
      <c r="Z396" s="58" t="s">
        <v>87</v>
      </c>
      <c r="AA396" s="58" t="s">
        <v>88</v>
      </c>
      <c r="AB396" s="58">
        <v>263</v>
      </c>
      <c r="AC396" s="58">
        <v>376.09000000000003</v>
      </c>
    </row>
    <row r="397" spans="1:29" ht="18" customHeight="1" x14ac:dyDescent="0.25">
      <c r="A397" s="1">
        <v>2022</v>
      </c>
      <c r="B397" s="1" t="s">
        <v>2</v>
      </c>
      <c r="C397" s="1" t="s">
        <v>38</v>
      </c>
      <c r="D397" s="5" t="s">
        <v>31</v>
      </c>
      <c r="E397" s="6">
        <v>455</v>
      </c>
      <c r="F397" s="6">
        <v>4578.6000000000004</v>
      </c>
      <c r="G397" s="6">
        <v>5128.0320000000002</v>
      </c>
      <c r="H397" s="3">
        <v>915.72000000000014</v>
      </c>
      <c r="I397" s="4" t="s">
        <v>40</v>
      </c>
      <c r="S397" s="58" t="s">
        <v>89</v>
      </c>
      <c r="T397" s="58">
        <v>2020</v>
      </c>
      <c r="U397" s="58" t="s">
        <v>0</v>
      </c>
      <c r="V397" s="58" t="s">
        <v>95</v>
      </c>
      <c r="W397" s="58" t="s">
        <v>84</v>
      </c>
      <c r="X397" s="58" t="s">
        <v>85</v>
      </c>
      <c r="Y397" s="58" t="s">
        <v>86</v>
      </c>
      <c r="Z397" s="58" t="s">
        <v>87</v>
      </c>
      <c r="AA397" s="58" t="s">
        <v>88</v>
      </c>
      <c r="AB397" s="58">
        <v>347</v>
      </c>
      <c r="AC397" s="58">
        <v>496.21000000000004</v>
      </c>
    </row>
    <row r="398" spans="1:29" ht="18" customHeight="1" x14ac:dyDescent="0.25">
      <c r="A398" s="1">
        <v>2022</v>
      </c>
      <c r="B398" s="1" t="s">
        <v>2</v>
      </c>
      <c r="C398" s="1" t="s">
        <v>12</v>
      </c>
      <c r="D398" s="5" t="s">
        <v>28</v>
      </c>
      <c r="E398" s="7">
        <v>345</v>
      </c>
      <c r="F398" s="7">
        <v>7000</v>
      </c>
      <c r="G398" s="7">
        <v>7840</v>
      </c>
      <c r="H398" s="3">
        <v>1400</v>
      </c>
      <c r="I398" s="4" t="s">
        <v>40</v>
      </c>
      <c r="S398" s="58" t="s">
        <v>91</v>
      </c>
      <c r="T398" s="58">
        <v>2020</v>
      </c>
      <c r="U398" s="58" t="s">
        <v>0</v>
      </c>
      <c r="V398" s="58" t="s">
        <v>95</v>
      </c>
      <c r="W398" s="58" t="s">
        <v>84</v>
      </c>
      <c r="X398" s="58" t="s">
        <v>85</v>
      </c>
      <c r="Y398" s="58" t="s">
        <v>86</v>
      </c>
      <c r="Z398" s="58" t="s">
        <v>87</v>
      </c>
      <c r="AA398" s="58" t="s">
        <v>88</v>
      </c>
      <c r="AB398" s="58">
        <v>317</v>
      </c>
      <c r="AC398" s="58">
        <v>453.31</v>
      </c>
    </row>
    <row r="399" spans="1:29" ht="18" customHeight="1" x14ac:dyDescent="0.25">
      <c r="A399" s="1">
        <v>2022</v>
      </c>
      <c r="B399" s="1" t="s">
        <v>2</v>
      </c>
      <c r="C399" s="1" t="s">
        <v>13</v>
      </c>
      <c r="D399" s="2" t="s">
        <v>33</v>
      </c>
      <c r="E399" s="3">
        <v>122</v>
      </c>
      <c r="F399" s="3">
        <v>100</v>
      </c>
      <c r="G399" s="3">
        <v>112</v>
      </c>
      <c r="H399" s="3">
        <v>20</v>
      </c>
      <c r="I399" s="4" t="s">
        <v>40</v>
      </c>
      <c r="S399" s="58" t="s">
        <v>89</v>
      </c>
      <c r="T399" s="58">
        <v>2020</v>
      </c>
      <c r="U399" s="58" t="s">
        <v>6</v>
      </c>
      <c r="V399" s="58" t="s">
        <v>95</v>
      </c>
      <c r="W399" s="58" t="s">
        <v>84</v>
      </c>
      <c r="X399" s="58" t="s">
        <v>85</v>
      </c>
      <c r="Y399" s="58" t="s">
        <v>86</v>
      </c>
      <c r="Z399" s="58" t="s">
        <v>87</v>
      </c>
      <c r="AA399" s="58" t="s">
        <v>88</v>
      </c>
      <c r="AB399" s="58">
        <v>314</v>
      </c>
      <c r="AC399" s="58">
        <v>449.02</v>
      </c>
    </row>
    <row r="400" spans="1:29" ht="18" customHeight="1" x14ac:dyDescent="0.25">
      <c r="A400" s="1">
        <v>2022</v>
      </c>
      <c r="B400" s="1" t="s">
        <v>2</v>
      </c>
      <c r="C400" s="1" t="s">
        <v>15</v>
      </c>
      <c r="D400" s="5" t="s">
        <v>26</v>
      </c>
      <c r="E400" s="6">
        <v>78</v>
      </c>
      <c r="F400" s="6">
        <v>2288.6</v>
      </c>
      <c r="G400" s="6">
        <v>5126.4639999999999</v>
      </c>
      <c r="H400" s="3">
        <v>457.72</v>
      </c>
      <c r="I400" s="4" t="s">
        <v>40</v>
      </c>
      <c r="S400" s="58" t="s">
        <v>91</v>
      </c>
      <c r="T400" s="58">
        <v>2020</v>
      </c>
      <c r="U400" s="58" t="s">
        <v>6</v>
      </c>
      <c r="V400" s="58" t="s">
        <v>95</v>
      </c>
      <c r="W400" s="58" t="s">
        <v>84</v>
      </c>
      <c r="X400" s="58" t="s">
        <v>85</v>
      </c>
      <c r="Y400" s="58" t="s">
        <v>86</v>
      </c>
      <c r="Z400" s="58" t="s">
        <v>87</v>
      </c>
      <c r="AA400" s="58" t="s">
        <v>88</v>
      </c>
      <c r="AB400" s="58">
        <v>362</v>
      </c>
      <c r="AC400" s="58">
        <v>517.66</v>
      </c>
    </row>
    <row r="401" spans="1:29" ht="18" customHeight="1" x14ac:dyDescent="0.25">
      <c r="A401" s="1">
        <v>2022</v>
      </c>
      <c r="B401" s="1" t="s">
        <v>2</v>
      </c>
      <c r="C401" s="1" t="s">
        <v>15</v>
      </c>
      <c r="D401" s="5" t="s">
        <v>24</v>
      </c>
      <c r="E401" s="6">
        <v>76</v>
      </c>
      <c r="F401" s="6">
        <v>2288.4499999999998</v>
      </c>
      <c r="G401" s="6">
        <v>5126.1279999999997</v>
      </c>
      <c r="H401" s="3">
        <v>457.69</v>
      </c>
      <c r="I401" s="4" t="s">
        <v>40</v>
      </c>
      <c r="S401" s="58" t="s">
        <v>89</v>
      </c>
      <c r="T401" s="58">
        <v>2020</v>
      </c>
      <c r="U401" s="58" t="s">
        <v>6</v>
      </c>
      <c r="V401" s="58" t="s">
        <v>95</v>
      </c>
      <c r="W401" s="58" t="s">
        <v>84</v>
      </c>
      <c r="X401" s="58" t="s">
        <v>85</v>
      </c>
      <c r="Y401" s="58" t="s">
        <v>86</v>
      </c>
      <c r="Z401" s="58" t="s">
        <v>87</v>
      </c>
      <c r="AA401" s="58" t="s">
        <v>88</v>
      </c>
      <c r="AB401" s="58">
        <v>284</v>
      </c>
      <c r="AC401" s="58">
        <v>406.12</v>
      </c>
    </row>
    <row r="402" spans="1:29" ht="18" customHeight="1" x14ac:dyDescent="0.25">
      <c r="A402" s="1">
        <v>2022</v>
      </c>
      <c r="B402" s="1" t="s">
        <v>2</v>
      </c>
      <c r="C402" s="1" t="s">
        <v>15</v>
      </c>
      <c r="D402" s="5" t="s">
        <v>25</v>
      </c>
      <c r="E402" s="6">
        <v>46</v>
      </c>
      <c r="F402" s="6">
        <v>100</v>
      </c>
      <c r="G402" s="6">
        <v>224</v>
      </c>
      <c r="H402" s="3">
        <v>20</v>
      </c>
      <c r="I402" s="4" t="s">
        <v>40</v>
      </c>
      <c r="S402" s="58" t="s">
        <v>89</v>
      </c>
      <c r="T402" s="58">
        <v>2020</v>
      </c>
      <c r="U402" s="58" t="s">
        <v>6</v>
      </c>
      <c r="V402" s="58" t="s">
        <v>95</v>
      </c>
      <c r="W402" s="58" t="s">
        <v>84</v>
      </c>
      <c r="X402" s="58" t="s">
        <v>85</v>
      </c>
      <c r="Y402" s="58" t="s">
        <v>86</v>
      </c>
      <c r="Z402" s="58" t="s">
        <v>87</v>
      </c>
      <c r="AA402" s="58" t="s">
        <v>88</v>
      </c>
      <c r="AB402" s="58">
        <v>358</v>
      </c>
      <c r="AC402" s="58">
        <v>526.24</v>
      </c>
    </row>
    <row r="403" spans="1:29" ht="18" customHeight="1" x14ac:dyDescent="0.25">
      <c r="A403" s="1">
        <v>2022</v>
      </c>
      <c r="B403" s="1" t="s">
        <v>2</v>
      </c>
      <c r="C403" s="1" t="s">
        <v>15</v>
      </c>
      <c r="D403" s="5" t="s">
        <v>23</v>
      </c>
      <c r="E403" s="6">
        <v>34</v>
      </c>
      <c r="F403" s="6">
        <v>2288.4</v>
      </c>
      <c r="G403" s="6">
        <v>5126.0160000000005</v>
      </c>
      <c r="H403" s="3">
        <v>457.68000000000006</v>
      </c>
      <c r="I403" s="4" t="s">
        <v>40</v>
      </c>
      <c r="S403" s="58" t="s">
        <v>89</v>
      </c>
      <c r="T403" s="58">
        <v>2020</v>
      </c>
      <c r="U403" s="58" t="s">
        <v>6</v>
      </c>
      <c r="V403" s="58" t="s">
        <v>95</v>
      </c>
      <c r="W403" s="58" t="s">
        <v>84</v>
      </c>
      <c r="X403" s="58" t="s">
        <v>85</v>
      </c>
      <c r="Y403" s="58" t="s">
        <v>86</v>
      </c>
      <c r="Z403" s="58" t="s">
        <v>87</v>
      </c>
      <c r="AA403" s="58" t="s">
        <v>88</v>
      </c>
      <c r="AB403" s="58">
        <v>286</v>
      </c>
      <c r="AC403" s="58">
        <v>526.24</v>
      </c>
    </row>
    <row r="404" spans="1:29" ht="18" customHeight="1" x14ac:dyDescent="0.25">
      <c r="A404" s="1">
        <v>2022</v>
      </c>
      <c r="B404" s="1" t="s">
        <v>2</v>
      </c>
      <c r="C404" s="1" t="s">
        <v>13</v>
      </c>
      <c r="D404" s="2" t="s">
        <v>34</v>
      </c>
      <c r="E404" s="3">
        <v>7</v>
      </c>
      <c r="F404" s="3">
        <v>200</v>
      </c>
      <c r="G404" s="3">
        <v>224</v>
      </c>
      <c r="H404" s="3">
        <v>40</v>
      </c>
      <c r="I404" s="4" t="s">
        <v>40</v>
      </c>
      <c r="S404" s="58" t="s">
        <v>89</v>
      </c>
      <c r="T404" s="58">
        <v>2020</v>
      </c>
      <c r="U404" s="58" t="s">
        <v>6</v>
      </c>
      <c r="V404" s="58" t="s">
        <v>95</v>
      </c>
      <c r="W404" s="58" t="s">
        <v>84</v>
      </c>
      <c r="X404" s="58" t="s">
        <v>85</v>
      </c>
      <c r="Y404" s="58" t="s">
        <v>86</v>
      </c>
      <c r="Z404" s="58" t="s">
        <v>87</v>
      </c>
      <c r="AA404" s="58" t="s">
        <v>88</v>
      </c>
      <c r="AB404" s="58">
        <v>992</v>
      </c>
      <c r="AC404" s="58">
        <v>1418.56</v>
      </c>
    </row>
    <row r="405" spans="1:29" ht="18" customHeight="1" x14ac:dyDescent="0.25">
      <c r="A405" s="1">
        <v>2022</v>
      </c>
      <c r="B405" s="1" t="s">
        <v>2</v>
      </c>
      <c r="C405" s="1" t="s">
        <v>15</v>
      </c>
      <c r="D405" s="5" t="s">
        <v>27</v>
      </c>
      <c r="E405" s="6">
        <v>3</v>
      </c>
      <c r="F405" s="6">
        <v>2288.65</v>
      </c>
      <c r="G405" s="6">
        <v>5126.576</v>
      </c>
      <c r="H405" s="3">
        <v>457.73</v>
      </c>
      <c r="I405" s="4" t="s">
        <v>40</v>
      </c>
      <c r="S405" s="58" t="s">
        <v>89</v>
      </c>
      <c r="T405" s="58">
        <v>2020</v>
      </c>
      <c r="U405" s="58" t="s">
        <v>6</v>
      </c>
      <c r="V405" s="58" t="s">
        <v>95</v>
      </c>
      <c r="W405" s="58" t="s">
        <v>84</v>
      </c>
      <c r="X405" s="58" t="s">
        <v>85</v>
      </c>
      <c r="Y405" s="58" t="s">
        <v>86</v>
      </c>
      <c r="Z405" s="58" t="s">
        <v>87</v>
      </c>
      <c r="AA405" s="58" t="s">
        <v>88</v>
      </c>
      <c r="AB405" s="58">
        <v>1025</v>
      </c>
      <c r="AC405" s="58">
        <v>1465.75</v>
      </c>
    </row>
    <row r="406" spans="1:29" ht="18" customHeight="1" x14ac:dyDescent="0.25">
      <c r="A406" s="1">
        <v>2022</v>
      </c>
      <c r="B406" s="1" t="s">
        <v>2</v>
      </c>
      <c r="C406" s="1" t="s">
        <v>32</v>
      </c>
      <c r="D406" s="5" t="s">
        <v>32</v>
      </c>
      <c r="E406" s="6">
        <v>2</v>
      </c>
      <c r="F406" s="6">
        <v>6600</v>
      </c>
      <c r="G406" s="6">
        <v>7392</v>
      </c>
      <c r="H406" s="3">
        <v>1320</v>
      </c>
      <c r="I406" s="4" t="s">
        <v>42</v>
      </c>
      <c r="S406" s="58" t="s">
        <v>82</v>
      </c>
      <c r="T406" s="58">
        <v>2020</v>
      </c>
      <c r="U406" s="58" t="s">
        <v>6</v>
      </c>
      <c r="V406" s="58" t="s">
        <v>95</v>
      </c>
      <c r="W406" s="58" t="s">
        <v>84</v>
      </c>
      <c r="X406" s="58" t="s">
        <v>85</v>
      </c>
      <c r="Y406" s="58" t="s">
        <v>86</v>
      </c>
      <c r="Z406" s="58" t="s">
        <v>87</v>
      </c>
      <c r="AA406" s="58" t="s">
        <v>88</v>
      </c>
      <c r="AB406" s="58">
        <v>288</v>
      </c>
      <c r="AC406" s="58">
        <v>411.84000000000003</v>
      </c>
    </row>
    <row r="407" spans="1:29" ht="18" customHeight="1" x14ac:dyDescent="0.25">
      <c r="A407" s="1">
        <v>2022</v>
      </c>
      <c r="B407" s="1" t="s">
        <v>3</v>
      </c>
      <c r="C407" s="1" t="s">
        <v>14</v>
      </c>
      <c r="D407" s="2" t="s">
        <v>36</v>
      </c>
      <c r="E407" s="3">
        <v>3566</v>
      </c>
      <c r="F407" s="3">
        <v>4577.3</v>
      </c>
      <c r="G407" s="3">
        <v>5126.576</v>
      </c>
      <c r="H407" s="3">
        <v>915.46</v>
      </c>
      <c r="I407" s="4" t="s">
        <v>42</v>
      </c>
      <c r="S407" s="58" t="s">
        <v>82</v>
      </c>
      <c r="T407" s="58">
        <v>2020</v>
      </c>
      <c r="U407" s="58" t="s">
        <v>6</v>
      </c>
      <c r="V407" s="58" t="s">
        <v>95</v>
      </c>
      <c r="W407" s="58" t="s">
        <v>84</v>
      </c>
      <c r="X407" s="58" t="s">
        <v>85</v>
      </c>
      <c r="Y407" s="58" t="s">
        <v>86</v>
      </c>
      <c r="Z407" s="58" t="s">
        <v>87</v>
      </c>
      <c r="AA407" s="58" t="s">
        <v>88</v>
      </c>
      <c r="AB407" s="58">
        <v>315</v>
      </c>
      <c r="AC407" s="58">
        <v>450.45</v>
      </c>
    </row>
    <row r="408" spans="1:29" ht="18" customHeight="1" x14ac:dyDescent="0.25">
      <c r="A408" s="1">
        <v>2022</v>
      </c>
      <c r="B408" s="1" t="s">
        <v>3</v>
      </c>
      <c r="C408" s="1" t="s">
        <v>14</v>
      </c>
      <c r="D408" s="2" t="s">
        <v>37</v>
      </c>
      <c r="E408" s="3">
        <v>2498</v>
      </c>
      <c r="F408" s="3">
        <v>8000</v>
      </c>
      <c r="G408" s="3">
        <v>8960</v>
      </c>
      <c r="H408" s="3">
        <v>1600</v>
      </c>
      <c r="I408" s="4" t="s">
        <v>42</v>
      </c>
      <c r="S408" s="58" t="s">
        <v>89</v>
      </c>
      <c r="T408" s="58">
        <v>2020</v>
      </c>
      <c r="U408" s="58" t="s">
        <v>6</v>
      </c>
      <c r="V408" s="58" t="s">
        <v>95</v>
      </c>
      <c r="W408" s="58" t="s">
        <v>84</v>
      </c>
      <c r="X408" s="58" t="s">
        <v>85</v>
      </c>
      <c r="Y408" s="58" t="s">
        <v>86</v>
      </c>
      <c r="Z408" s="58" t="s">
        <v>87</v>
      </c>
      <c r="AA408" s="58" t="s">
        <v>88</v>
      </c>
      <c r="AB408" s="58">
        <v>285</v>
      </c>
      <c r="AC408" s="58">
        <v>407.55</v>
      </c>
    </row>
    <row r="409" spans="1:29" ht="18" customHeight="1" x14ac:dyDescent="0.25">
      <c r="A409" s="1">
        <v>2022</v>
      </c>
      <c r="B409" s="1" t="s">
        <v>3</v>
      </c>
      <c r="C409" s="1" t="s">
        <v>13</v>
      </c>
      <c r="D409" s="2" t="s">
        <v>35</v>
      </c>
      <c r="E409" s="3">
        <v>1245</v>
      </c>
      <c r="F409" s="3">
        <v>4577.2</v>
      </c>
      <c r="G409" s="3">
        <v>5126.4639999999999</v>
      </c>
      <c r="H409" s="3">
        <v>915.44</v>
      </c>
      <c r="I409" s="4" t="s">
        <v>42</v>
      </c>
      <c r="S409" s="58" t="s">
        <v>89</v>
      </c>
      <c r="T409" s="58">
        <v>2020</v>
      </c>
      <c r="U409" s="58" t="s">
        <v>6</v>
      </c>
      <c r="V409" s="58" t="s">
        <v>95</v>
      </c>
      <c r="W409" s="58" t="s">
        <v>84</v>
      </c>
      <c r="X409" s="58" t="s">
        <v>85</v>
      </c>
      <c r="Y409" s="58" t="s">
        <v>86</v>
      </c>
      <c r="Z409" s="58" t="s">
        <v>87</v>
      </c>
      <c r="AA409" s="58" t="s">
        <v>88</v>
      </c>
      <c r="AB409" s="58">
        <v>773</v>
      </c>
      <c r="AC409" s="58">
        <v>1105.3899999999999</v>
      </c>
    </row>
    <row r="410" spans="1:29" ht="18" customHeight="1" x14ac:dyDescent="0.25">
      <c r="A410" s="1">
        <v>2022</v>
      </c>
      <c r="B410" s="1" t="s">
        <v>3</v>
      </c>
      <c r="C410" s="1" t="s">
        <v>38</v>
      </c>
      <c r="D410" s="5" t="s">
        <v>30</v>
      </c>
      <c r="E410" s="6">
        <v>644</v>
      </c>
      <c r="F410" s="6">
        <v>5743.5</v>
      </c>
      <c r="G410" s="6">
        <v>6432.72</v>
      </c>
      <c r="H410" s="3">
        <v>1148.7</v>
      </c>
      <c r="I410" s="4" t="s">
        <v>42</v>
      </c>
      <c r="S410" s="58" t="s">
        <v>82</v>
      </c>
      <c r="T410" s="58">
        <v>2020</v>
      </c>
      <c r="U410" s="58" t="s">
        <v>6</v>
      </c>
      <c r="V410" s="58" t="s">
        <v>95</v>
      </c>
      <c r="W410" s="58" t="s">
        <v>84</v>
      </c>
      <c r="X410" s="58" t="s">
        <v>85</v>
      </c>
      <c r="Y410" s="58" t="s">
        <v>86</v>
      </c>
      <c r="Z410" s="58" t="s">
        <v>87</v>
      </c>
      <c r="AA410" s="58" t="s">
        <v>88</v>
      </c>
      <c r="AB410" s="58">
        <v>806</v>
      </c>
      <c r="AC410" s="58">
        <v>1152.58</v>
      </c>
    </row>
    <row r="411" spans="1:29" ht="18" customHeight="1" x14ac:dyDescent="0.25">
      <c r="A411" s="1">
        <v>2022</v>
      </c>
      <c r="B411" s="1" t="s">
        <v>3</v>
      </c>
      <c r="C411" s="1" t="s">
        <v>12</v>
      </c>
      <c r="D411" s="5" t="s">
        <v>29</v>
      </c>
      <c r="E411" s="6">
        <v>643</v>
      </c>
      <c r="F411" s="6">
        <v>7000</v>
      </c>
      <c r="G411" s="6">
        <v>7840</v>
      </c>
      <c r="H411" s="3">
        <v>1400</v>
      </c>
      <c r="I411" s="4" t="s">
        <v>42</v>
      </c>
      <c r="S411" s="58" t="s">
        <v>89</v>
      </c>
      <c r="T411" s="58">
        <v>2020</v>
      </c>
      <c r="U411" s="58" t="s">
        <v>6</v>
      </c>
      <c r="V411" s="58" t="s">
        <v>95</v>
      </c>
      <c r="W411" s="58" t="s">
        <v>84</v>
      </c>
      <c r="X411" s="58" t="s">
        <v>85</v>
      </c>
      <c r="Y411" s="58" t="s">
        <v>86</v>
      </c>
      <c r="Z411" s="58" t="s">
        <v>87</v>
      </c>
      <c r="AA411" s="58" t="s">
        <v>88</v>
      </c>
      <c r="AB411" s="58">
        <v>311</v>
      </c>
      <c r="AC411" s="58">
        <v>444.73</v>
      </c>
    </row>
    <row r="412" spans="1:29" ht="18" customHeight="1" x14ac:dyDescent="0.25">
      <c r="A412" s="1">
        <v>2022</v>
      </c>
      <c r="B412" s="1" t="s">
        <v>3</v>
      </c>
      <c r="C412" s="1" t="s">
        <v>38</v>
      </c>
      <c r="D412" s="5" t="s">
        <v>31</v>
      </c>
      <c r="E412" s="6">
        <v>455</v>
      </c>
      <c r="F412" s="6">
        <v>4578.6000000000004</v>
      </c>
      <c r="G412" s="6">
        <v>5128.0320000000002</v>
      </c>
      <c r="H412" s="3">
        <v>915.72000000000014</v>
      </c>
      <c r="I412" s="4" t="s">
        <v>42</v>
      </c>
      <c r="S412" s="58" t="s">
        <v>89</v>
      </c>
      <c r="T412" s="58">
        <v>2020</v>
      </c>
      <c r="U412" s="58" t="s">
        <v>6</v>
      </c>
      <c r="V412" s="58" t="s">
        <v>95</v>
      </c>
      <c r="W412" s="58" t="s">
        <v>84</v>
      </c>
      <c r="X412" s="58" t="s">
        <v>85</v>
      </c>
      <c r="Y412" s="58" t="s">
        <v>86</v>
      </c>
      <c r="Z412" s="58" t="s">
        <v>87</v>
      </c>
      <c r="AA412" s="58" t="s">
        <v>88</v>
      </c>
      <c r="AB412" s="58">
        <v>359</v>
      </c>
      <c r="AC412" s="58">
        <v>513.37</v>
      </c>
    </row>
    <row r="413" spans="1:29" ht="18" customHeight="1" x14ac:dyDescent="0.25">
      <c r="A413" s="1">
        <v>2022</v>
      </c>
      <c r="B413" s="1" t="s">
        <v>3</v>
      </c>
      <c r="C413" s="1" t="s">
        <v>12</v>
      </c>
      <c r="D413" s="5" t="s">
        <v>28</v>
      </c>
      <c r="E413" s="7">
        <v>345</v>
      </c>
      <c r="F413" s="7">
        <v>7000</v>
      </c>
      <c r="G413" s="7">
        <v>7840</v>
      </c>
      <c r="H413" s="3">
        <v>1400</v>
      </c>
      <c r="I413" s="4" t="s">
        <v>42</v>
      </c>
      <c r="S413" s="58" t="s">
        <v>89</v>
      </c>
      <c r="T413" s="58">
        <v>2020</v>
      </c>
      <c r="U413" s="58" t="s">
        <v>6</v>
      </c>
      <c r="V413" s="58" t="s">
        <v>95</v>
      </c>
      <c r="W413" s="58" t="s">
        <v>84</v>
      </c>
      <c r="X413" s="58" t="s">
        <v>85</v>
      </c>
      <c r="Y413" s="58" t="s">
        <v>86</v>
      </c>
      <c r="Z413" s="58" t="s">
        <v>87</v>
      </c>
      <c r="AA413" s="58" t="s">
        <v>88</v>
      </c>
      <c r="AB413" s="58">
        <v>287</v>
      </c>
      <c r="AC413" s="58">
        <v>410.40999999999997</v>
      </c>
    </row>
    <row r="414" spans="1:29" ht="18" customHeight="1" x14ac:dyDescent="0.25">
      <c r="A414" s="1">
        <v>2022</v>
      </c>
      <c r="B414" s="1" t="s">
        <v>3</v>
      </c>
      <c r="C414" s="1" t="s">
        <v>13</v>
      </c>
      <c r="D414" s="2" t="s">
        <v>33</v>
      </c>
      <c r="E414" s="3">
        <v>122</v>
      </c>
      <c r="F414" s="3">
        <v>100</v>
      </c>
      <c r="G414" s="3">
        <v>112</v>
      </c>
      <c r="H414" s="3">
        <v>20</v>
      </c>
      <c r="I414" s="4" t="s">
        <v>42</v>
      </c>
      <c r="S414" s="58" t="s">
        <v>89</v>
      </c>
      <c r="T414" s="58">
        <v>2020</v>
      </c>
      <c r="U414" s="58" t="s">
        <v>5</v>
      </c>
      <c r="V414" s="58" t="s">
        <v>95</v>
      </c>
      <c r="W414" s="58" t="s">
        <v>84</v>
      </c>
      <c r="X414" s="58" t="s">
        <v>85</v>
      </c>
      <c r="Y414" s="58" t="s">
        <v>86</v>
      </c>
      <c r="Z414" s="58" t="s">
        <v>87</v>
      </c>
      <c r="AA414" s="58" t="s">
        <v>88</v>
      </c>
      <c r="AB414" s="58">
        <v>320</v>
      </c>
      <c r="AC414" s="58">
        <v>457.6</v>
      </c>
    </row>
    <row r="415" spans="1:29" ht="18" customHeight="1" x14ac:dyDescent="0.25">
      <c r="A415" s="1">
        <v>2022</v>
      </c>
      <c r="B415" s="1" t="s">
        <v>3</v>
      </c>
      <c r="C415" s="1" t="s">
        <v>15</v>
      </c>
      <c r="D415" s="5" t="s">
        <v>26</v>
      </c>
      <c r="E415" s="6">
        <v>78</v>
      </c>
      <c r="F415" s="6">
        <v>2288.6</v>
      </c>
      <c r="G415" s="6">
        <v>5126.4639999999999</v>
      </c>
      <c r="H415" s="3">
        <v>457.72</v>
      </c>
      <c r="I415" s="4" t="s">
        <v>42</v>
      </c>
      <c r="S415" s="58" t="s">
        <v>89</v>
      </c>
      <c r="T415" s="58">
        <v>2020</v>
      </c>
      <c r="U415" s="58" t="s">
        <v>5</v>
      </c>
      <c r="V415" s="58" t="s">
        <v>95</v>
      </c>
      <c r="W415" s="58" t="s">
        <v>84</v>
      </c>
      <c r="X415" s="58" t="s">
        <v>85</v>
      </c>
      <c r="Y415" s="58" t="s">
        <v>86</v>
      </c>
      <c r="Z415" s="58" t="s">
        <v>87</v>
      </c>
      <c r="AA415" s="58" t="s">
        <v>88</v>
      </c>
      <c r="AB415" s="58">
        <v>290</v>
      </c>
      <c r="AC415" s="58">
        <v>414.7</v>
      </c>
    </row>
    <row r="416" spans="1:29" ht="18" customHeight="1" x14ac:dyDescent="0.25">
      <c r="A416" s="1">
        <v>2022</v>
      </c>
      <c r="B416" s="1" t="s">
        <v>3</v>
      </c>
      <c r="C416" s="1" t="s">
        <v>15</v>
      </c>
      <c r="D416" s="5" t="s">
        <v>24</v>
      </c>
      <c r="E416" s="6">
        <v>76</v>
      </c>
      <c r="F416" s="6">
        <v>2288.4499999999998</v>
      </c>
      <c r="G416" s="6">
        <v>5126.1279999999997</v>
      </c>
      <c r="H416" s="3">
        <v>457.69</v>
      </c>
      <c r="I416" s="4" t="s">
        <v>42</v>
      </c>
      <c r="S416" s="58" t="s">
        <v>93</v>
      </c>
      <c r="T416" s="58">
        <v>2020</v>
      </c>
      <c r="U416" s="58" t="s">
        <v>5</v>
      </c>
      <c r="V416" s="58" t="s">
        <v>95</v>
      </c>
      <c r="W416" s="58" t="s">
        <v>84</v>
      </c>
      <c r="X416" s="58" t="s">
        <v>85</v>
      </c>
      <c r="Y416" s="58" t="s">
        <v>86</v>
      </c>
      <c r="Z416" s="58" t="s">
        <v>87</v>
      </c>
      <c r="AA416" s="58" t="s">
        <v>88</v>
      </c>
      <c r="AB416" s="58">
        <v>316</v>
      </c>
      <c r="AC416" s="58">
        <v>526.24</v>
      </c>
    </row>
    <row r="417" spans="1:29" ht="18" customHeight="1" x14ac:dyDescent="0.25">
      <c r="A417" s="1">
        <v>2022</v>
      </c>
      <c r="B417" s="1" t="s">
        <v>3</v>
      </c>
      <c r="C417" s="1" t="s">
        <v>15</v>
      </c>
      <c r="D417" s="5" t="s">
        <v>25</v>
      </c>
      <c r="E417" s="6">
        <v>46</v>
      </c>
      <c r="F417" s="6">
        <v>100</v>
      </c>
      <c r="G417" s="6">
        <v>224</v>
      </c>
      <c r="H417" s="3">
        <v>20</v>
      </c>
      <c r="I417" s="4" t="s">
        <v>42</v>
      </c>
      <c r="S417" s="58" t="s">
        <v>82</v>
      </c>
      <c r="T417" s="58">
        <v>2020</v>
      </c>
      <c r="U417" s="58" t="s">
        <v>5</v>
      </c>
      <c r="V417" s="58" t="s">
        <v>95</v>
      </c>
      <c r="W417" s="58" t="s">
        <v>84</v>
      </c>
      <c r="X417" s="58" t="s">
        <v>85</v>
      </c>
      <c r="Y417" s="58" t="s">
        <v>86</v>
      </c>
      <c r="Z417" s="58" t="s">
        <v>87</v>
      </c>
      <c r="AA417" s="58" t="s">
        <v>88</v>
      </c>
      <c r="AB417" s="58">
        <v>364</v>
      </c>
      <c r="AC417" s="58">
        <v>526.24</v>
      </c>
    </row>
    <row r="418" spans="1:29" ht="18" customHeight="1" x14ac:dyDescent="0.25">
      <c r="A418" s="1">
        <v>2022</v>
      </c>
      <c r="B418" s="1" t="s">
        <v>3</v>
      </c>
      <c r="C418" s="1" t="s">
        <v>15</v>
      </c>
      <c r="D418" s="5" t="s">
        <v>23</v>
      </c>
      <c r="E418" s="6">
        <v>34</v>
      </c>
      <c r="F418" s="6">
        <v>2288.4</v>
      </c>
      <c r="G418" s="6">
        <v>5126.0160000000005</v>
      </c>
      <c r="H418" s="3">
        <v>457.68000000000006</v>
      </c>
      <c r="I418" s="4" t="s">
        <v>42</v>
      </c>
      <c r="S418" s="58" t="s">
        <v>93</v>
      </c>
      <c r="T418" s="58">
        <v>2020</v>
      </c>
      <c r="U418" s="58" t="s">
        <v>5</v>
      </c>
      <c r="V418" s="58" t="s">
        <v>95</v>
      </c>
      <c r="W418" s="58" t="s">
        <v>84</v>
      </c>
      <c r="X418" s="58" t="s">
        <v>85</v>
      </c>
      <c r="Y418" s="58" t="s">
        <v>86</v>
      </c>
      <c r="Z418" s="58" t="s">
        <v>87</v>
      </c>
      <c r="AA418" s="58" t="s">
        <v>88</v>
      </c>
      <c r="AB418" s="58">
        <v>292</v>
      </c>
      <c r="AC418" s="58">
        <v>526.24</v>
      </c>
    </row>
    <row r="419" spans="1:29" ht="18" customHeight="1" x14ac:dyDescent="0.25">
      <c r="A419" s="1">
        <v>2022</v>
      </c>
      <c r="B419" s="1" t="s">
        <v>3</v>
      </c>
      <c r="C419" s="1" t="s">
        <v>13</v>
      </c>
      <c r="D419" s="2" t="s">
        <v>34</v>
      </c>
      <c r="E419" s="3">
        <v>7</v>
      </c>
      <c r="F419" s="3">
        <v>200</v>
      </c>
      <c r="G419" s="3">
        <v>224</v>
      </c>
      <c r="H419" s="3">
        <v>40</v>
      </c>
      <c r="I419" s="4" t="s">
        <v>42</v>
      </c>
      <c r="S419" s="58" t="s">
        <v>89</v>
      </c>
      <c r="T419" s="58">
        <v>2020</v>
      </c>
      <c r="U419" s="58" t="s">
        <v>5</v>
      </c>
      <c r="V419" s="58" t="s">
        <v>95</v>
      </c>
      <c r="W419" s="58" t="s">
        <v>84</v>
      </c>
      <c r="X419" s="58" t="s">
        <v>85</v>
      </c>
      <c r="Y419" s="58" t="s">
        <v>86</v>
      </c>
      <c r="Z419" s="58" t="s">
        <v>87</v>
      </c>
      <c r="AA419" s="58" t="s">
        <v>88</v>
      </c>
      <c r="AB419" s="58">
        <v>991</v>
      </c>
      <c r="AC419" s="58">
        <v>1417.13</v>
      </c>
    </row>
    <row r="420" spans="1:29" ht="18" customHeight="1" x14ac:dyDescent="0.25">
      <c r="A420" s="1">
        <v>2022</v>
      </c>
      <c r="B420" s="1" t="s">
        <v>3</v>
      </c>
      <c r="C420" s="1" t="s">
        <v>15</v>
      </c>
      <c r="D420" s="5" t="s">
        <v>27</v>
      </c>
      <c r="E420" s="6">
        <v>3</v>
      </c>
      <c r="F420" s="6">
        <v>2288.65</v>
      </c>
      <c r="G420" s="6">
        <v>5126.576</v>
      </c>
      <c r="H420" s="3">
        <v>457.73</v>
      </c>
      <c r="I420" s="4" t="s">
        <v>42</v>
      </c>
      <c r="S420" s="58" t="s">
        <v>91</v>
      </c>
      <c r="T420" s="58">
        <v>2020</v>
      </c>
      <c r="U420" s="58" t="s">
        <v>5</v>
      </c>
      <c r="V420" s="58" t="s">
        <v>95</v>
      </c>
      <c r="W420" s="58" t="s">
        <v>84</v>
      </c>
      <c r="X420" s="58" t="s">
        <v>85</v>
      </c>
      <c r="Y420" s="58" t="s">
        <v>86</v>
      </c>
      <c r="Z420" s="58" t="s">
        <v>87</v>
      </c>
      <c r="AA420" s="58" t="s">
        <v>88</v>
      </c>
      <c r="AB420" s="58">
        <v>1024</v>
      </c>
      <c r="AC420" s="58">
        <v>1464.32</v>
      </c>
    </row>
    <row r="421" spans="1:29" ht="18" customHeight="1" x14ac:dyDescent="0.25">
      <c r="A421" s="1">
        <v>2022</v>
      </c>
      <c r="B421" s="1" t="s">
        <v>3</v>
      </c>
      <c r="C421" s="1" t="s">
        <v>32</v>
      </c>
      <c r="D421" s="5" t="s">
        <v>32</v>
      </c>
      <c r="E421" s="6">
        <v>2</v>
      </c>
      <c r="F421" s="6">
        <v>7920</v>
      </c>
      <c r="G421" s="6">
        <v>7392</v>
      </c>
      <c r="H421" s="3">
        <v>1584</v>
      </c>
      <c r="I421" s="4" t="s">
        <v>42</v>
      </c>
      <c r="S421" s="58" t="s">
        <v>82</v>
      </c>
      <c r="T421" s="58">
        <v>2020</v>
      </c>
      <c r="U421" s="58" t="s">
        <v>5</v>
      </c>
      <c r="V421" s="58" t="s">
        <v>95</v>
      </c>
      <c r="W421" s="58" t="s">
        <v>84</v>
      </c>
      <c r="X421" s="58" t="s">
        <v>85</v>
      </c>
      <c r="Y421" s="58" t="s">
        <v>86</v>
      </c>
      <c r="Z421" s="58" t="s">
        <v>87</v>
      </c>
      <c r="AA421" s="58" t="s">
        <v>88</v>
      </c>
      <c r="AB421" s="58">
        <v>294</v>
      </c>
      <c r="AC421" s="58">
        <v>420.42</v>
      </c>
    </row>
    <row r="422" spans="1:29" ht="18" customHeight="1" x14ac:dyDescent="0.25">
      <c r="A422" s="1">
        <v>2022</v>
      </c>
      <c r="B422" s="1" t="s">
        <v>4</v>
      </c>
      <c r="C422" s="1" t="s">
        <v>14</v>
      </c>
      <c r="D422" s="2" t="s">
        <v>36</v>
      </c>
      <c r="E422" s="3">
        <v>3566</v>
      </c>
      <c r="F422" s="3">
        <v>4577.3</v>
      </c>
      <c r="G422" s="3">
        <v>5126.576</v>
      </c>
      <c r="H422" s="3">
        <v>915.46</v>
      </c>
      <c r="I422" s="4" t="s">
        <v>40</v>
      </c>
      <c r="S422" s="58" t="s">
        <v>82</v>
      </c>
      <c r="T422" s="58">
        <v>2020</v>
      </c>
      <c r="U422" s="58" t="s">
        <v>5</v>
      </c>
      <c r="V422" s="58" t="s">
        <v>95</v>
      </c>
      <c r="W422" s="58" t="s">
        <v>84</v>
      </c>
      <c r="X422" s="58" t="s">
        <v>85</v>
      </c>
      <c r="Y422" s="58" t="s">
        <v>86</v>
      </c>
      <c r="Z422" s="58" t="s">
        <v>87</v>
      </c>
      <c r="AA422" s="58" t="s">
        <v>88</v>
      </c>
      <c r="AB422" s="58">
        <v>321</v>
      </c>
      <c r="AC422" s="58">
        <v>459.03</v>
      </c>
    </row>
    <row r="423" spans="1:29" ht="18" customHeight="1" x14ac:dyDescent="0.25">
      <c r="A423" s="1">
        <v>2022</v>
      </c>
      <c r="B423" s="1" t="s">
        <v>4</v>
      </c>
      <c r="C423" s="1" t="s">
        <v>14</v>
      </c>
      <c r="D423" s="2" t="s">
        <v>37</v>
      </c>
      <c r="E423" s="3">
        <v>2498</v>
      </c>
      <c r="F423" s="3">
        <v>8800</v>
      </c>
      <c r="G423" s="3">
        <v>8960</v>
      </c>
      <c r="H423" s="3">
        <v>1760</v>
      </c>
      <c r="I423" s="4" t="s">
        <v>40</v>
      </c>
      <c r="S423" s="58" t="s">
        <v>82</v>
      </c>
      <c r="T423" s="58">
        <v>2020</v>
      </c>
      <c r="U423" s="58" t="s">
        <v>5</v>
      </c>
      <c r="V423" s="58" t="s">
        <v>95</v>
      </c>
      <c r="W423" s="58" t="s">
        <v>84</v>
      </c>
      <c r="X423" s="58" t="s">
        <v>85</v>
      </c>
      <c r="Y423" s="58" t="s">
        <v>86</v>
      </c>
      <c r="Z423" s="58" t="s">
        <v>87</v>
      </c>
      <c r="AA423" s="58" t="s">
        <v>88</v>
      </c>
      <c r="AB423" s="58">
        <v>363</v>
      </c>
      <c r="AC423" s="58">
        <v>519.09</v>
      </c>
    </row>
    <row r="424" spans="1:29" ht="18" customHeight="1" x14ac:dyDescent="0.25">
      <c r="A424" s="1">
        <v>2022</v>
      </c>
      <c r="B424" s="1" t="s">
        <v>4</v>
      </c>
      <c r="C424" s="1" t="s">
        <v>13</v>
      </c>
      <c r="D424" s="2" t="s">
        <v>35</v>
      </c>
      <c r="E424" s="3">
        <v>1245</v>
      </c>
      <c r="F424" s="3">
        <v>5034.92</v>
      </c>
      <c r="G424" s="3">
        <v>5126.4639999999999</v>
      </c>
      <c r="H424" s="3">
        <v>1006.984</v>
      </c>
      <c r="I424" s="4" t="s">
        <v>40</v>
      </c>
      <c r="S424" s="58" t="s">
        <v>89</v>
      </c>
      <c r="T424" s="58">
        <v>2020</v>
      </c>
      <c r="U424" s="58" t="s">
        <v>5</v>
      </c>
      <c r="V424" s="58" t="s">
        <v>95</v>
      </c>
      <c r="W424" s="58" t="s">
        <v>84</v>
      </c>
      <c r="X424" s="58" t="s">
        <v>85</v>
      </c>
      <c r="Y424" s="58" t="s">
        <v>86</v>
      </c>
      <c r="Z424" s="58" t="s">
        <v>87</v>
      </c>
      <c r="AA424" s="58" t="s">
        <v>88</v>
      </c>
      <c r="AB424" s="58">
        <v>291</v>
      </c>
      <c r="AC424" s="58">
        <v>416.13</v>
      </c>
    </row>
    <row r="425" spans="1:29" ht="18" customHeight="1" x14ac:dyDescent="0.25">
      <c r="A425" s="1">
        <v>2022</v>
      </c>
      <c r="B425" s="1" t="s">
        <v>4</v>
      </c>
      <c r="C425" s="1" t="s">
        <v>38</v>
      </c>
      <c r="D425" s="5" t="s">
        <v>30</v>
      </c>
      <c r="E425" s="6">
        <v>644</v>
      </c>
      <c r="F425" s="6">
        <v>6317.85</v>
      </c>
      <c r="G425" s="6">
        <v>6432.72</v>
      </c>
      <c r="H425" s="3">
        <v>1263.5700000000002</v>
      </c>
      <c r="I425" s="4" t="s">
        <v>40</v>
      </c>
      <c r="S425" s="58" t="s">
        <v>93</v>
      </c>
      <c r="T425" s="58">
        <v>2020</v>
      </c>
      <c r="U425" s="58" t="s">
        <v>5</v>
      </c>
      <c r="V425" s="58" t="s">
        <v>95</v>
      </c>
      <c r="W425" s="58" t="s">
        <v>84</v>
      </c>
      <c r="X425" s="58" t="s">
        <v>85</v>
      </c>
      <c r="Y425" s="58" t="s">
        <v>86</v>
      </c>
      <c r="Z425" s="58" t="s">
        <v>87</v>
      </c>
      <c r="AA425" s="58" t="s">
        <v>88</v>
      </c>
      <c r="AB425" s="58">
        <v>772</v>
      </c>
      <c r="AC425" s="58">
        <v>1103.96</v>
      </c>
    </row>
    <row r="426" spans="1:29" ht="18" customHeight="1" x14ac:dyDescent="0.25">
      <c r="A426" s="1">
        <v>2022</v>
      </c>
      <c r="B426" s="1" t="s">
        <v>4</v>
      </c>
      <c r="C426" s="1" t="s">
        <v>12</v>
      </c>
      <c r="D426" s="5" t="s">
        <v>29</v>
      </c>
      <c r="E426" s="6">
        <v>643</v>
      </c>
      <c r="F426" s="6">
        <v>7700</v>
      </c>
      <c r="G426" s="6">
        <v>7840</v>
      </c>
      <c r="H426" s="3">
        <v>1540</v>
      </c>
      <c r="I426" s="4" t="s">
        <v>40</v>
      </c>
      <c r="S426" s="58" t="s">
        <v>82</v>
      </c>
      <c r="T426" s="58">
        <v>2020</v>
      </c>
      <c r="U426" s="58" t="s">
        <v>5</v>
      </c>
      <c r="V426" s="58" t="s">
        <v>95</v>
      </c>
      <c r="W426" s="58" t="s">
        <v>84</v>
      </c>
      <c r="X426" s="58" t="s">
        <v>85</v>
      </c>
      <c r="Y426" s="58" t="s">
        <v>86</v>
      </c>
      <c r="Z426" s="58" t="s">
        <v>87</v>
      </c>
      <c r="AA426" s="58" t="s">
        <v>88</v>
      </c>
      <c r="AB426" s="58">
        <v>805</v>
      </c>
      <c r="AC426" s="58">
        <v>1151.1500000000001</v>
      </c>
    </row>
    <row r="427" spans="1:29" ht="18" customHeight="1" x14ac:dyDescent="0.25">
      <c r="A427" s="1">
        <v>2022</v>
      </c>
      <c r="B427" s="1" t="s">
        <v>4</v>
      </c>
      <c r="C427" s="1" t="s">
        <v>38</v>
      </c>
      <c r="D427" s="5" t="s">
        <v>31</v>
      </c>
      <c r="E427" s="6">
        <v>455</v>
      </c>
      <c r="F427" s="6">
        <v>5036.46</v>
      </c>
      <c r="G427" s="6">
        <v>5128.0320000000002</v>
      </c>
      <c r="H427" s="3">
        <v>1007.292</v>
      </c>
      <c r="I427" s="4" t="s">
        <v>42</v>
      </c>
      <c r="S427" s="58" t="s">
        <v>93</v>
      </c>
      <c r="T427" s="58">
        <v>2020</v>
      </c>
      <c r="U427" s="58" t="s">
        <v>5</v>
      </c>
      <c r="V427" s="58" t="s">
        <v>95</v>
      </c>
      <c r="W427" s="58" t="s">
        <v>84</v>
      </c>
      <c r="X427" s="58" t="s">
        <v>85</v>
      </c>
      <c r="Y427" s="58" t="s">
        <v>86</v>
      </c>
      <c r="Z427" s="58" t="s">
        <v>87</v>
      </c>
      <c r="AA427" s="58" t="s">
        <v>88</v>
      </c>
      <c r="AB427" s="58">
        <v>859</v>
      </c>
      <c r="AC427" s="58">
        <v>1228.3699999999999</v>
      </c>
    </row>
    <row r="428" spans="1:29" ht="18" customHeight="1" x14ac:dyDescent="0.25">
      <c r="A428" s="1">
        <v>2022</v>
      </c>
      <c r="B428" s="1" t="s">
        <v>4</v>
      </c>
      <c r="C428" s="1" t="s">
        <v>12</v>
      </c>
      <c r="D428" s="5" t="s">
        <v>28</v>
      </c>
      <c r="E428" s="7">
        <v>345</v>
      </c>
      <c r="F428" s="7">
        <v>7700</v>
      </c>
      <c r="G428" s="7">
        <v>7840</v>
      </c>
      <c r="H428" s="3">
        <v>1540</v>
      </c>
      <c r="I428" s="4" t="s">
        <v>42</v>
      </c>
      <c r="S428" s="58" t="s">
        <v>89</v>
      </c>
      <c r="T428" s="58">
        <v>2020</v>
      </c>
      <c r="U428" s="58" t="s">
        <v>5</v>
      </c>
      <c r="V428" s="58" t="s">
        <v>95</v>
      </c>
      <c r="W428" s="58" t="s">
        <v>84</v>
      </c>
      <c r="X428" s="58" t="s">
        <v>85</v>
      </c>
      <c r="Y428" s="58" t="s">
        <v>86</v>
      </c>
      <c r="Z428" s="58" t="s">
        <v>87</v>
      </c>
      <c r="AA428" s="58" t="s">
        <v>88</v>
      </c>
      <c r="AB428" s="58">
        <v>317</v>
      </c>
      <c r="AC428" s="58">
        <v>453.31</v>
      </c>
    </row>
    <row r="429" spans="1:29" ht="18" customHeight="1" x14ac:dyDescent="0.25">
      <c r="A429" s="1">
        <v>2022</v>
      </c>
      <c r="B429" s="1" t="s">
        <v>4</v>
      </c>
      <c r="C429" s="1" t="s">
        <v>13</v>
      </c>
      <c r="D429" s="2" t="s">
        <v>33</v>
      </c>
      <c r="E429" s="3">
        <v>122</v>
      </c>
      <c r="F429" s="3">
        <v>110</v>
      </c>
      <c r="G429" s="3">
        <v>112</v>
      </c>
      <c r="H429" s="3">
        <v>22</v>
      </c>
      <c r="I429" s="4" t="s">
        <v>42</v>
      </c>
      <c r="S429" s="58" t="s">
        <v>89</v>
      </c>
      <c r="T429" s="58">
        <v>2020</v>
      </c>
      <c r="U429" s="58" t="s">
        <v>5</v>
      </c>
      <c r="V429" s="58" t="s">
        <v>95</v>
      </c>
      <c r="W429" s="58" t="s">
        <v>84</v>
      </c>
      <c r="X429" s="58" t="s">
        <v>85</v>
      </c>
      <c r="Y429" s="58" t="s">
        <v>86</v>
      </c>
      <c r="Z429" s="58" t="s">
        <v>87</v>
      </c>
      <c r="AA429" s="58" t="s">
        <v>88</v>
      </c>
      <c r="AB429" s="58">
        <v>365</v>
      </c>
      <c r="AC429" s="58">
        <v>521.95000000000005</v>
      </c>
    </row>
    <row r="430" spans="1:29" ht="18" customHeight="1" x14ac:dyDescent="0.25">
      <c r="A430" s="1">
        <v>2022</v>
      </c>
      <c r="B430" s="1" t="s">
        <v>4</v>
      </c>
      <c r="C430" s="1" t="s">
        <v>15</v>
      </c>
      <c r="D430" s="5" t="s">
        <v>26</v>
      </c>
      <c r="E430" s="6">
        <v>78</v>
      </c>
      <c r="F430" s="6">
        <v>2517.46</v>
      </c>
      <c r="G430" s="6">
        <v>5126.4639999999999</v>
      </c>
      <c r="H430" s="3">
        <v>503.49200000000002</v>
      </c>
      <c r="I430" s="4" t="s">
        <v>42</v>
      </c>
      <c r="S430" s="58" t="s">
        <v>89</v>
      </c>
      <c r="T430" s="58">
        <v>2020</v>
      </c>
      <c r="U430" s="58" t="s">
        <v>5</v>
      </c>
      <c r="V430" s="58" t="s">
        <v>95</v>
      </c>
      <c r="W430" s="58" t="s">
        <v>84</v>
      </c>
      <c r="X430" s="58" t="s">
        <v>85</v>
      </c>
      <c r="Y430" s="58" t="s">
        <v>86</v>
      </c>
      <c r="Z430" s="58" t="s">
        <v>87</v>
      </c>
      <c r="AA430" s="58" t="s">
        <v>88</v>
      </c>
      <c r="AB430" s="58">
        <v>293</v>
      </c>
      <c r="AC430" s="58">
        <v>418.99</v>
      </c>
    </row>
    <row r="431" spans="1:29" ht="18" customHeight="1" x14ac:dyDescent="0.25">
      <c r="A431" s="1">
        <v>2022</v>
      </c>
      <c r="B431" s="1" t="s">
        <v>4</v>
      </c>
      <c r="C431" s="1" t="s">
        <v>15</v>
      </c>
      <c r="D431" s="5" t="s">
        <v>24</v>
      </c>
      <c r="E431" s="6">
        <v>76</v>
      </c>
      <c r="F431" s="6">
        <v>2288.4499999999998</v>
      </c>
      <c r="G431" s="6">
        <v>5126.1279999999997</v>
      </c>
      <c r="H431" s="3">
        <v>457.69</v>
      </c>
      <c r="I431" s="4" t="s">
        <v>42</v>
      </c>
      <c r="S431" s="58" t="s">
        <v>91</v>
      </c>
      <c r="T431" s="58">
        <v>2020</v>
      </c>
      <c r="U431" s="58" t="s">
        <v>2</v>
      </c>
      <c r="V431" s="58" t="s">
        <v>95</v>
      </c>
      <c r="W431" s="58" t="s">
        <v>84</v>
      </c>
      <c r="X431" s="58" t="s">
        <v>85</v>
      </c>
      <c r="Y431" s="58" t="s">
        <v>86</v>
      </c>
      <c r="Z431" s="58" t="s">
        <v>87</v>
      </c>
      <c r="AA431" s="58" t="s">
        <v>88</v>
      </c>
      <c r="AB431" s="58">
        <v>332</v>
      </c>
      <c r="AC431" s="58">
        <v>474.76</v>
      </c>
    </row>
    <row r="432" spans="1:29" ht="18" customHeight="1" x14ac:dyDescent="0.25">
      <c r="A432" s="1">
        <v>2022</v>
      </c>
      <c r="B432" s="1" t="s">
        <v>4</v>
      </c>
      <c r="C432" s="1" t="s">
        <v>15</v>
      </c>
      <c r="D432" s="5" t="s">
        <v>25</v>
      </c>
      <c r="E432" s="6">
        <v>46</v>
      </c>
      <c r="F432" s="6">
        <v>100</v>
      </c>
      <c r="G432" s="6">
        <v>224</v>
      </c>
      <c r="H432" s="3">
        <v>20</v>
      </c>
      <c r="I432" s="4" t="s">
        <v>42</v>
      </c>
      <c r="S432" s="58" t="s">
        <v>82</v>
      </c>
      <c r="T432" s="58">
        <v>2020</v>
      </c>
      <c r="U432" s="58" t="s">
        <v>2</v>
      </c>
      <c r="V432" s="58" t="s">
        <v>95</v>
      </c>
      <c r="W432" s="58" t="s">
        <v>84</v>
      </c>
      <c r="X432" s="58" t="s">
        <v>85</v>
      </c>
      <c r="Y432" s="58" t="s">
        <v>86</v>
      </c>
      <c r="Z432" s="58" t="s">
        <v>87</v>
      </c>
      <c r="AA432" s="58" t="s">
        <v>88</v>
      </c>
      <c r="AB432" s="58">
        <v>134</v>
      </c>
      <c r="AC432" s="58">
        <v>191.62</v>
      </c>
    </row>
    <row r="433" spans="1:29" ht="18" customHeight="1" x14ac:dyDescent="0.25">
      <c r="A433" s="1">
        <v>2022</v>
      </c>
      <c r="B433" s="1" t="s">
        <v>4</v>
      </c>
      <c r="C433" s="1" t="s">
        <v>15</v>
      </c>
      <c r="D433" s="5" t="s">
        <v>23</v>
      </c>
      <c r="E433" s="6">
        <v>34</v>
      </c>
      <c r="F433" s="6">
        <v>2288.4</v>
      </c>
      <c r="G433" s="6">
        <v>5126.0160000000005</v>
      </c>
      <c r="H433" s="3">
        <v>457.68000000000006</v>
      </c>
      <c r="I433" s="4" t="s">
        <v>42</v>
      </c>
      <c r="S433" s="58" t="s">
        <v>89</v>
      </c>
      <c r="T433" s="58">
        <v>2020</v>
      </c>
      <c r="U433" s="58" t="s">
        <v>2</v>
      </c>
      <c r="V433" s="58" t="s">
        <v>95</v>
      </c>
      <c r="W433" s="58" t="s">
        <v>84</v>
      </c>
      <c r="X433" s="58" t="s">
        <v>85</v>
      </c>
      <c r="Y433" s="58" t="s">
        <v>86</v>
      </c>
      <c r="Z433" s="58" t="s">
        <v>87</v>
      </c>
      <c r="AA433" s="58" t="s">
        <v>88</v>
      </c>
      <c r="AB433" s="58">
        <v>308</v>
      </c>
      <c r="AC433" s="58">
        <v>440.44</v>
      </c>
    </row>
    <row r="434" spans="1:29" ht="18" customHeight="1" x14ac:dyDescent="0.25">
      <c r="A434" s="1">
        <v>2022</v>
      </c>
      <c r="B434" s="1" t="s">
        <v>4</v>
      </c>
      <c r="C434" s="1" t="s">
        <v>13</v>
      </c>
      <c r="D434" s="2" t="s">
        <v>34</v>
      </c>
      <c r="E434" s="3">
        <v>7</v>
      </c>
      <c r="F434" s="3">
        <v>200</v>
      </c>
      <c r="G434" s="3">
        <v>224</v>
      </c>
      <c r="H434" s="3">
        <v>40</v>
      </c>
      <c r="I434" s="4" t="s">
        <v>42</v>
      </c>
      <c r="S434" s="58" t="s">
        <v>91</v>
      </c>
      <c r="T434" s="58">
        <v>2020</v>
      </c>
      <c r="U434" s="58" t="s">
        <v>2</v>
      </c>
      <c r="V434" s="58" t="s">
        <v>95</v>
      </c>
      <c r="W434" s="58" t="s">
        <v>84</v>
      </c>
      <c r="X434" s="58" t="s">
        <v>85</v>
      </c>
      <c r="Y434" s="58" t="s">
        <v>86</v>
      </c>
      <c r="Z434" s="58" t="s">
        <v>87</v>
      </c>
      <c r="AA434" s="58" t="s">
        <v>88</v>
      </c>
      <c r="AB434" s="58">
        <v>334</v>
      </c>
      <c r="AC434" s="58">
        <v>526.24</v>
      </c>
    </row>
    <row r="435" spans="1:29" ht="18" customHeight="1" x14ac:dyDescent="0.25">
      <c r="A435" s="1">
        <v>2022</v>
      </c>
      <c r="B435" s="1" t="s">
        <v>4</v>
      </c>
      <c r="C435" s="1" t="s">
        <v>15</v>
      </c>
      <c r="D435" s="5" t="s">
        <v>27</v>
      </c>
      <c r="E435" s="6">
        <v>3</v>
      </c>
      <c r="F435" s="6">
        <v>3300</v>
      </c>
      <c r="G435" s="6">
        <v>5126.576</v>
      </c>
      <c r="H435" s="3">
        <v>660</v>
      </c>
      <c r="I435" s="4" t="s">
        <v>42</v>
      </c>
      <c r="S435" s="58" t="s">
        <v>91</v>
      </c>
      <c r="T435" s="58">
        <v>2020</v>
      </c>
      <c r="U435" s="58" t="s">
        <v>2</v>
      </c>
      <c r="V435" s="58" t="s">
        <v>95</v>
      </c>
      <c r="W435" s="58" t="s">
        <v>84</v>
      </c>
      <c r="X435" s="58" t="s">
        <v>85</v>
      </c>
      <c r="Y435" s="58" t="s">
        <v>86</v>
      </c>
      <c r="Z435" s="58" t="s">
        <v>87</v>
      </c>
      <c r="AA435" s="58" t="s">
        <v>88</v>
      </c>
      <c r="AB435" s="58">
        <v>136</v>
      </c>
      <c r="AC435" s="58">
        <v>526.24</v>
      </c>
    </row>
    <row r="436" spans="1:29" ht="18" customHeight="1" x14ac:dyDescent="0.25">
      <c r="A436" s="1">
        <v>2022</v>
      </c>
      <c r="B436" s="1" t="s">
        <v>4</v>
      </c>
      <c r="C436" s="1" t="s">
        <v>32</v>
      </c>
      <c r="D436" s="5" t="s">
        <v>32</v>
      </c>
      <c r="E436" s="6">
        <v>2</v>
      </c>
      <c r="F436" s="6">
        <v>4577.3</v>
      </c>
      <c r="G436" s="6">
        <v>7392</v>
      </c>
      <c r="H436" s="3">
        <v>915.46</v>
      </c>
      <c r="I436" s="4" t="s">
        <v>40</v>
      </c>
      <c r="S436" s="58" t="s">
        <v>89</v>
      </c>
      <c r="T436" s="58">
        <v>2020</v>
      </c>
      <c r="U436" s="58" t="s">
        <v>2</v>
      </c>
      <c r="V436" s="58" t="s">
        <v>95</v>
      </c>
      <c r="W436" s="58" t="s">
        <v>84</v>
      </c>
      <c r="X436" s="58" t="s">
        <v>85</v>
      </c>
      <c r="Y436" s="58" t="s">
        <v>86</v>
      </c>
      <c r="Z436" s="58" t="s">
        <v>87</v>
      </c>
      <c r="AA436" s="58" t="s">
        <v>88</v>
      </c>
      <c r="AB436" s="58">
        <v>310</v>
      </c>
      <c r="AC436" s="58">
        <v>526.24</v>
      </c>
    </row>
    <row r="437" spans="1:29" ht="18" customHeight="1" x14ac:dyDescent="0.25">
      <c r="A437" s="1">
        <v>2022</v>
      </c>
      <c r="B437" s="1" t="s">
        <v>5</v>
      </c>
      <c r="C437" s="1" t="s">
        <v>14</v>
      </c>
      <c r="D437" s="2" t="s">
        <v>36</v>
      </c>
      <c r="E437" s="3">
        <v>3566</v>
      </c>
      <c r="F437" s="3">
        <v>4577.3</v>
      </c>
      <c r="G437" s="3">
        <v>5126.576</v>
      </c>
      <c r="H437" s="3">
        <v>915.46</v>
      </c>
      <c r="I437" s="4" t="s">
        <v>42</v>
      </c>
      <c r="S437" s="58" t="s">
        <v>89</v>
      </c>
      <c r="T437" s="58">
        <v>2020</v>
      </c>
      <c r="U437" s="58" t="s">
        <v>2</v>
      </c>
      <c r="V437" s="58" t="s">
        <v>95</v>
      </c>
      <c r="W437" s="58" t="s">
        <v>84</v>
      </c>
      <c r="X437" s="58" t="s">
        <v>85</v>
      </c>
      <c r="Y437" s="58" t="s">
        <v>86</v>
      </c>
      <c r="Z437" s="58" t="s">
        <v>87</v>
      </c>
      <c r="AA437" s="58" t="s">
        <v>88</v>
      </c>
      <c r="AB437" s="58">
        <v>988</v>
      </c>
      <c r="AC437" s="58">
        <v>1412.84</v>
      </c>
    </row>
    <row r="438" spans="1:29" ht="18" customHeight="1" x14ac:dyDescent="0.25">
      <c r="A438" s="1">
        <v>2022</v>
      </c>
      <c r="B438" s="1" t="s">
        <v>5</v>
      </c>
      <c r="C438" s="1" t="s">
        <v>14</v>
      </c>
      <c r="D438" s="2" t="s">
        <v>37</v>
      </c>
      <c r="E438" s="3">
        <v>2498</v>
      </c>
      <c r="F438" s="3">
        <v>8000</v>
      </c>
      <c r="G438" s="3">
        <v>8960</v>
      </c>
      <c r="H438" s="3">
        <v>1600</v>
      </c>
      <c r="I438" s="4" t="s">
        <v>40</v>
      </c>
      <c r="S438" s="58" t="s">
        <v>82</v>
      </c>
      <c r="T438" s="58">
        <v>2020</v>
      </c>
      <c r="U438" s="58" t="s">
        <v>2</v>
      </c>
      <c r="V438" s="58" t="s">
        <v>95</v>
      </c>
      <c r="W438" s="58" t="s">
        <v>84</v>
      </c>
      <c r="X438" s="58" t="s">
        <v>85</v>
      </c>
      <c r="Y438" s="58" t="s">
        <v>86</v>
      </c>
      <c r="Z438" s="58" t="s">
        <v>87</v>
      </c>
      <c r="AA438" s="58" t="s">
        <v>88</v>
      </c>
      <c r="AB438" s="58">
        <v>306</v>
      </c>
      <c r="AC438" s="58">
        <v>437.58</v>
      </c>
    </row>
    <row r="439" spans="1:29" ht="18" customHeight="1" x14ac:dyDescent="0.25">
      <c r="A439" s="1">
        <v>2022</v>
      </c>
      <c r="B439" s="1" t="s">
        <v>5</v>
      </c>
      <c r="C439" s="1" t="s">
        <v>13</v>
      </c>
      <c r="D439" s="2" t="s">
        <v>35</v>
      </c>
      <c r="E439" s="3">
        <v>1245</v>
      </c>
      <c r="F439" s="3">
        <v>4577.2</v>
      </c>
      <c r="G439" s="3">
        <v>5126.4639999999999</v>
      </c>
      <c r="H439" s="3">
        <v>915.44</v>
      </c>
      <c r="I439" s="4" t="s">
        <v>40</v>
      </c>
      <c r="S439" s="58" t="s">
        <v>82</v>
      </c>
      <c r="T439" s="58">
        <v>2020</v>
      </c>
      <c r="U439" s="58" t="s">
        <v>2</v>
      </c>
      <c r="V439" s="58" t="s">
        <v>95</v>
      </c>
      <c r="W439" s="58" t="s">
        <v>84</v>
      </c>
      <c r="X439" s="58" t="s">
        <v>85</v>
      </c>
      <c r="Y439" s="58" t="s">
        <v>86</v>
      </c>
      <c r="Z439" s="58" t="s">
        <v>87</v>
      </c>
      <c r="AA439" s="58" t="s">
        <v>88</v>
      </c>
      <c r="AB439" s="58">
        <v>333</v>
      </c>
      <c r="AC439" s="58">
        <v>476.19</v>
      </c>
    </row>
    <row r="440" spans="1:29" ht="18" customHeight="1" x14ac:dyDescent="0.25">
      <c r="A440" s="1">
        <v>2022</v>
      </c>
      <c r="B440" s="1" t="s">
        <v>5</v>
      </c>
      <c r="C440" s="1" t="s">
        <v>38</v>
      </c>
      <c r="D440" s="5" t="s">
        <v>30</v>
      </c>
      <c r="E440" s="6">
        <v>644</v>
      </c>
      <c r="F440" s="6">
        <v>5743.5</v>
      </c>
      <c r="G440" s="6">
        <v>6432.72</v>
      </c>
      <c r="H440" s="3">
        <v>1148.7</v>
      </c>
      <c r="I440" s="4" t="s">
        <v>40</v>
      </c>
      <c r="S440" s="58" t="s">
        <v>91</v>
      </c>
      <c r="T440" s="58">
        <v>2020</v>
      </c>
      <c r="U440" s="58" t="s">
        <v>2</v>
      </c>
      <c r="V440" s="58" t="s">
        <v>95</v>
      </c>
      <c r="W440" s="58" t="s">
        <v>84</v>
      </c>
      <c r="X440" s="58" t="s">
        <v>85</v>
      </c>
      <c r="Y440" s="58" t="s">
        <v>86</v>
      </c>
      <c r="Z440" s="58" t="s">
        <v>87</v>
      </c>
      <c r="AA440" s="58" t="s">
        <v>88</v>
      </c>
      <c r="AB440" s="58">
        <v>135</v>
      </c>
      <c r="AC440" s="58">
        <v>193.05</v>
      </c>
    </row>
    <row r="441" spans="1:29" ht="18" customHeight="1" x14ac:dyDescent="0.25">
      <c r="A441" s="1">
        <v>2022</v>
      </c>
      <c r="B441" s="1" t="s">
        <v>5</v>
      </c>
      <c r="C441" s="1" t="s">
        <v>12</v>
      </c>
      <c r="D441" s="5" t="s">
        <v>29</v>
      </c>
      <c r="E441" s="6">
        <v>643</v>
      </c>
      <c r="F441" s="6">
        <v>7000</v>
      </c>
      <c r="G441" s="6">
        <v>7840</v>
      </c>
      <c r="H441" s="3">
        <v>1400</v>
      </c>
      <c r="I441" s="4" t="s">
        <v>40</v>
      </c>
      <c r="S441" s="58" t="s">
        <v>89</v>
      </c>
      <c r="T441" s="58">
        <v>2020</v>
      </c>
      <c r="U441" s="58" t="s">
        <v>2</v>
      </c>
      <c r="V441" s="58" t="s">
        <v>95</v>
      </c>
      <c r="W441" s="58" t="s">
        <v>84</v>
      </c>
      <c r="X441" s="58" t="s">
        <v>85</v>
      </c>
      <c r="Y441" s="58" t="s">
        <v>86</v>
      </c>
      <c r="Z441" s="58" t="s">
        <v>87</v>
      </c>
      <c r="AA441" s="58" t="s">
        <v>88</v>
      </c>
      <c r="AB441" s="58">
        <v>309</v>
      </c>
      <c r="AC441" s="58">
        <v>441.87</v>
      </c>
    </row>
    <row r="442" spans="1:29" ht="18" customHeight="1" x14ac:dyDescent="0.25">
      <c r="A442" s="1">
        <v>2022</v>
      </c>
      <c r="B442" s="1" t="s">
        <v>5</v>
      </c>
      <c r="C442" s="1" t="s">
        <v>38</v>
      </c>
      <c r="D442" s="5" t="s">
        <v>31</v>
      </c>
      <c r="E442" s="6">
        <v>455</v>
      </c>
      <c r="F442" s="6">
        <v>4578.6000000000004</v>
      </c>
      <c r="G442" s="6">
        <v>5128.0320000000002</v>
      </c>
      <c r="H442" s="3">
        <v>915.72000000000014</v>
      </c>
      <c r="I442" s="4" t="s">
        <v>40</v>
      </c>
      <c r="S442" s="58" t="s">
        <v>89</v>
      </c>
      <c r="T442" s="58">
        <v>2020</v>
      </c>
      <c r="U442" s="58" t="s">
        <v>2</v>
      </c>
      <c r="V442" s="58" t="s">
        <v>95</v>
      </c>
      <c r="W442" s="58" t="s">
        <v>84</v>
      </c>
      <c r="X442" s="58" t="s">
        <v>85</v>
      </c>
      <c r="Y442" s="58" t="s">
        <v>86</v>
      </c>
      <c r="Z442" s="58" t="s">
        <v>87</v>
      </c>
      <c r="AA442" s="58" t="s">
        <v>88</v>
      </c>
      <c r="AB442" s="58">
        <v>769</v>
      </c>
      <c r="AC442" s="58">
        <v>1099.67</v>
      </c>
    </row>
    <row r="443" spans="1:29" ht="18" customHeight="1" x14ac:dyDescent="0.25">
      <c r="A443" s="1">
        <v>2022</v>
      </c>
      <c r="B443" s="1" t="s">
        <v>5</v>
      </c>
      <c r="C443" s="1" t="s">
        <v>12</v>
      </c>
      <c r="D443" s="5" t="s">
        <v>28</v>
      </c>
      <c r="E443" s="7">
        <v>345</v>
      </c>
      <c r="F443" s="7">
        <v>7000</v>
      </c>
      <c r="G443" s="7">
        <v>7840</v>
      </c>
      <c r="H443" s="3">
        <v>1400</v>
      </c>
      <c r="I443" s="4" t="s">
        <v>40</v>
      </c>
      <c r="S443" s="58" t="s">
        <v>91</v>
      </c>
      <c r="T443" s="58">
        <v>2020</v>
      </c>
      <c r="U443" s="58" t="s">
        <v>2</v>
      </c>
      <c r="V443" s="58" t="s">
        <v>95</v>
      </c>
      <c r="W443" s="58" t="s">
        <v>84</v>
      </c>
      <c r="X443" s="58" t="s">
        <v>85</v>
      </c>
      <c r="Y443" s="58" t="s">
        <v>86</v>
      </c>
      <c r="Z443" s="58" t="s">
        <v>87</v>
      </c>
      <c r="AA443" s="58" t="s">
        <v>88</v>
      </c>
      <c r="AB443" s="58">
        <v>803</v>
      </c>
      <c r="AC443" s="58">
        <v>1148.29</v>
      </c>
    </row>
    <row r="444" spans="1:29" ht="18" customHeight="1" x14ac:dyDescent="0.25">
      <c r="A444" s="1">
        <v>2022</v>
      </c>
      <c r="B444" s="1" t="s">
        <v>5</v>
      </c>
      <c r="C444" s="1" t="s">
        <v>13</v>
      </c>
      <c r="D444" s="2" t="s">
        <v>33</v>
      </c>
      <c r="E444" s="3">
        <v>122</v>
      </c>
      <c r="F444" s="3">
        <v>100</v>
      </c>
      <c r="G444" s="3">
        <v>112</v>
      </c>
      <c r="H444" s="3">
        <v>20</v>
      </c>
      <c r="I444" s="4" t="s">
        <v>40</v>
      </c>
      <c r="S444" s="58" t="s">
        <v>91</v>
      </c>
      <c r="T444" s="58">
        <v>2020</v>
      </c>
      <c r="U444" s="58" t="s">
        <v>2</v>
      </c>
      <c r="V444" s="58" t="s">
        <v>95</v>
      </c>
      <c r="W444" s="58" t="s">
        <v>84</v>
      </c>
      <c r="X444" s="58" t="s">
        <v>85</v>
      </c>
      <c r="Y444" s="58" t="s">
        <v>86</v>
      </c>
      <c r="Z444" s="58" t="s">
        <v>87</v>
      </c>
      <c r="AA444" s="58" t="s">
        <v>88</v>
      </c>
      <c r="AB444" s="58">
        <v>856</v>
      </c>
      <c r="AC444" s="58">
        <v>1224.08</v>
      </c>
    </row>
    <row r="445" spans="1:29" ht="18" customHeight="1" x14ac:dyDescent="0.25">
      <c r="A445" s="1">
        <v>2022</v>
      </c>
      <c r="B445" s="1" t="s">
        <v>5</v>
      </c>
      <c r="C445" s="1" t="s">
        <v>15</v>
      </c>
      <c r="D445" s="5" t="s">
        <v>26</v>
      </c>
      <c r="E445" s="6">
        <v>78</v>
      </c>
      <c r="F445" s="6">
        <v>2288.6</v>
      </c>
      <c r="G445" s="6">
        <v>5126.4639999999999</v>
      </c>
      <c r="H445" s="3">
        <v>457.72</v>
      </c>
      <c r="I445" s="4" t="s">
        <v>40</v>
      </c>
      <c r="S445" s="58" t="s">
        <v>89</v>
      </c>
      <c r="T445" s="58">
        <v>2020</v>
      </c>
      <c r="U445" s="58" t="s">
        <v>2</v>
      </c>
      <c r="V445" s="58" t="s">
        <v>95</v>
      </c>
      <c r="W445" s="58" t="s">
        <v>84</v>
      </c>
      <c r="X445" s="58" t="s">
        <v>85</v>
      </c>
      <c r="Y445" s="58" t="s">
        <v>86</v>
      </c>
      <c r="Z445" s="58" t="s">
        <v>87</v>
      </c>
      <c r="AA445" s="58" t="s">
        <v>88</v>
      </c>
      <c r="AB445" s="58">
        <v>335</v>
      </c>
      <c r="AC445" s="58">
        <v>479.05</v>
      </c>
    </row>
    <row r="446" spans="1:29" ht="18" customHeight="1" x14ac:dyDescent="0.25">
      <c r="A446" s="1">
        <v>2022</v>
      </c>
      <c r="B446" s="1" t="s">
        <v>5</v>
      </c>
      <c r="C446" s="1" t="s">
        <v>15</v>
      </c>
      <c r="D446" s="5" t="s">
        <v>24</v>
      </c>
      <c r="E446" s="6">
        <v>76</v>
      </c>
      <c r="F446" s="6">
        <v>2288.4499999999998</v>
      </c>
      <c r="G446" s="6">
        <v>5126.1279999999997</v>
      </c>
      <c r="H446" s="3">
        <v>457.69</v>
      </c>
      <c r="I446" s="4" t="s">
        <v>40</v>
      </c>
      <c r="S446" s="58" t="s">
        <v>91</v>
      </c>
      <c r="T446" s="58">
        <v>2020</v>
      </c>
      <c r="U446" s="58" t="s">
        <v>2</v>
      </c>
      <c r="V446" s="58" t="s">
        <v>95</v>
      </c>
      <c r="W446" s="58" t="s">
        <v>84</v>
      </c>
      <c r="X446" s="58" t="s">
        <v>85</v>
      </c>
      <c r="Y446" s="58" t="s">
        <v>86</v>
      </c>
      <c r="Z446" s="58" t="s">
        <v>87</v>
      </c>
      <c r="AA446" s="58" t="s">
        <v>88</v>
      </c>
      <c r="AB446" s="58">
        <v>137</v>
      </c>
      <c r="AC446" s="58">
        <v>195.91</v>
      </c>
    </row>
    <row r="447" spans="1:29" ht="18" customHeight="1" x14ac:dyDescent="0.25">
      <c r="A447" s="1">
        <v>2022</v>
      </c>
      <c r="B447" s="1" t="s">
        <v>5</v>
      </c>
      <c r="C447" s="1" t="s">
        <v>15</v>
      </c>
      <c r="D447" s="5" t="s">
        <v>25</v>
      </c>
      <c r="E447" s="6">
        <v>46</v>
      </c>
      <c r="F447" s="6">
        <v>100</v>
      </c>
      <c r="G447" s="6">
        <v>224</v>
      </c>
      <c r="H447" s="3">
        <v>20</v>
      </c>
      <c r="I447" s="4" t="s">
        <v>40</v>
      </c>
      <c r="S447" s="58" t="s">
        <v>91</v>
      </c>
      <c r="T447" s="58">
        <v>2020</v>
      </c>
      <c r="U447" s="58" t="s">
        <v>2</v>
      </c>
      <c r="V447" s="58" t="s">
        <v>95</v>
      </c>
      <c r="W447" s="58" t="s">
        <v>84</v>
      </c>
      <c r="X447" s="58" t="s">
        <v>85</v>
      </c>
      <c r="Y447" s="58" t="s">
        <v>86</v>
      </c>
      <c r="Z447" s="58" t="s">
        <v>87</v>
      </c>
      <c r="AA447" s="58" t="s">
        <v>88</v>
      </c>
      <c r="AB447" s="58">
        <v>305</v>
      </c>
      <c r="AC447" s="58">
        <v>436.15</v>
      </c>
    </row>
    <row r="448" spans="1:29" ht="18" customHeight="1" x14ac:dyDescent="0.25">
      <c r="A448" s="1">
        <v>2022</v>
      </c>
      <c r="B448" s="1" t="s">
        <v>5</v>
      </c>
      <c r="C448" s="1" t="s">
        <v>15</v>
      </c>
      <c r="D448" s="5" t="s">
        <v>23</v>
      </c>
      <c r="E448" s="6">
        <v>34</v>
      </c>
      <c r="F448" s="6">
        <v>2288.4</v>
      </c>
      <c r="G448" s="6">
        <v>5126.0160000000005</v>
      </c>
      <c r="H448" s="3">
        <v>457.68000000000006</v>
      </c>
      <c r="I448" s="4" t="s">
        <v>40</v>
      </c>
      <c r="S448" s="58" t="s">
        <v>82</v>
      </c>
      <c r="T448" s="58">
        <v>2020</v>
      </c>
      <c r="U448" s="58" t="s">
        <v>4</v>
      </c>
      <c r="V448" s="58" t="s">
        <v>95</v>
      </c>
      <c r="W448" s="58" t="s">
        <v>84</v>
      </c>
      <c r="X448" s="58" t="s">
        <v>85</v>
      </c>
      <c r="Y448" s="58" t="s">
        <v>86</v>
      </c>
      <c r="Z448" s="58" t="s">
        <v>87</v>
      </c>
      <c r="AA448" s="58" t="s">
        <v>88</v>
      </c>
      <c r="AB448" s="58">
        <v>326</v>
      </c>
      <c r="AC448" s="58">
        <v>466.18</v>
      </c>
    </row>
    <row r="449" spans="1:29" ht="18" customHeight="1" x14ac:dyDescent="0.25">
      <c r="A449" s="1">
        <v>2022</v>
      </c>
      <c r="B449" s="1" t="s">
        <v>5</v>
      </c>
      <c r="C449" s="1" t="s">
        <v>13</v>
      </c>
      <c r="D449" s="2" t="s">
        <v>34</v>
      </c>
      <c r="E449" s="3">
        <v>7</v>
      </c>
      <c r="F449" s="3">
        <v>200</v>
      </c>
      <c r="G449" s="3">
        <v>224</v>
      </c>
      <c r="H449" s="3">
        <v>40</v>
      </c>
      <c r="I449" s="4" t="s">
        <v>40</v>
      </c>
      <c r="S449" s="58" t="s">
        <v>89</v>
      </c>
      <c r="T449" s="58">
        <v>2020</v>
      </c>
      <c r="U449" s="58" t="s">
        <v>4</v>
      </c>
      <c r="V449" s="58" t="s">
        <v>95</v>
      </c>
      <c r="W449" s="58" t="s">
        <v>84</v>
      </c>
      <c r="X449" s="58" t="s">
        <v>85</v>
      </c>
      <c r="Y449" s="58" t="s">
        <v>86</v>
      </c>
      <c r="Z449" s="58" t="s">
        <v>87</v>
      </c>
      <c r="AA449" s="58" t="s">
        <v>88</v>
      </c>
      <c r="AB449" s="58">
        <v>368</v>
      </c>
      <c r="AC449" s="58">
        <v>526.24</v>
      </c>
    </row>
    <row r="450" spans="1:29" ht="18" customHeight="1" x14ac:dyDescent="0.25">
      <c r="A450" s="1">
        <v>2022</v>
      </c>
      <c r="B450" s="1" t="s">
        <v>5</v>
      </c>
      <c r="C450" s="1" t="s">
        <v>32</v>
      </c>
      <c r="D450" s="5" t="s">
        <v>32</v>
      </c>
      <c r="E450" s="6">
        <v>3</v>
      </c>
      <c r="F450" s="6">
        <v>4577.3</v>
      </c>
      <c r="G450" s="6">
        <v>7392</v>
      </c>
      <c r="H450" s="3">
        <v>915.46</v>
      </c>
      <c r="I450" s="4" t="s">
        <v>40</v>
      </c>
      <c r="S450" s="58" t="s">
        <v>89</v>
      </c>
      <c r="T450" s="58">
        <v>2020</v>
      </c>
      <c r="U450" s="58" t="s">
        <v>4</v>
      </c>
      <c r="V450" s="58" t="s">
        <v>95</v>
      </c>
      <c r="W450" s="58" t="s">
        <v>84</v>
      </c>
      <c r="X450" s="58" t="s">
        <v>85</v>
      </c>
      <c r="Y450" s="58" t="s">
        <v>86</v>
      </c>
      <c r="Z450" s="58" t="s">
        <v>87</v>
      </c>
      <c r="AA450" s="58" t="s">
        <v>88</v>
      </c>
      <c r="AB450" s="58">
        <v>296</v>
      </c>
      <c r="AC450" s="58">
        <v>423.28</v>
      </c>
    </row>
    <row r="451" spans="1:29" ht="18" customHeight="1" x14ac:dyDescent="0.25">
      <c r="A451" s="1">
        <v>2022</v>
      </c>
      <c r="B451" s="1" t="s">
        <v>5</v>
      </c>
      <c r="C451" s="1" t="s">
        <v>15</v>
      </c>
      <c r="D451" s="5" t="s">
        <v>27</v>
      </c>
      <c r="E451" s="6">
        <v>3</v>
      </c>
      <c r="F451" s="6">
        <v>2288.65</v>
      </c>
      <c r="G451" s="6">
        <v>5126.576</v>
      </c>
      <c r="H451" s="3">
        <v>457.73</v>
      </c>
      <c r="I451" s="4" t="s">
        <v>40</v>
      </c>
      <c r="S451" s="58" t="s">
        <v>89</v>
      </c>
      <c r="T451" s="58">
        <v>2020</v>
      </c>
      <c r="U451" s="58" t="s">
        <v>4</v>
      </c>
      <c r="V451" s="58" t="s">
        <v>95</v>
      </c>
      <c r="W451" s="58" t="s">
        <v>84</v>
      </c>
      <c r="X451" s="58" t="s">
        <v>85</v>
      </c>
      <c r="Y451" s="58" t="s">
        <v>86</v>
      </c>
      <c r="Z451" s="58" t="s">
        <v>87</v>
      </c>
      <c r="AA451" s="58" t="s">
        <v>88</v>
      </c>
      <c r="AB451" s="58">
        <v>322</v>
      </c>
      <c r="AC451" s="58">
        <v>526.24</v>
      </c>
    </row>
    <row r="452" spans="1:29" ht="18" customHeight="1" x14ac:dyDescent="0.25">
      <c r="A452" s="1">
        <v>2022</v>
      </c>
      <c r="B452" s="1" t="s">
        <v>6</v>
      </c>
      <c r="C452" s="1" t="s">
        <v>14</v>
      </c>
      <c r="D452" s="2" t="s">
        <v>36</v>
      </c>
      <c r="E452" s="3">
        <v>3566</v>
      </c>
      <c r="F452" s="3">
        <v>4577.3</v>
      </c>
      <c r="G452" s="3">
        <v>5126.576</v>
      </c>
      <c r="H452" s="3">
        <v>915.46</v>
      </c>
      <c r="I452" s="4" t="s">
        <v>40</v>
      </c>
      <c r="S452" s="58" t="s">
        <v>93</v>
      </c>
      <c r="T452" s="58">
        <v>2020</v>
      </c>
      <c r="U452" s="58" t="s">
        <v>4</v>
      </c>
      <c r="V452" s="58" t="s">
        <v>95</v>
      </c>
      <c r="W452" s="58" t="s">
        <v>84</v>
      </c>
      <c r="X452" s="58" t="s">
        <v>85</v>
      </c>
      <c r="Y452" s="58" t="s">
        <v>86</v>
      </c>
      <c r="Z452" s="58" t="s">
        <v>87</v>
      </c>
      <c r="AA452" s="58" t="s">
        <v>88</v>
      </c>
      <c r="AB452" s="58">
        <v>370</v>
      </c>
      <c r="AC452" s="58">
        <v>526.24</v>
      </c>
    </row>
    <row r="453" spans="1:29" ht="18" customHeight="1" x14ac:dyDescent="0.25">
      <c r="A453" s="1">
        <v>2022</v>
      </c>
      <c r="B453" s="1" t="s">
        <v>6</v>
      </c>
      <c r="C453" s="1" t="s">
        <v>14</v>
      </c>
      <c r="D453" s="2" t="s">
        <v>37</v>
      </c>
      <c r="E453" s="3">
        <v>2498</v>
      </c>
      <c r="F453" s="3">
        <v>8000</v>
      </c>
      <c r="G453" s="3">
        <v>8960</v>
      </c>
      <c r="H453" s="3">
        <v>1600</v>
      </c>
      <c r="I453" s="4" t="s">
        <v>40</v>
      </c>
      <c r="S453" s="58" t="s">
        <v>91</v>
      </c>
      <c r="T453" s="58">
        <v>2020</v>
      </c>
      <c r="U453" s="58" t="s">
        <v>4</v>
      </c>
      <c r="V453" s="58" t="s">
        <v>95</v>
      </c>
      <c r="W453" s="58" t="s">
        <v>84</v>
      </c>
      <c r="X453" s="58" t="s">
        <v>85</v>
      </c>
      <c r="Y453" s="58" t="s">
        <v>86</v>
      </c>
      <c r="Z453" s="58" t="s">
        <v>87</v>
      </c>
      <c r="AA453" s="58" t="s">
        <v>88</v>
      </c>
      <c r="AB453" s="58">
        <v>298</v>
      </c>
      <c r="AC453" s="58">
        <v>526.24</v>
      </c>
    </row>
    <row r="454" spans="1:29" ht="18" customHeight="1" x14ac:dyDescent="0.25">
      <c r="A454" s="1">
        <v>2022</v>
      </c>
      <c r="B454" s="1" t="s">
        <v>6</v>
      </c>
      <c r="C454" s="1" t="s">
        <v>13</v>
      </c>
      <c r="D454" s="2" t="s">
        <v>35</v>
      </c>
      <c r="E454" s="3">
        <v>1245</v>
      </c>
      <c r="F454" s="3">
        <v>4577.2</v>
      </c>
      <c r="G454" s="3">
        <v>5126.4639999999999</v>
      </c>
      <c r="H454" s="3">
        <v>915.44</v>
      </c>
      <c r="I454" s="4" t="s">
        <v>40</v>
      </c>
      <c r="S454" s="58" t="s">
        <v>91</v>
      </c>
      <c r="T454" s="58">
        <v>2020</v>
      </c>
      <c r="U454" s="58" t="s">
        <v>4</v>
      </c>
      <c r="V454" s="58" t="s">
        <v>95</v>
      </c>
      <c r="W454" s="58" t="s">
        <v>84</v>
      </c>
      <c r="X454" s="58" t="s">
        <v>85</v>
      </c>
      <c r="Y454" s="58" t="s">
        <v>86</v>
      </c>
      <c r="Z454" s="58" t="s">
        <v>87</v>
      </c>
      <c r="AA454" s="58" t="s">
        <v>88</v>
      </c>
      <c r="AB454" s="58">
        <v>990</v>
      </c>
      <c r="AC454" s="58">
        <v>1415.7</v>
      </c>
    </row>
    <row r="455" spans="1:29" ht="18" customHeight="1" x14ac:dyDescent="0.25">
      <c r="A455" s="1">
        <v>2022</v>
      </c>
      <c r="B455" s="1" t="s">
        <v>6</v>
      </c>
      <c r="C455" s="1" t="s">
        <v>38</v>
      </c>
      <c r="D455" s="5" t="s">
        <v>30</v>
      </c>
      <c r="E455" s="6">
        <v>644</v>
      </c>
      <c r="F455" s="6">
        <v>5743.5</v>
      </c>
      <c r="G455" s="6">
        <v>6432.72</v>
      </c>
      <c r="H455" s="3">
        <v>1148.7</v>
      </c>
      <c r="I455" s="4" t="s">
        <v>40</v>
      </c>
      <c r="S455" s="58" t="s">
        <v>82</v>
      </c>
      <c r="T455" s="58">
        <v>2020</v>
      </c>
      <c r="U455" s="58" t="s">
        <v>4</v>
      </c>
      <c r="V455" s="58" t="s">
        <v>95</v>
      </c>
      <c r="W455" s="58" t="s">
        <v>84</v>
      </c>
      <c r="X455" s="58" t="s">
        <v>85</v>
      </c>
      <c r="Y455" s="58" t="s">
        <v>86</v>
      </c>
      <c r="Z455" s="58" t="s">
        <v>87</v>
      </c>
      <c r="AA455" s="58" t="s">
        <v>88</v>
      </c>
      <c r="AB455" s="58">
        <v>1023</v>
      </c>
      <c r="AC455" s="58">
        <v>1462.8899999999999</v>
      </c>
    </row>
    <row r="456" spans="1:29" ht="18" customHeight="1" x14ac:dyDescent="0.25">
      <c r="A456" s="1">
        <v>2022</v>
      </c>
      <c r="B456" s="1" t="s">
        <v>6</v>
      </c>
      <c r="C456" s="1" t="s">
        <v>12</v>
      </c>
      <c r="D456" s="5" t="s">
        <v>29</v>
      </c>
      <c r="E456" s="6">
        <v>643</v>
      </c>
      <c r="F456" s="6">
        <v>7000</v>
      </c>
      <c r="G456" s="6">
        <v>7840</v>
      </c>
      <c r="H456" s="3">
        <v>1400</v>
      </c>
      <c r="I456" s="4" t="s">
        <v>40</v>
      </c>
      <c r="S456" s="58" t="s">
        <v>89</v>
      </c>
      <c r="T456" s="58">
        <v>2020</v>
      </c>
      <c r="U456" s="58" t="s">
        <v>4</v>
      </c>
      <c r="V456" s="58" t="s">
        <v>95</v>
      </c>
      <c r="W456" s="58" t="s">
        <v>84</v>
      </c>
      <c r="X456" s="58" t="s">
        <v>85</v>
      </c>
      <c r="Y456" s="58" t="s">
        <v>86</v>
      </c>
      <c r="Z456" s="58" t="s">
        <v>87</v>
      </c>
      <c r="AA456" s="58" t="s">
        <v>88</v>
      </c>
      <c r="AB456" s="58">
        <v>369</v>
      </c>
      <c r="AC456" s="58">
        <v>527.66999999999996</v>
      </c>
    </row>
    <row r="457" spans="1:29" ht="18" customHeight="1" x14ac:dyDescent="0.25">
      <c r="A457" s="1">
        <v>2022</v>
      </c>
      <c r="B457" s="1" t="s">
        <v>6</v>
      </c>
      <c r="C457" s="1" t="s">
        <v>38</v>
      </c>
      <c r="D457" s="5" t="s">
        <v>31</v>
      </c>
      <c r="E457" s="6">
        <v>455</v>
      </c>
      <c r="F457" s="6">
        <v>4578.6000000000004</v>
      </c>
      <c r="G457" s="6">
        <v>5128.0320000000002</v>
      </c>
      <c r="H457" s="3">
        <v>915.72000000000014</v>
      </c>
      <c r="I457" s="4" t="s">
        <v>40</v>
      </c>
      <c r="S457" s="58" t="s">
        <v>91</v>
      </c>
      <c r="T457" s="58">
        <v>2020</v>
      </c>
      <c r="U457" s="58" t="s">
        <v>4</v>
      </c>
      <c r="V457" s="58" t="s">
        <v>95</v>
      </c>
      <c r="W457" s="58" t="s">
        <v>84</v>
      </c>
      <c r="X457" s="58" t="s">
        <v>85</v>
      </c>
      <c r="Y457" s="58" t="s">
        <v>86</v>
      </c>
      <c r="Z457" s="58" t="s">
        <v>87</v>
      </c>
      <c r="AA457" s="58" t="s">
        <v>88</v>
      </c>
      <c r="AB457" s="58">
        <v>297</v>
      </c>
      <c r="AC457" s="58">
        <v>424.71</v>
      </c>
    </row>
    <row r="458" spans="1:29" ht="18" customHeight="1" x14ac:dyDescent="0.25">
      <c r="A458" s="1">
        <v>2022</v>
      </c>
      <c r="B458" s="1" t="s">
        <v>6</v>
      </c>
      <c r="C458" s="1" t="s">
        <v>12</v>
      </c>
      <c r="D458" s="5" t="s">
        <v>28</v>
      </c>
      <c r="E458" s="7">
        <v>345</v>
      </c>
      <c r="F458" s="7">
        <v>7000</v>
      </c>
      <c r="G458" s="7">
        <v>7840</v>
      </c>
      <c r="H458" s="3">
        <v>1400</v>
      </c>
      <c r="I458" s="4" t="s">
        <v>40</v>
      </c>
      <c r="S458" s="58" t="s">
        <v>91</v>
      </c>
      <c r="T458" s="58">
        <v>2020</v>
      </c>
      <c r="U458" s="58" t="s">
        <v>4</v>
      </c>
      <c r="V458" s="58" t="s">
        <v>95</v>
      </c>
      <c r="W458" s="58" t="s">
        <v>84</v>
      </c>
      <c r="X458" s="58" t="s">
        <v>85</v>
      </c>
      <c r="Y458" s="58" t="s">
        <v>86</v>
      </c>
      <c r="Z458" s="58" t="s">
        <v>87</v>
      </c>
      <c r="AA458" s="58" t="s">
        <v>88</v>
      </c>
      <c r="AB458" s="58">
        <v>771</v>
      </c>
      <c r="AC458" s="58">
        <v>1102.53</v>
      </c>
    </row>
    <row r="459" spans="1:29" ht="18" customHeight="1" x14ac:dyDescent="0.25">
      <c r="A459" s="1">
        <v>2022</v>
      </c>
      <c r="B459" s="1" t="s">
        <v>6</v>
      </c>
      <c r="C459" s="1" t="s">
        <v>13</v>
      </c>
      <c r="D459" s="2" t="s">
        <v>33</v>
      </c>
      <c r="E459" s="3">
        <v>122</v>
      </c>
      <c r="F459" s="3">
        <v>100</v>
      </c>
      <c r="G459" s="3">
        <v>112</v>
      </c>
      <c r="H459" s="3">
        <v>20</v>
      </c>
      <c r="I459" s="4" t="s">
        <v>40</v>
      </c>
      <c r="S459" s="58" t="s">
        <v>82</v>
      </c>
      <c r="T459" s="58">
        <v>2020</v>
      </c>
      <c r="U459" s="58" t="s">
        <v>4</v>
      </c>
      <c r="V459" s="58" t="s">
        <v>95</v>
      </c>
      <c r="W459" s="58" t="s">
        <v>84</v>
      </c>
      <c r="X459" s="58" t="s">
        <v>85</v>
      </c>
      <c r="Y459" s="58" t="s">
        <v>86</v>
      </c>
      <c r="Z459" s="58" t="s">
        <v>87</v>
      </c>
      <c r="AA459" s="58" t="s">
        <v>88</v>
      </c>
      <c r="AB459" s="58">
        <v>804</v>
      </c>
      <c r="AC459" s="58">
        <v>1149.72</v>
      </c>
    </row>
    <row r="460" spans="1:29" ht="18" customHeight="1" x14ac:dyDescent="0.25">
      <c r="A460" s="1">
        <v>2022</v>
      </c>
      <c r="B460" s="1" t="s">
        <v>6</v>
      </c>
      <c r="C460" s="1" t="s">
        <v>15</v>
      </c>
      <c r="D460" s="5" t="s">
        <v>26</v>
      </c>
      <c r="E460" s="6">
        <v>78</v>
      </c>
      <c r="F460" s="6">
        <v>2288.6</v>
      </c>
      <c r="G460" s="6">
        <v>5126.4639999999999</v>
      </c>
      <c r="H460" s="3">
        <v>457.72</v>
      </c>
      <c r="I460" s="4" t="s">
        <v>40</v>
      </c>
      <c r="S460" s="58" t="s">
        <v>89</v>
      </c>
      <c r="T460" s="58">
        <v>2020</v>
      </c>
      <c r="U460" s="58" t="s">
        <v>4</v>
      </c>
      <c r="V460" s="58" t="s">
        <v>95</v>
      </c>
      <c r="W460" s="58" t="s">
        <v>84</v>
      </c>
      <c r="X460" s="58" t="s">
        <v>85</v>
      </c>
      <c r="Y460" s="58" t="s">
        <v>86</v>
      </c>
      <c r="Z460" s="58" t="s">
        <v>87</v>
      </c>
      <c r="AA460" s="58" t="s">
        <v>88</v>
      </c>
      <c r="AB460" s="58">
        <v>858</v>
      </c>
      <c r="AC460" s="58">
        <v>1226.94</v>
      </c>
    </row>
    <row r="461" spans="1:29" ht="18" customHeight="1" x14ac:dyDescent="0.25">
      <c r="A461" s="1">
        <v>2022</v>
      </c>
      <c r="B461" s="1" t="s">
        <v>6</v>
      </c>
      <c r="C461" s="1" t="s">
        <v>15</v>
      </c>
      <c r="D461" s="5" t="s">
        <v>24</v>
      </c>
      <c r="E461" s="6">
        <v>76</v>
      </c>
      <c r="F461" s="6">
        <v>2288.4499999999998</v>
      </c>
      <c r="G461" s="6">
        <v>5126.1279999999997</v>
      </c>
      <c r="H461" s="3">
        <v>457.69</v>
      </c>
      <c r="I461" s="4" t="s">
        <v>40</v>
      </c>
      <c r="S461" s="58" t="s">
        <v>89</v>
      </c>
      <c r="T461" s="58">
        <v>2020</v>
      </c>
      <c r="U461" s="58" t="s">
        <v>4</v>
      </c>
      <c r="V461" s="58" t="s">
        <v>95</v>
      </c>
      <c r="W461" s="58" t="s">
        <v>84</v>
      </c>
      <c r="X461" s="58" t="s">
        <v>85</v>
      </c>
      <c r="Y461" s="58" t="s">
        <v>86</v>
      </c>
      <c r="Z461" s="58" t="s">
        <v>87</v>
      </c>
      <c r="AA461" s="58" t="s">
        <v>88</v>
      </c>
      <c r="AB461" s="58">
        <v>323</v>
      </c>
      <c r="AC461" s="58">
        <v>461.89</v>
      </c>
    </row>
    <row r="462" spans="1:29" ht="18" customHeight="1" x14ac:dyDescent="0.25">
      <c r="A462" s="1">
        <v>2022</v>
      </c>
      <c r="B462" s="1" t="s">
        <v>6</v>
      </c>
      <c r="C462" s="1" t="s">
        <v>15</v>
      </c>
      <c r="D462" s="5" t="s">
        <v>25</v>
      </c>
      <c r="E462" s="6">
        <v>46</v>
      </c>
      <c r="F462" s="6">
        <v>100</v>
      </c>
      <c r="G462" s="6">
        <v>224</v>
      </c>
      <c r="H462" s="3">
        <v>20</v>
      </c>
      <c r="I462" s="4" t="s">
        <v>40</v>
      </c>
      <c r="S462" s="58" t="s">
        <v>82</v>
      </c>
      <c r="T462" s="58">
        <v>2020</v>
      </c>
      <c r="U462" s="58" t="s">
        <v>4</v>
      </c>
      <c r="V462" s="58" t="s">
        <v>95</v>
      </c>
      <c r="W462" s="58" t="s">
        <v>84</v>
      </c>
      <c r="X462" s="58" t="s">
        <v>85</v>
      </c>
      <c r="Y462" s="58" t="s">
        <v>86</v>
      </c>
      <c r="Z462" s="58" t="s">
        <v>87</v>
      </c>
      <c r="AA462" s="58" t="s">
        <v>88</v>
      </c>
      <c r="AB462" s="58">
        <v>371</v>
      </c>
      <c r="AC462" s="58">
        <v>530.53</v>
      </c>
    </row>
    <row r="463" spans="1:29" ht="18" customHeight="1" x14ac:dyDescent="0.25">
      <c r="A463" s="1">
        <v>2022</v>
      </c>
      <c r="B463" s="1" t="s">
        <v>6</v>
      </c>
      <c r="C463" s="1" t="s">
        <v>15</v>
      </c>
      <c r="D463" s="5" t="s">
        <v>23</v>
      </c>
      <c r="E463" s="6">
        <v>34</v>
      </c>
      <c r="F463" s="6">
        <v>2288.4</v>
      </c>
      <c r="G463" s="6">
        <v>5126.0160000000005</v>
      </c>
      <c r="H463" s="3">
        <v>457.68000000000006</v>
      </c>
      <c r="I463" s="4" t="s">
        <v>40</v>
      </c>
      <c r="S463" s="58" t="s">
        <v>82</v>
      </c>
      <c r="T463" s="58">
        <v>2020</v>
      </c>
      <c r="U463" s="58" t="s">
        <v>4</v>
      </c>
      <c r="V463" s="58" t="s">
        <v>95</v>
      </c>
      <c r="W463" s="58" t="s">
        <v>84</v>
      </c>
      <c r="X463" s="58" t="s">
        <v>85</v>
      </c>
      <c r="Y463" s="58" t="s">
        <v>86</v>
      </c>
      <c r="Z463" s="58" t="s">
        <v>87</v>
      </c>
      <c r="AA463" s="58" t="s">
        <v>88</v>
      </c>
      <c r="AB463" s="58">
        <v>299</v>
      </c>
      <c r="AC463" s="58">
        <v>427.57</v>
      </c>
    </row>
    <row r="464" spans="1:29" ht="18" customHeight="1" x14ac:dyDescent="0.25">
      <c r="A464" s="1">
        <v>2022</v>
      </c>
      <c r="B464" s="1" t="s">
        <v>6</v>
      </c>
      <c r="C464" s="1" t="s">
        <v>13</v>
      </c>
      <c r="D464" s="2" t="s">
        <v>34</v>
      </c>
      <c r="E464" s="3">
        <v>7</v>
      </c>
      <c r="F464" s="3">
        <v>200</v>
      </c>
      <c r="G464" s="3">
        <v>224</v>
      </c>
      <c r="H464" s="3">
        <v>40</v>
      </c>
      <c r="I464" s="4" t="s">
        <v>40</v>
      </c>
      <c r="S464" s="58" t="s">
        <v>82</v>
      </c>
      <c r="T464" s="58">
        <v>2020</v>
      </c>
      <c r="U464" s="58" t="s">
        <v>10</v>
      </c>
      <c r="V464" s="58" t="s">
        <v>95</v>
      </c>
      <c r="W464" s="58" t="s">
        <v>84</v>
      </c>
      <c r="X464" s="58" t="s">
        <v>85</v>
      </c>
      <c r="Y464" s="58" t="s">
        <v>86</v>
      </c>
      <c r="Z464" s="58" t="s">
        <v>87</v>
      </c>
      <c r="AA464" s="58" t="s">
        <v>88</v>
      </c>
      <c r="AB464" s="58">
        <v>290</v>
      </c>
      <c r="AC464" s="58">
        <v>414.7</v>
      </c>
    </row>
    <row r="465" spans="1:29" ht="18" customHeight="1" x14ac:dyDescent="0.25">
      <c r="A465" s="1">
        <v>2022</v>
      </c>
      <c r="B465" s="1" t="s">
        <v>6</v>
      </c>
      <c r="C465" s="1" t="s">
        <v>15</v>
      </c>
      <c r="D465" s="5" t="s">
        <v>27</v>
      </c>
      <c r="E465" s="6">
        <v>3</v>
      </c>
      <c r="F465" s="6">
        <v>2288.65</v>
      </c>
      <c r="G465" s="6">
        <v>5126.576</v>
      </c>
      <c r="H465" s="3">
        <v>457.73</v>
      </c>
      <c r="I465" s="4" t="s">
        <v>40</v>
      </c>
      <c r="S465" s="58" t="s">
        <v>89</v>
      </c>
      <c r="T465" s="58">
        <v>2020</v>
      </c>
      <c r="U465" s="58" t="s">
        <v>10</v>
      </c>
      <c r="V465" s="58" t="s">
        <v>95</v>
      </c>
      <c r="W465" s="58" t="s">
        <v>84</v>
      </c>
      <c r="X465" s="58" t="s">
        <v>85</v>
      </c>
      <c r="Y465" s="58" t="s">
        <v>86</v>
      </c>
      <c r="Z465" s="58" t="s">
        <v>87</v>
      </c>
      <c r="AA465" s="58" t="s">
        <v>88</v>
      </c>
      <c r="AB465" s="58">
        <v>338</v>
      </c>
      <c r="AC465" s="58">
        <v>483.34000000000003</v>
      </c>
    </row>
    <row r="466" spans="1:29" ht="18" customHeight="1" x14ac:dyDescent="0.25">
      <c r="A466" s="1">
        <v>2022</v>
      </c>
      <c r="B466" s="1" t="s">
        <v>6</v>
      </c>
      <c r="C466" s="1" t="s">
        <v>32</v>
      </c>
      <c r="D466" s="5" t="s">
        <v>32</v>
      </c>
      <c r="E466" s="6">
        <v>2</v>
      </c>
      <c r="F466" s="6">
        <v>6600</v>
      </c>
      <c r="G466" s="6">
        <v>7392</v>
      </c>
      <c r="H466" s="3">
        <v>1320</v>
      </c>
      <c r="I466" s="4" t="s">
        <v>40</v>
      </c>
      <c r="S466" s="58" t="s">
        <v>89</v>
      </c>
      <c r="T466" s="58">
        <v>2020</v>
      </c>
      <c r="U466" s="58" t="s">
        <v>10</v>
      </c>
      <c r="V466" s="58" t="s">
        <v>95</v>
      </c>
      <c r="W466" s="58" t="s">
        <v>84</v>
      </c>
      <c r="X466" s="58" t="s">
        <v>85</v>
      </c>
      <c r="Y466" s="58" t="s">
        <v>86</v>
      </c>
      <c r="Z466" s="58" t="s">
        <v>87</v>
      </c>
      <c r="AA466" s="58" t="s">
        <v>88</v>
      </c>
      <c r="AB466" s="58">
        <v>266</v>
      </c>
      <c r="AC466" s="58">
        <v>380.38</v>
      </c>
    </row>
    <row r="467" spans="1:29" ht="18" customHeight="1" x14ac:dyDescent="0.25">
      <c r="A467" s="1">
        <v>2022</v>
      </c>
      <c r="B467" s="1" t="s">
        <v>7</v>
      </c>
      <c r="C467" s="1" t="s">
        <v>14</v>
      </c>
      <c r="D467" s="2" t="s">
        <v>36</v>
      </c>
      <c r="E467" s="3">
        <v>3566</v>
      </c>
      <c r="F467" s="3">
        <v>4577.3</v>
      </c>
      <c r="G467" s="3">
        <v>5126.576</v>
      </c>
      <c r="H467" s="3">
        <v>915.46</v>
      </c>
      <c r="I467" s="4" t="s">
        <v>40</v>
      </c>
      <c r="S467" s="58" t="s">
        <v>82</v>
      </c>
      <c r="T467" s="58">
        <v>2020</v>
      </c>
      <c r="U467" s="58" t="s">
        <v>10</v>
      </c>
      <c r="V467" s="58" t="s">
        <v>95</v>
      </c>
      <c r="W467" s="58" t="s">
        <v>84</v>
      </c>
      <c r="X467" s="58" t="s">
        <v>85</v>
      </c>
      <c r="Y467" s="58" t="s">
        <v>86</v>
      </c>
      <c r="Z467" s="58" t="s">
        <v>87</v>
      </c>
      <c r="AA467" s="58" t="s">
        <v>88</v>
      </c>
      <c r="AB467" s="58">
        <v>292</v>
      </c>
      <c r="AC467" s="58">
        <v>526.24</v>
      </c>
    </row>
    <row r="468" spans="1:29" ht="18" customHeight="1" x14ac:dyDescent="0.25">
      <c r="A468" s="1">
        <v>2022</v>
      </c>
      <c r="B468" s="1" t="s">
        <v>7</v>
      </c>
      <c r="C468" s="1" t="s">
        <v>14</v>
      </c>
      <c r="D468" s="2" t="s">
        <v>37</v>
      </c>
      <c r="E468" s="3">
        <v>2498</v>
      </c>
      <c r="F468" s="3">
        <v>8000</v>
      </c>
      <c r="G468" s="3">
        <v>8960</v>
      </c>
      <c r="H468" s="3">
        <v>1600</v>
      </c>
      <c r="I468" s="4" t="s">
        <v>40</v>
      </c>
      <c r="S468" s="58" t="s">
        <v>82</v>
      </c>
      <c r="T468" s="58">
        <v>2020</v>
      </c>
      <c r="U468" s="58" t="s">
        <v>10</v>
      </c>
      <c r="V468" s="58" t="s">
        <v>95</v>
      </c>
      <c r="W468" s="58" t="s">
        <v>84</v>
      </c>
      <c r="X468" s="58" t="s">
        <v>85</v>
      </c>
      <c r="Y468" s="58" t="s">
        <v>86</v>
      </c>
      <c r="Z468" s="58" t="s">
        <v>87</v>
      </c>
      <c r="AA468" s="58" t="s">
        <v>88</v>
      </c>
      <c r="AB468" s="58">
        <v>340</v>
      </c>
      <c r="AC468" s="58">
        <v>526.24</v>
      </c>
    </row>
    <row r="469" spans="1:29" ht="18" customHeight="1" x14ac:dyDescent="0.25">
      <c r="A469" s="1">
        <v>2022</v>
      </c>
      <c r="B469" s="1" t="s">
        <v>7</v>
      </c>
      <c r="C469" s="1" t="s">
        <v>13</v>
      </c>
      <c r="D469" s="2" t="s">
        <v>35</v>
      </c>
      <c r="E469" s="3">
        <v>1245</v>
      </c>
      <c r="F469" s="3">
        <v>4577.2</v>
      </c>
      <c r="G469" s="3">
        <v>5126.4639999999999</v>
      </c>
      <c r="H469" s="3">
        <v>915.44</v>
      </c>
      <c r="I469" s="4" t="s">
        <v>40</v>
      </c>
      <c r="S469" s="58" t="s">
        <v>89</v>
      </c>
      <c r="T469" s="58">
        <v>2020</v>
      </c>
      <c r="U469" s="58" t="s">
        <v>10</v>
      </c>
      <c r="V469" s="58" t="s">
        <v>95</v>
      </c>
      <c r="W469" s="58" t="s">
        <v>84</v>
      </c>
      <c r="X469" s="58" t="s">
        <v>85</v>
      </c>
      <c r="Y469" s="58" t="s">
        <v>86</v>
      </c>
      <c r="Z469" s="58" t="s">
        <v>87</v>
      </c>
      <c r="AA469" s="58" t="s">
        <v>88</v>
      </c>
      <c r="AB469" s="58">
        <v>995</v>
      </c>
      <c r="AC469" s="58">
        <v>1422.85</v>
      </c>
    </row>
    <row r="470" spans="1:29" ht="18" customHeight="1" x14ac:dyDescent="0.25">
      <c r="A470" s="1">
        <v>2022</v>
      </c>
      <c r="B470" s="1" t="s">
        <v>7</v>
      </c>
      <c r="C470" s="1" t="s">
        <v>38</v>
      </c>
      <c r="D470" s="5" t="s">
        <v>30</v>
      </c>
      <c r="E470" s="6">
        <v>644</v>
      </c>
      <c r="F470" s="6">
        <v>5743.5</v>
      </c>
      <c r="G470" s="6">
        <v>6432.72</v>
      </c>
      <c r="H470" s="3">
        <v>1148.7</v>
      </c>
      <c r="I470" s="4" t="s">
        <v>40</v>
      </c>
      <c r="S470" s="58" t="s">
        <v>91</v>
      </c>
      <c r="T470" s="58">
        <v>2020</v>
      </c>
      <c r="U470" s="58" t="s">
        <v>10</v>
      </c>
      <c r="V470" s="58" t="s">
        <v>95</v>
      </c>
      <c r="W470" s="58" t="s">
        <v>84</v>
      </c>
      <c r="X470" s="58" t="s">
        <v>85</v>
      </c>
      <c r="Y470" s="58" t="s">
        <v>86</v>
      </c>
      <c r="Z470" s="58" t="s">
        <v>87</v>
      </c>
      <c r="AA470" s="58" t="s">
        <v>88</v>
      </c>
      <c r="AB470" s="58">
        <v>1029</v>
      </c>
      <c r="AC470" s="58">
        <v>1471.47</v>
      </c>
    </row>
    <row r="471" spans="1:29" ht="18" customHeight="1" x14ac:dyDescent="0.25">
      <c r="A471" s="1">
        <v>2022</v>
      </c>
      <c r="B471" s="1" t="s">
        <v>7</v>
      </c>
      <c r="C471" s="1" t="s">
        <v>12</v>
      </c>
      <c r="D471" s="5" t="s">
        <v>29</v>
      </c>
      <c r="E471" s="6">
        <v>643</v>
      </c>
      <c r="F471" s="6">
        <v>7000</v>
      </c>
      <c r="G471" s="6">
        <v>7840</v>
      </c>
      <c r="H471" s="3">
        <v>1400</v>
      </c>
      <c r="I471" s="4" t="s">
        <v>40</v>
      </c>
      <c r="S471" s="58" t="s">
        <v>89</v>
      </c>
      <c r="T471" s="58">
        <v>2020</v>
      </c>
      <c r="U471" s="58" t="s">
        <v>10</v>
      </c>
      <c r="V471" s="58" t="s">
        <v>95</v>
      </c>
      <c r="W471" s="58" t="s">
        <v>84</v>
      </c>
      <c r="X471" s="58" t="s">
        <v>85</v>
      </c>
      <c r="Y471" s="58" t="s">
        <v>86</v>
      </c>
      <c r="Z471" s="58" t="s">
        <v>87</v>
      </c>
      <c r="AA471" s="58" t="s">
        <v>88</v>
      </c>
      <c r="AB471" s="58">
        <v>264</v>
      </c>
      <c r="AC471" s="58">
        <v>377.52</v>
      </c>
    </row>
    <row r="472" spans="1:29" ht="18" customHeight="1" x14ac:dyDescent="0.25">
      <c r="A472" s="1">
        <v>2022</v>
      </c>
      <c r="B472" s="1" t="s">
        <v>7</v>
      </c>
      <c r="C472" s="1" t="s">
        <v>38</v>
      </c>
      <c r="D472" s="5" t="s">
        <v>31</v>
      </c>
      <c r="E472" s="6">
        <v>455</v>
      </c>
      <c r="F472" s="6">
        <v>5036.46</v>
      </c>
      <c r="G472" s="6">
        <v>5128.0320000000002</v>
      </c>
      <c r="H472" s="3">
        <v>1007.292</v>
      </c>
      <c r="I472" s="4" t="s">
        <v>40</v>
      </c>
      <c r="S472" s="58" t="s">
        <v>89</v>
      </c>
      <c r="T472" s="58">
        <v>2020</v>
      </c>
      <c r="U472" s="58" t="s">
        <v>10</v>
      </c>
      <c r="V472" s="58" t="s">
        <v>95</v>
      </c>
      <c r="W472" s="58" t="s">
        <v>84</v>
      </c>
      <c r="X472" s="58" t="s">
        <v>85</v>
      </c>
      <c r="Y472" s="58" t="s">
        <v>86</v>
      </c>
      <c r="Z472" s="58" t="s">
        <v>87</v>
      </c>
      <c r="AA472" s="58" t="s">
        <v>88</v>
      </c>
      <c r="AB472" s="58">
        <v>291</v>
      </c>
      <c r="AC472" s="58">
        <v>416.13</v>
      </c>
    </row>
    <row r="473" spans="1:29" ht="18" customHeight="1" x14ac:dyDescent="0.25">
      <c r="A473" s="1">
        <v>2022</v>
      </c>
      <c r="B473" s="1" t="s">
        <v>7</v>
      </c>
      <c r="C473" s="1" t="s">
        <v>12</v>
      </c>
      <c r="D473" s="5" t="s">
        <v>28</v>
      </c>
      <c r="E473" s="7">
        <v>345</v>
      </c>
      <c r="F473" s="7">
        <v>7700</v>
      </c>
      <c r="G473" s="7">
        <v>7840</v>
      </c>
      <c r="H473" s="3">
        <v>1540</v>
      </c>
      <c r="I473" s="4" t="s">
        <v>40</v>
      </c>
      <c r="S473" s="58" t="s">
        <v>89</v>
      </c>
      <c r="T473" s="58">
        <v>2020</v>
      </c>
      <c r="U473" s="58" t="s">
        <v>10</v>
      </c>
      <c r="V473" s="58" t="s">
        <v>95</v>
      </c>
      <c r="W473" s="58" t="s">
        <v>84</v>
      </c>
      <c r="X473" s="58" t="s">
        <v>85</v>
      </c>
      <c r="Y473" s="58" t="s">
        <v>86</v>
      </c>
      <c r="Z473" s="58" t="s">
        <v>87</v>
      </c>
      <c r="AA473" s="58" t="s">
        <v>88</v>
      </c>
      <c r="AB473" s="58">
        <v>339</v>
      </c>
      <c r="AC473" s="58">
        <v>484.77</v>
      </c>
    </row>
    <row r="474" spans="1:29" ht="18" customHeight="1" x14ac:dyDescent="0.25">
      <c r="A474" s="1">
        <v>2022</v>
      </c>
      <c r="B474" s="1" t="s">
        <v>7</v>
      </c>
      <c r="C474" s="1" t="s">
        <v>13</v>
      </c>
      <c r="D474" s="2" t="s">
        <v>33</v>
      </c>
      <c r="E474" s="3">
        <v>122</v>
      </c>
      <c r="F474" s="3">
        <v>110</v>
      </c>
      <c r="G474" s="3">
        <v>112</v>
      </c>
      <c r="H474" s="3">
        <v>22</v>
      </c>
      <c r="I474" s="4" t="s">
        <v>40</v>
      </c>
      <c r="S474" s="58" t="s">
        <v>89</v>
      </c>
      <c r="T474" s="58">
        <v>2020</v>
      </c>
      <c r="U474" s="58" t="s">
        <v>10</v>
      </c>
      <c r="V474" s="58" t="s">
        <v>95</v>
      </c>
      <c r="W474" s="58" t="s">
        <v>84</v>
      </c>
      <c r="X474" s="58" t="s">
        <v>85</v>
      </c>
      <c r="Y474" s="58" t="s">
        <v>86</v>
      </c>
      <c r="Z474" s="58" t="s">
        <v>87</v>
      </c>
      <c r="AA474" s="58" t="s">
        <v>88</v>
      </c>
      <c r="AB474" s="58">
        <v>267</v>
      </c>
      <c r="AC474" s="58">
        <v>381.81</v>
      </c>
    </row>
    <row r="475" spans="1:29" ht="18" customHeight="1" x14ac:dyDescent="0.25">
      <c r="A475" s="1">
        <v>2022</v>
      </c>
      <c r="B475" s="1" t="s">
        <v>7</v>
      </c>
      <c r="C475" s="1" t="s">
        <v>15</v>
      </c>
      <c r="D475" s="5" t="s">
        <v>26</v>
      </c>
      <c r="E475" s="6">
        <v>78</v>
      </c>
      <c r="F475" s="6">
        <v>2517.46</v>
      </c>
      <c r="G475" s="6">
        <v>5126.4639999999999</v>
      </c>
      <c r="H475" s="3">
        <v>503.49200000000002</v>
      </c>
      <c r="I475" s="4" t="s">
        <v>40</v>
      </c>
      <c r="S475" s="58" t="s">
        <v>91</v>
      </c>
      <c r="T475" s="58">
        <v>2020</v>
      </c>
      <c r="U475" s="58" t="s">
        <v>10</v>
      </c>
      <c r="V475" s="58" t="s">
        <v>95</v>
      </c>
      <c r="W475" s="58" t="s">
        <v>84</v>
      </c>
      <c r="X475" s="58" t="s">
        <v>85</v>
      </c>
      <c r="Y475" s="58" t="s">
        <v>86</v>
      </c>
      <c r="Z475" s="58" t="s">
        <v>87</v>
      </c>
      <c r="AA475" s="58" t="s">
        <v>88</v>
      </c>
      <c r="AB475" s="58">
        <v>810</v>
      </c>
      <c r="AC475" s="58">
        <v>1158.3</v>
      </c>
    </row>
    <row r="476" spans="1:29" ht="18" customHeight="1" x14ac:dyDescent="0.25">
      <c r="A476" s="1">
        <v>2022</v>
      </c>
      <c r="B476" s="1" t="s">
        <v>7</v>
      </c>
      <c r="C476" s="1" t="s">
        <v>15</v>
      </c>
      <c r="D476" s="5" t="s">
        <v>24</v>
      </c>
      <c r="E476" s="6">
        <v>76</v>
      </c>
      <c r="F476" s="6">
        <v>2517.2949999999996</v>
      </c>
      <c r="G476" s="6">
        <v>5126.1279999999997</v>
      </c>
      <c r="H476" s="3">
        <v>503.45899999999995</v>
      </c>
      <c r="I476" s="4" t="s">
        <v>40</v>
      </c>
      <c r="S476" s="58" t="s">
        <v>82</v>
      </c>
      <c r="T476" s="58">
        <v>2020</v>
      </c>
      <c r="U476" s="58" t="s">
        <v>10</v>
      </c>
      <c r="V476" s="58" t="s">
        <v>95</v>
      </c>
      <c r="W476" s="58" t="s">
        <v>84</v>
      </c>
      <c r="X476" s="58" t="s">
        <v>85</v>
      </c>
      <c r="Y476" s="58" t="s">
        <v>86</v>
      </c>
      <c r="Z476" s="58" t="s">
        <v>87</v>
      </c>
      <c r="AA476" s="58" t="s">
        <v>88</v>
      </c>
      <c r="AB476" s="58">
        <v>863</v>
      </c>
      <c r="AC476" s="58">
        <v>1234.0899999999999</v>
      </c>
    </row>
    <row r="477" spans="1:29" ht="18" customHeight="1" x14ac:dyDescent="0.25">
      <c r="A477" s="1">
        <v>2022</v>
      </c>
      <c r="B477" s="1" t="s">
        <v>7</v>
      </c>
      <c r="C477" s="1" t="s">
        <v>15</v>
      </c>
      <c r="D477" s="5" t="s">
        <v>25</v>
      </c>
      <c r="E477" s="6">
        <v>46</v>
      </c>
      <c r="F477" s="6">
        <v>115</v>
      </c>
      <c r="G477" s="6">
        <v>224</v>
      </c>
      <c r="H477" s="3">
        <v>23</v>
      </c>
      <c r="I477" s="4" t="s">
        <v>40</v>
      </c>
      <c r="S477" s="58" t="s">
        <v>89</v>
      </c>
      <c r="T477" s="58">
        <v>2020</v>
      </c>
      <c r="U477" s="58" t="s">
        <v>10</v>
      </c>
      <c r="V477" s="58" t="s">
        <v>95</v>
      </c>
      <c r="W477" s="58" t="s">
        <v>84</v>
      </c>
      <c r="X477" s="58" t="s">
        <v>85</v>
      </c>
      <c r="Y477" s="58" t="s">
        <v>86</v>
      </c>
      <c r="Z477" s="58" t="s">
        <v>96</v>
      </c>
      <c r="AA477" s="58" t="s">
        <v>88</v>
      </c>
      <c r="AB477" s="58">
        <v>293</v>
      </c>
      <c r="AC477" s="58">
        <v>418.99</v>
      </c>
    </row>
    <row r="478" spans="1:29" ht="18" customHeight="1" x14ac:dyDescent="0.25">
      <c r="A478" s="1">
        <v>2022</v>
      </c>
      <c r="B478" s="1" t="s">
        <v>7</v>
      </c>
      <c r="C478" s="1" t="s">
        <v>15</v>
      </c>
      <c r="D478" s="5" t="s">
        <v>23</v>
      </c>
      <c r="E478" s="6">
        <v>34</v>
      </c>
      <c r="F478" s="6">
        <v>2631.66</v>
      </c>
      <c r="G478" s="6">
        <v>5126.0160000000005</v>
      </c>
      <c r="H478" s="3">
        <v>526.33199999999999</v>
      </c>
      <c r="I478" s="4" t="s">
        <v>40</v>
      </c>
      <c r="S478" s="58" t="s">
        <v>92</v>
      </c>
      <c r="T478" s="58">
        <v>2020</v>
      </c>
      <c r="U478" s="58" t="s">
        <v>10</v>
      </c>
      <c r="V478" s="58" t="s">
        <v>95</v>
      </c>
      <c r="W478" s="58" t="s">
        <v>84</v>
      </c>
      <c r="X478" s="58" t="s">
        <v>85</v>
      </c>
      <c r="Y478" s="58" t="s">
        <v>86</v>
      </c>
      <c r="Z478" s="58" t="s">
        <v>96</v>
      </c>
      <c r="AA478" s="58" t="s">
        <v>88</v>
      </c>
      <c r="AB478" s="58">
        <v>341</v>
      </c>
      <c r="AC478" s="58">
        <v>487.63</v>
      </c>
    </row>
    <row r="479" spans="1:29" ht="18" customHeight="1" x14ac:dyDescent="0.25">
      <c r="A479" s="1">
        <v>2022</v>
      </c>
      <c r="B479" s="1" t="s">
        <v>7</v>
      </c>
      <c r="C479" s="1" t="s">
        <v>13</v>
      </c>
      <c r="D479" s="2" t="s">
        <v>34</v>
      </c>
      <c r="E479" s="3">
        <v>7</v>
      </c>
      <c r="F479" s="3">
        <v>230</v>
      </c>
      <c r="G479" s="3">
        <v>224</v>
      </c>
      <c r="H479" s="3">
        <v>46</v>
      </c>
      <c r="I479" s="4" t="s">
        <v>40</v>
      </c>
      <c r="S479" s="58" t="s">
        <v>82</v>
      </c>
      <c r="T479" s="58">
        <v>2020</v>
      </c>
      <c r="U479" s="58" t="s">
        <v>10</v>
      </c>
      <c r="V479" s="58" t="s">
        <v>95</v>
      </c>
      <c r="W479" s="58" t="s">
        <v>84</v>
      </c>
      <c r="X479" s="58" t="s">
        <v>85</v>
      </c>
      <c r="Y479" s="58" t="s">
        <v>86</v>
      </c>
      <c r="Z479" s="58" t="s">
        <v>96</v>
      </c>
      <c r="AA479" s="58" t="s">
        <v>88</v>
      </c>
      <c r="AB479" s="58">
        <v>263</v>
      </c>
      <c r="AC479" s="58">
        <v>376.09000000000003</v>
      </c>
    </row>
    <row r="480" spans="1:29" ht="18" customHeight="1" x14ac:dyDescent="0.25">
      <c r="A480" s="1">
        <v>2022</v>
      </c>
      <c r="B480" s="1" t="s">
        <v>7</v>
      </c>
      <c r="C480" s="1" t="s">
        <v>15</v>
      </c>
      <c r="D480" s="5" t="s">
        <v>27</v>
      </c>
      <c r="E480" s="6">
        <v>3</v>
      </c>
      <c r="F480" s="6">
        <v>2631.9475000000002</v>
      </c>
      <c r="G480" s="6">
        <v>5126.576</v>
      </c>
      <c r="H480" s="3">
        <v>526.38950000000011</v>
      </c>
      <c r="I480" s="4" t="s">
        <v>40</v>
      </c>
      <c r="S480" s="58" t="s">
        <v>89</v>
      </c>
      <c r="T480" s="58">
        <v>2020</v>
      </c>
      <c r="U480" s="58" t="s">
        <v>9</v>
      </c>
      <c r="V480" s="58" t="s">
        <v>95</v>
      </c>
      <c r="W480" s="58" t="s">
        <v>84</v>
      </c>
      <c r="X480" s="58" t="s">
        <v>85</v>
      </c>
      <c r="Y480" s="58" t="s">
        <v>86</v>
      </c>
      <c r="Z480" s="58" t="s">
        <v>96</v>
      </c>
      <c r="AA480" s="58" t="s">
        <v>88</v>
      </c>
      <c r="AB480" s="58">
        <v>296</v>
      </c>
      <c r="AC480" s="58">
        <v>423.28</v>
      </c>
    </row>
    <row r="481" spans="1:29" ht="18" customHeight="1" x14ac:dyDescent="0.25">
      <c r="A481" s="1">
        <v>2022</v>
      </c>
      <c r="B481" s="1" t="s">
        <v>7</v>
      </c>
      <c r="C481" s="1" t="s">
        <v>32</v>
      </c>
      <c r="D481" s="5" t="s">
        <v>32</v>
      </c>
      <c r="E481" s="6">
        <v>2</v>
      </c>
      <c r="F481" s="6">
        <v>7590</v>
      </c>
      <c r="G481" s="6">
        <v>7392</v>
      </c>
      <c r="H481" s="3">
        <v>1518</v>
      </c>
      <c r="I481" s="4" t="s">
        <v>40</v>
      </c>
      <c r="S481" s="58" t="s">
        <v>92</v>
      </c>
      <c r="T481" s="58">
        <v>2020</v>
      </c>
      <c r="U481" s="58" t="s">
        <v>9</v>
      </c>
      <c r="V481" s="58" t="s">
        <v>95</v>
      </c>
      <c r="W481" s="58" t="s">
        <v>84</v>
      </c>
      <c r="X481" s="58" t="s">
        <v>85</v>
      </c>
      <c r="Y481" s="58" t="s">
        <v>86</v>
      </c>
      <c r="Z481" s="58" t="s">
        <v>96</v>
      </c>
      <c r="AA481" s="58" t="s">
        <v>88</v>
      </c>
      <c r="AB481" s="58">
        <v>344</v>
      </c>
      <c r="AC481" s="58">
        <v>491.91999999999996</v>
      </c>
    </row>
    <row r="482" spans="1:29" ht="18" customHeight="1" x14ac:dyDescent="0.25">
      <c r="A482" s="1">
        <v>2022</v>
      </c>
      <c r="B482" s="1" t="s">
        <v>8</v>
      </c>
      <c r="C482" s="1" t="s">
        <v>14</v>
      </c>
      <c r="D482" s="2" t="s">
        <v>36</v>
      </c>
      <c r="E482" s="3">
        <v>3566</v>
      </c>
      <c r="F482" s="3">
        <v>4577.3</v>
      </c>
      <c r="G482" s="3">
        <v>5126.576</v>
      </c>
      <c r="H482" s="3">
        <v>915.46</v>
      </c>
      <c r="I482" s="4" t="s">
        <v>40</v>
      </c>
      <c r="S482" s="58" t="s">
        <v>89</v>
      </c>
      <c r="T482" s="58">
        <v>2020</v>
      </c>
      <c r="U482" s="58" t="s">
        <v>9</v>
      </c>
      <c r="V482" s="58" t="s">
        <v>95</v>
      </c>
      <c r="W482" s="58" t="s">
        <v>84</v>
      </c>
      <c r="X482" s="58" t="s">
        <v>85</v>
      </c>
      <c r="Y482" s="58" t="s">
        <v>86</v>
      </c>
      <c r="Z482" s="58" t="s">
        <v>96</v>
      </c>
      <c r="AA482" s="58" t="s">
        <v>88</v>
      </c>
      <c r="AB482" s="58">
        <v>272</v>
      </c>
      <c r="AC482" s="58">
        <v>388.96</v>
      </c>
    </row>
    <row r="483" spans="1:29" ht="18" customHeight="1" x14ac:dyDescent="0.25">
      <c r="A483" s="1">
        <v>2022</v>
      </c>
      <c r="B483" s="1" t="s">
        <v>8</v>
      </c>
      <c r="C483" s="1" t="s">
        <v>14</v>
      </c>
      <c r="D483" s="2" t="s">
        <v>37</v>
      </c>
      <c r="E483" s="3">
        <v>2498</v>
      </c>
      <c r="F483" s="3">
        <v>8000</v>
      </c>
      <c r="G483" s="3">
        <v>8960</v>
      </c>
      <c r="H483" s="3">
        <v>1600</v>
      </c>
      <c r="I483" s="4" t="s">
        <v>40</v>
      </c>
      <c r="S483" s="58" t="s">
        <v>82</v>
      </c>
      <c r="T483" s="58">
        <v>2020</v>
      </c>
      <c r="U483" s="58" t="s">
        <v>9</v>
      </c>
      <c r="V483" s="58" t="s">
        <v>95</v>
      </c>
      <c r="W483" s="58" t="s">
        <v>84</v>
      </c>
      <c r="X483" s="58" t="s">
        <v>85</v>
      </c>
      <c r="Y483" s="58" t="s">
        <v>86</v>
      </c>
      <c r="Z483" s="58" t="s">
        <v>96</v>
      </c>
      <c r="AA483" s="58" t="s">
        <v>88</v>
      </c>
      <c r="AB483" s="58">
        <v>298</v>
      </c>
      <c r="AC483" s="58">
        <v>526.24</v>
      </c>
    </row>
    <row r="484" spans="1:29" ht="18" customHeight="1" x14ac:dyDescent="0.25">
      <c r="A484" s="1">
        <v>2022</v>
      </c>
      <c r="B484" s="1" t="s">
        <v>8</v>
      </c>
      <c r="C484" s="1" t="s">
        <v>13</v>
      </c>
      <c r="D484" s="2" t="s">
        <v>35</v>
      </c>
      <c r="E484" s="3">
        <v>1245</v>
      </c>
      <c r="F484" s="3">
        <v>4577.2</v>
      </c>
      <c r="G484" s="3">
        <v>5126.4639999999999</v>
      </c>
      <c r="H484" s="3">
        <v>915.44</v>
      </c>
      <c r="I484" s="4" t="s">
        <v>40</v>
      </c>
      <c r="S484" s="58" t="s">
        <v>92</v>
      </c>
      <c r="T484" s="58">
        <v>2020</v>
      </c>
      <c r="U484" s="58" t="s">
        <v>9</v>
      </c>
      <c r="V484" s="58" t="s">
        <v>95</v>
      </c>
      <c r="W484" s="58" t="s">
        <v>84</v>
      </c>
      <c r="X484" s="58" t="s">
        <v>85</v>
      </c>
      <c r="Y484" s="58" t="s">
        <v>86</v>
      </c>
      <c r="Z484" s="58" t="s">
        <v>96</v>
      </c>
      <c r="AA484" s="58" t="s">
        <v>88</v>
      </c>
      <c r="AB484" s="58">
        <v>346</v>
      </c>
      <c r="AC484" s="58">
        <v>526.24</v>
      </c>
    </row>
    <row r="485" spans="1:29" ht="18" customHeight="1" x14ac:dyDescent="0.25">
      <c r="A485" s="1">
        <v>2022</v>
      </c>
      <c r="B485" s="1" t="s">
        <v>8</v>
      </c>
      <c r="C485" s="1" t="s">
        <v>38</v>
      </c>
      <c r="D485" s="5" t="s">
        <v>30</v>
      </c>
      <c r="E485" s="6">
        <v>644</v>
      </c>
      <c r="F485" s="6">
        <v>5743.5</v>
      </c>
      <c r="G485" s="6">
        <v>6432.72</v>
      </c>
      <c r="H485" s="3">
        <v>1148.7</v>
      </c>
      <c r="I485" s="4" t="s">
        <v>40</v>
      </c>
      <c r="S485" s="58" t="s">
        <v>93</v>
      </c>
      <c r="T485" s="58">
        <v>2020</v>
      </c>
      <c r="U485" s="58" t="s">
        <v>9</v>
      </c>
      <c r="V485" s="58" t="s">
        <v>95</v>
      </c>
      <c r="W485" s="58" t="s">
        <v>84</v>
      </c>
      <c r="X485" s="58" t="s">
        <v>85</v>
      </c>
      <c r="Y485" s="58" t="s">
        <v>86</v>
      </c>
      <c r="Z485" s="58" t="s">
        <v>96</v>
      </c>
      <c r="AA485" s="58" t="s">
        <v>88</v>
      </c>
      <c r="AB485" s="58">
        <v>268</v>
      </c>
      <c r="AC485" s="58">
        <v>526.24</v>
      </c>
    </row>
    <row r="486" spans="1:29" ht="18" customHeight="1" x14ac:dyDescent="0.25">
      <c r="A486" s="1">
        <v>2022</v>
      </c>
      <c r="B486" s="1" t="s">
        <v>8</v>
      </c>
      <c r="C486" s="1" t="s">
        <v>12</v>
      </c>
      <c r="D486" s="5" t="s">
        <v>29</v>
      </c>
      <c r="E486" s="6">
        <v>643</v>
      </c>
      <c r="F486" s="6">
        <v>7000</v>
      </c>
      <c r="G486" s="6">
        <v>7840</v>
      </c>
      <c r="H486" s="3">
        <v>1400</v>
      </c>
      <c r="I486" s="4" t="s">
        <v>40</v>
      </c>
      <c r="S486" s="58" t="s">
        <v>89</v>
      </c>
      <c r="T486" s="58">
        <v>2020</v>
      </c>
      <c r="U486" s="58" t="s">
        <v>9</v>
      </c>
      <c r="V486" s="58" t="s">
        <v>95</v>
      </c>
      <c r="W486" s="58" t="s">
        <v>84</v>
      </c>
      <c r="X486" s="58" t="s">
        <v>85</v>
      </c>
      <c r="Y486" s="58" t="s">
        <v>86</v>
      </c>
      <c r="Z486" s="58" t="s">
        <v>96</v>
      </c>
      <c r="AA486" s="58" t="s">
        <v>88</v>
      </c>
      <c r="AB486" s="58">
        <v>1028</v>
      </c>
      <c r="AC486" s="58">
        <v>1470.04</v>
      </c>
    </row>
    <row r="487" spans="1:29" ht="18" customHeight="1" x14ac:dyDescent="0.25">
      <c r="A487" s="1">
        <v>2022</v>
      </c>
      <c r="B487" s="1" t="s">
        <v>8</v>
      </c>
      <c r="C487" s="1" t="s">
        <v>38</v>
      </c>
      <c r="D487" s="5" t="s">
        <v>31</v>
      </c>
      <c r="E487" s="6">
        <v>455</v>
      </c>
      <c r="F487" s="6">
        <v>4578.6000000000004</v>
      </c>
      <c r="G487" s="6">
        <v>5128.0320000000002</v>
      </c>
      <c r="H487" s="3">
        <v>915.72000000000014</v>
      </c>
      <c r="I487" s="4" t="s">
        <v>40</v>
      </c>
      <c r="S487" s="58" t="s">
        <v>91</v>
      </c>
      <c r="T487" s="58">
        <v>2020</v>
      </c>
      <c r="U487" s="58" t="s">
        <v>9</v>
      </c>
      <c r="V487" s="58" t="s">
        <v>95</v>
      </c>
      <c r="W487" s="58" t="s">
        <v>84</v>
      </c>
      <c r="X487" s="58" t="s">
        <v>85</v>
      </c>
      <c r="Y487" s="58" t="s">
        <v>86</v>
      </c>
      <c r="Z487" s="58" t="s">
        <v>96</v>
      </c>
      <c r="AA487" s="58" t="s">
        <v>88</v>
      </c>
      <c r="AB487" s="58">
        <v>270</v>
      </c>
      <c r="AC487" s="58">
        <v>386.1</v>
      </c>
    </row>
    <row r="488" spans="1:29" ht="18" customHeight="1" x14ac:dyDescent="0.25">
      <c r="A488" s="1">
        <v>2022</v>
      </c>
      <c r="B488" s="1" t="s">
        <v>8</v>
      </c>
      <c r="C488" s="1" t="s">
        <v>12</v>
      </c>
      <c r="D488" s="5" t="s">
        <v>28</v>
      </c>
      <c r="E488" s="7">
        <v>345</v>
      </c>
      <c r="F488" s="7">
        <v>7000</v>
      </c>
      <c r="G488" s="7">
        <v>7840</v>
      </c>
      <c r="H488" s="3">
        <v>1400</v>
      </c>
      <c r="I488" s="4" t="s">
        <v>40</v>
      </c>
      <c r="S488" s="58" t="s">
        <v>91</v>
      </c>
      <c r="T488" s="58">
        <v>2020</v>
      </c>
      <c r="U488" s="58" t="s">
        <v>9</v>
      </c>
      <c r="V488" s="58" t="s">
        <v>95</v>
      </c>
      <c r="W488" s="58" t="s">
        <v>84</v>
      </c>
      <c r="X488" s="58" t="s">
        <v>85</v>
      </c>
      <c r="Y488" s="58" t="s">
        <v>86</v>
      </c>
      <c r="Z488" s="58" t="s">
        <v>96</v>
      </c>
      <c r="AA488" s="58" t="s">
        <v>88</v>
      </c>
      <c r="AB488" s="58">
        <v>297</v>
      </c>
      <c r="AC488" s="58">
        <v>424.71</v>
      </c>
    </row>
    <row r="489" spans="1:29" ht="18" customHeight="1" x14ac:dyDescent="0.25">
      <c r="A489" s="1">
        <v>2022</v>
      </c>
      <c r="B489" s="1" t="s">
        <v>8</v>
      </c>
      <c r="C489" s="1" t="s">
        <v>13</v>
      </c>
      <c r="D489" s="2" t="s">
        <v>33</v>
      </c>
      <c r="E489" s="3">
        <v>122</v>
      </c>
      <c r="F489" s="3">
        <v>100</v>
      </c>
      <c r="G489" s="3">
        <v>112</v>
      </c>
      <c r="H489" s="3">
        <v>20</v>
      </c>
      <c r="I489" s="4" t="s">
        <v>40</v>
      </c>
      <c r="S489" s="58" t="s">
        <v>89</v>
      </c>
      <c r="T489" s="58">
        <v>2020</v>
      </c>
      <c r="U489" s="58" t="s">
        <v>9</v>
      </c>
      <c r="V489" s="58" t="s">
        <v>95</v>
      </c>
      <c r="W489" s="58" t="s">
        <v>84</v>
      </c>
      <c r="X489" s="58" t="s">
        <v>85</v>
      </c>
      <c r="Y489" s="58" t="s">
        <v>86</v>
      </c>
      <c r="Z489" s="58" t="s">
        <v>96</v>
      </c>
      <c r="AA489" s="58" t="s">
        <v>88</v>
      </c>
      <c r="AB489" s="58">
        <v>345</v>
      </c>
      <c r="AC489" s="58">
        <v>493.35</v>
      </c>
    </row>
    <row r="490" spans="1:29" ht="18" customHeight="1" x14ac:dyDescent="0.25">
      <c r="A490" s="1">
        <v>2022</v>
      </c>
      <c r="B490" s="1" t="s">
        <v>8</v>
      </c>
      <c r="C490" s="1" t="s">
        <v>15</v>
      </c>
      <c r="D490" s="5" t="s">
        <v>26</v>
      </c>
      <c r="E490" s="6">
        <v>78</v>
      </c>
      <c r="F490" s="6">
        <v>2288.6</v>
      </c>
      <c r="G490" s="6">
        <v>5126.4639999999999</v>
      </c>
      <c r="H490" s="3">
        <v>457.72</v>
      </c>
      <c r="I490" s="4" t="s">
        <v>40</v>
      </c>
      <c r="S490" s="58" t="s">
        <v>93</v>
      </c>
      <c r="T490" s="58">
        <v>2020</v>
      </c>
      <c r="U490" s="58" t="s">
        <v>9</v>
      </c>
      <c r="V490" s="58" t="s">
        <v>95</v>
      </c>
      <c r="W490" s="58" t="s">
        <v>84</v>
      </c>
      <c r="X490" s="58" t="s">
        <v>85</v>
      </c>
      <c r="Y490" s="58" t="s">
        <v>86</v>
      </c>
      <c r="Z490" s="58" t="s">
        <v>96</v>
      </c>
      <c r="AA490" s="58" t="s">
        <v>88</v>
      </c>
      <c r="AB490" s="58">
        <v>776</v>
      </c>
      <c r="AC490" s="58">
        <v>1109.68</v>
      </c>
    </row>
    <row r="491" spans="1:29" ht="18" customHeight="1" x14ac:dyDescent="0.25">
      <c r="A491" s="1">
        <v>2022</v>
      </c>
      <c r="B491" s="1" t="s">
        <v>8</v>
      </c>
      <c r="C491" s="1" t="s">
        <v>15</v>
      </c>
      <c r="D491" s="5" t="s">
        <v>24</v>
      </c>
      <c r="E491" s="6">
        <v>76</v>
      </c>
      <c r="F491" s="6">
        <v>2288.4499999999998</v>
      </c>
      <c r="G491" s="6">
        <v>5126.1279999999997</v>
      </c>
      <c r="H491" s="3">
        <v>457.69</v>
      </c>
      <c r="I491" s="4" t="s">
        <v>40</v>
      </c>
      <c r="S491" s="58" t="s">
        <v>89</v>
      </c>
      <c r="T491" s="58">
        <v>2020</v>
      </c>
      <c r="U491" s="58" t="s">
        <v>9</v>
      </c>
      <c r="V491" s="58" t="s">
        <v>95</v>
      </c>
      <c r="W491" s="58" t="s">
        <v>84</v>
      </c>
      <c r="X491" s="58" t="s">
        <v>85</v>
      </c>
      <c r="Y491" s="58" t="s">
        <v>86</v>
      </c>
      <c r="Z491" s="58" t="s">
        <v>96</v>
      </c>
      <c r="AA491" s="58" t="s">
        <v>88</v>
      </c>
      <c r="AB491" s="58">
        <v>809</v>
      </c>
      <c r="AC491" s="58">
        <v>1156.8699999999999</v>
      </c>
    </row>
    <row r="492" spans="1:29" ht="18" customHeight="1" x14ac:dyDescent="0.25">
      <c r="A492" s="1">
        <v>2022</v>
      </c>
      <c r="B492" s="1" t="s">
        <v>8</v>
      </c>
      <c r="C492" s="1" t="s">
        <v>15</v>
      </c>
      <c r="D492" s="5" t="s">
        <v>25</v>
      </c>
      <c r="E492" s="6">
        <v>46</v>
      </c>
      <c r="F492" s="6">
        <v>100</v>
      </c>
      <c r="G492" s="6">
        <v>224</v>
      </c>
      <c r="H492" s="3">
        <v>20</v>
      </c>
      <c r="I492" s="4" t="s">
        <v>40</v>
      </c>
      <c r="S492" s="58" t="s">
        <v>82</v>
      </c>
      <c r="T492" s="58">
        <v>2020</v>
      </c>
      <c r="U492" s="58" t="s">
        <v>9</v>
      </c>
      <c r="V492" s="58" t="s">
        <v>95</v>
      </c>
      <c r="W492" s="58" t="s">
        <v>84</v>
      </c>
      <c r="X492" s="58" t="s">
        <v>85</v>
      </c>
      <c r="Y492" s="58" t="s">
        <v>86</v>
      </c>
      <c r="Z492" s="58" t="s">
        <v>96</v>
      </c>
      <c r="AA492" s="58" t="s">
        <v>88</v>
      </c>
      <c r="AB492" s="58">
        <v>862</v>
      </c>
      <c r="AC492" s="58">
        <v>1232.6599999999999</v>
      </c>
    </row>
    <row r="493" spans="1:29" ht="18" customHeight="1" x14ac:dyDescent="0.25">
      <c r="A493" s="1">
        <v>2022</v>
      </c>
      <c r="B493" s="1" t="s">
        <v>8</v>
      </c>
      <c r="C493" s="1" t="s">
        <v>15</v>
      </c>
      <c r="D493" s="5" t="s">
        <v>23</v>
      </c>
      <c r="E493" s="6">
        <v>34</v>
      </c>
      <c r="F493" s="6">
        <v>2746.08</v>
      </c>
      <c r="G493" s="6">
        <v>5126.0160000000005</v>
      </c>
      <c r="H493" s="3">
        <v>549.21600000000001</v>
      </c>
      <c r="I493" s="4" t="s">
        <v>40</v>
      </c>
      <c r="S493" s="58" t="s">
        <v>89</v>
      </c>
      <c r="T493" s="58">
        <v>2020</v>
      </c>
      <c r="U493" s="58" t="s">
        <v>9</v>
      </c>
      <c r="V493" s="58" t="s">
        <v>95</v>
      </c>
      <c r="W493" s="58" t="s">
        <v>84</v>
      </c>
      <c r="X493" s="58" t="s">
        <v>85</v>
      </c>
      <c r="Y493" s="58" t="s">
        <v>86</v>
      </c>
      <c r="Z493" s="58" t="s">
        <v>96</v>
      </c>
      <c r="AA493" s="58" t="s">
        <v>88</v>
      </c>
      <c r="AB493" s="58">
        <v>299</v>
      </c>
      <c r="AC493" s="58">
        <v>427.57</v>
      </c>
    </row>
    <row r="494" spans="1:29" ht="18" customHeight="1" x14ac:dyDescent="0.25">
      <c r="A494" s="1">
        <v>2022</v>
      </c>
      <c r="B494" s="1" t="s">
        <v>8</v>
      </c>
      <c r="C494" s="1" t="s">
        <v>13</v>
      </c>
      <c r="D494" s="2" t="s">
        <v>34</v>
      </c>
      <c r="E494" s="3">
        <v>7</v>
      </c>
      <c r="F494" s="3">
        <v>240</v>
      </c>
      <c r="G494" s="3">
        <v>224</v>
      </c>
      <c r="H494" s="3">
        <v>48</v>
      </c>
      <c r="I494" s="4" t="s">
        <v>40</v>
      </c>
      <c r="S494" s="58" t="s">
        <v>89</v>
      </c>
      <c r="T494" s="58">
        <v>2020</v>
      </c>
      <c r="U494" s="58" t="s">
        <v>9</v>
      </c>
      <c r="V494" s="58" t="s">
        <v>95</v>
      </c>
      <c r="W494" s="58" t="s">
        <v>84</v>
      </c>
      <c r="X494" s="58" t="s">
        <v>85</v>
      </c>
      <c r="Y494" s="58" t="s">
        <v>86</v>
      </c>
      <c r="Z494" s="58" t="s">
        <v>96</v>
      </c>
      <c r="AA494" s="58" t="s">
        <v>88</v>
      </c>
      <c r="AB494" s="58">
        <v>269</v>
      </c>
      <c r="AC494" s="58">
        <v>384.67</v>
      </c>
    </row>
    <row r="495" spans="1:29" ht="18" customHeight="1" x14ac:dyDescent="0.25">
      <c r="A495" s="1">
        <v>2022</v>
      </c>
      <c r="B495" s="1" t="s">
        <v>8</v>
      </c>
      <c r="C495" s="1" t="s">
        <v>15</v>
      </c>
      <c r="D495" s="5" t="s">
        <v>27</v>
      </c>
      <c r="E495" s="6">
        <v>3</v>
      </c>
      <c r="F495" s="6">
        <v>2746.38</v>
      </c>
      <c r="G495" s="6">
        <v>5126.576</v>
      </c>
      <c r="H495" s="3">
        <v>549.27600000000007</v>
      </c>
      <c r="I495" s="4" t="s">
        <v>40</v>
      </c>
      <c r="S495" s="58" t="s">
        <v>89</v>
      </c>
      <c r="T495" s="58">
        <v>2020</v>
      </c>
      <c r="U495" s="58" t="s">
        <v>8</v>
      </c>
      <c r="V495" s="58" t="s">
        <v>95</v>
      </c>
      <c r="W495" s="58" t="s">
        <v>84</v>
      </c>
      <c r="X495" s="58" t="s">
        <v>85</v>
      </c>
      <c r="Y495" s="58" t="s">
        <v>86</v>
      </c>
      <c r="Z495" s="58" t="s">
        <v>96</v>
      </c>
      <c r="AA495" s="58" t="s">
        <v>88</v>
      </c>
      <c r="AB495" s="58">
        <v>302</v>
      </c>
      <c r="AC495" s="58">
        <v>431.86</v>
      </c>
    </row>
    <row r="496" spans="1:29" ht="18" customHeight="1" x14ac:dyDescent="0.25">
      <c r="A496" s="1">
        <v>2022</v>
      </c>
      <c r="B496" s="1" t="s">
        <v>8</v>
      </c>
      <c r="C496" s="1" t="s">
        <v>32</v>
      </c>
      <c r="D496" s="5" t="s">
        <v>32</v>
      </c>
      <c r="E496" s="6">
        <v>2</v>
      </c>
      <c r="F496" s="6">
        <v>7920</v>
      </c>
      <c r="G496" s="6">
        <v>7392</v>
      </c>
      <c r="H496" s="3">
        <v>1584</v>
      </c>
      <c r="I496" s="4" t="s">
        <v>40</v>
      </c>
      <c r="S496" s="58" t="s">
        <v>82</v>
      </c>
      <c r="T496" s="58">
        <v>2020</v>
      </c>
      <c r="U496" s="58" t="s">
        <v>8</v>
      </c>
      <c r="V496" s="58" t="s">
        <v>95</v>
      </c>
      <c r="W496" s="58" t="s">
        <v>84</v>
      </c>
      <c r="X496" s="58" t="s">
        <v>85</v>
      </c>
      <c r="Y496" s="58" t="s">
        <v>86</v>
      </c>
      <c r="Z496" s="58" t="s">
        <v>96</v>
      </c>
      <c r="AA496" s="58" t="s">
        <v>88</v>
      </c>
      <c r="AB496" s="58">
        <v>350</v>
      </c>
      <c r="AC496" s="58">
        <v>500.5</v>
      </c>
    </row>
    <row r="497" spans="1:29" ht="18" customHeight="1" x14ac:dyDescent="0.25">
      <c r="A497" s="1">
        <v>2022</v>
      </c>
      <c r="B497" s="1" t="s">
        <v>9</v>
      </c>
      <c r="C497" s="1" t="s">
        <v>14</v>
      </c>
      <c r="D497" s="2" t="s">
        <v>36</v>
      </c>
      <c r="E497" s="3">
        <v>3566</v>
      </c>
      <c r="F497" s="3">
        <v>5035.0300000000007</v>
      </c>
      <c r="G497" s="3">
        <v>5126.576</v>
      </c>
      <c r="H497" s="3">
        <v>1007.0060000000002</v>
      </c>
      <c r="I497" s="4" t="s">
        <v>40</v>
      </c>
      <c r="S497" s="58" t="s">
        <v>82</v>
      </c>
      <c r="T497" s="58">
        <v>2020</v>
      </c>
      <c r="U497" s="58" t="s">
        <v>8</v>
      </c>
      <c r="V497" s="58" t="s">
        <v>95</v>
      </c>
      <c r="W497" s="58" t="s">
        <v>84</v>
      </c>
      <c r="X497" s="58" t="s">
        <v>85</v>
      </c>
      <c r="Y497" s="58" t="s">
        <v>86</v>
      </c>
      <c r="Z497" s="58" t="s">
        <v>96</v>
      </c>
      <c r="AA497" s="58" t="s">
        <v>88</v>
      </c>
      <c r="AB497" s="58">
        <v>278</v>
      </c>
      <c r="AC497" s="58">
        <v>397.53999999999996</v>
      </c>
    </row>
    <row r="498" spans="1:29" ht="18" customHeight="1" x14ac:dyDescent="0.25">
      <c r="A498" s="1">
        <v>2022</v>
      </c>
      <c r="B498" s="1" t="s">
        <v>9</v>
      </c>
      <c r="C498" s="1" t="s">
        <v>14</v>
      </c>
      <c r="D498" s="2" t="s">
        <v>37</v>
      </c>
      <c r="E498" s="3">
        <v>2498</v>
      </c>
      <c r="F498" s="3">
        <v>9200</v>
      </c>
      <c r="G498" s="3">
        <v>8960</v>
      </c>
      <c r="H498" s="3">
        <v>1840</v>
      </c>
      <c r="I498" s="4" t="s">
        <v>40</v>
      </c>
      <c r="S498" s="58" t="s">
        <v>89</v>
      </c>
      <c r="T498" s="58">
        <v>2020</v>
      </c>
      <c r="U498" s="58" t="s">
        <v>8</v>
      </c>
      <c r="V498" s="58" t="s">
        <v>95</v>
      </c>
      <c r="W498" s="58" t="s">
        <v>84</v>
      </c>
      <c r="X498" s="58" t="s">
        <v>85</v>
      </c>
      <c r="Y498" s="58" t="s">
        <v>86</v>
      </c>
      <c r="Z498" s="58" t="s">
        <v>96</v>
      </c>
      <c r="AA498" s="58" t="s">
        <v>88</v>
      </c>
      <c r="AB498" s="58">
        <v>304</v>
      </c>
      <c r="AC498" s="58">
        <v>526.24</v>
      </c>
    </row>
    <row r="499" spans="1:29" ht="18" customHeight="1" x14ac:dyDescent="0.25">
      <c r="A499" s="1">
        <v>2022</v>
      </c>
      <c r="B499" s="1" t="s">
        <v>9</v>
      </c>
      <c r="C499" s="1" t="s">
        <v>13</v>
      </c>
      <c r="D499" s="2" t="s">
        <v>35</v>
      </c>
      <c r="E499" s="3">
        <v>1245</v>
      </c>
      <c r="F499" s="3">
        <v>5263.78</v>
      </c>
      <c r="G499" s="3">
        <v>5126.4639999999999</v>
      </c>
      <c r="H499" s="3">
        <v>1052.7560000000001</v>
      </c>
      <c r="I499" s="4" t="s">
        <v>40</v>
      </c>
      <c r="S499" s="58" t="s">
        <v>82</v>
      </c>
      <c r="T499" s="58">
        <v>2020</v>
      </c>
      <c r="U499" s="58" t="s">
        <v>8</v>
      </c>
      <c r="V499" s="58" t="s">
        <v>95</v>
      </c>
      <c r="W499" s="58" t="s">
        <v>84</v>
      </c>
      <c r="X499" s="58" t="s">
        <v>85</v>
      </c>
      <c r="Y499" s="58" t="s">
        <v>86</v>
      </c>
      <c r="Z499" s="58" t="s">
        <v>96</v>
      </c>
      <c r="AA499" s="58" t="s">
        <v>88</v>
      </c>
      <c r="AB499" s="58">
        <v>274</v>
      </c>
      <c r="AC499" s="58">
        <v>526.24</v>
      </c>
    </row>
    <row r="500" spans="1:29" ht="18" customHeight="1" x14ac:dyDescent="0.25">
      <c r="A500" s="1">
        <v>2022</v>
      </c>
      <c r="B500" s="1" t="s">
        <v>9</v>
      </c>
      <c r="C500" s="1" t="s">
        <v>38</v>
      </c>
      <c r="D500" s="5" t="s">
        <v>30</v>
      </c>
      <c r="E500" s="6">
        <v>644</v>
      </c>
      <c r="F500" s="6">
        <v>6605.0249999999996</v>
      </c>
      <c r="G500" s="6">
        <v>6432.72</v>
      </c>
      <c r="H500" s="3">
        <v>1321.0050000000001</v>
      </c>
      <c r="I500" s="4" t="s">
        <v>40</v>
      </c>
      <c r="S500" s="58" t="s">
        <v>92</v>
      </c>
      <c r="T500" s="58">
        <v>2020</v>
      </c>
      <c r="U500" s="58" t="s">
        <v>8</v>
      </c>
      <c r="V500" s="58" t="s">
        <v>95</v>
      </c>
      <c r="W500" s="58" t="s">
        <v>84</v>
      </c>
      <c r="X500" s="58" t="s">
        <v>85</v>
      </c>
      <c r="Y500" s="58" t="s">
        <v>86</v>
      </c>
      <c r="Z500" s="58" t="s">
        <v>96</v>
      </c>
      <c r="AA500" s="58" t="s">
        <v>88</v>
      </c>
      <c r="AB500" s="58">
        <v>994</v>
      </c>
      <c r="AC500" s="58">
        <v>1421.42</v>
      </c>
    </row>
    <row r="501" spans="1:29" ht="18" customHeight="1" x14ac:dyDescent="0.25">
      <c r="A501" s="1">
        <v>2022</v>
      </c>
      <c r="B501" s="1" t="s">
        <v>9</v>
      </c>
      <c r="C501" s="1" t="s">
        <v>12</v>
      </c>
      <c r="D501" s="5" t="s">
        <v>29</v>
      </c>
      <c r="E501" s="6">
        <v>643</v>
      </c>
      <c r="F501" s="6">
        <v>8400</v>
      </c>
      <c r="G501" s="6">
        <v>7840</v>
      </c>
      <c r="H501" s="3">
        <v>1680</v>
      </c>
      <c r="I501" s="4" t="s">
        <v>40</v>
      </c>
      <c r="S501" s="58" t="s">
        <v>89</v>
      </c>
      <c r="T501" s="58">
        <v>2020</v>
      </c>
      <c r="U501" s="58" t="s">
        <v>8</v>
      </c>
      <c r="V501" s="58" t="s">
        <v>95</v>
      </c>
      <c r="W501" s="58" t="s">
        <v>84</v>
      </c>
      <c r="X501" s="58" t="s">
        <v>85</v>
      </c>
      <c r="Y501" s="58" t="s">
        <v>86</v>
      </c>
      <c r="Z501" s="58" t="s">
        <v>96</v>
      </c>
      <c r="AA501" s="58" t="s">
        <v>88</v>
      </c>
      <c r="AB501" s="58">
        <v>1027</v>
      </c>
      <c r="AC501" s="58">
        <v>1468.6100000000001</v>
      </c>
    </row>
    <row r="502" spans="1:29" ht="18" customHeight="1" x14ac:dyDescent="0.25">
      <c r="A502" s="1">
        <v>2022</v>
      </c>
      <c r="B502" s="1" t="s">
        <v>9</v>
      </c>
      <c r="C502" s="1" t="s">
        <v>38</v>
      </c>
      <c r="D502" s="5" t="s">
        <v>31</v>
      </c>
      <c r="E502" s="6">
        <v>455</v>
      </c>
      <c r="F502" s="6">
        <v>5494.3200000000006</v>
      </c>
      <c r="G502" s="6">
        <v>5128.0320000000002</v>
      </c>
      <c r="H502" s="3">
        <v>1098.8640000000003</v>
      </c>
      <c r="I502" s="4" t="s">
        <v>40</v>
      </c>
      <c r="S502" s="58" t="s">
        <v>82</v>
      </c>
      <c r="T502" s="58">
        <v>2020</v>
      </c>
      <c r="U502" s="58" t="s">
        <v>8</v>
      </c>
      <c r="V502" s="58" t="s">
        <v>95</v>
      </c>
      <c r="W502" s="58" t="s">
        <v>84</v>
      </c>
      <c r="X502" s="58" t="s">
        <v>85</v>
      </c>
      <c r="Y502" s="58" t="s">
        <v>86</v>
      </c>
      <c r="Z502" s="58" t="s">
        <v>96</v>
      </c>
      <c r="AA502" s="58" t="s">
        <v>88</v>
      </c>
      <c r="AB502" s="58">
        <v>276</v>
      </c>
      <c r="AC502" s="58">
        <v>394.68</v>
      </c>
    </row>
    <row r="503" spans="1:29" ht="18" customHeight="1" x14ac:dyDescent="0.25">
      <c r="A503" s="1">
        <v>2022</v>
      </c>
      <c r="B503" s="1" t="s">
        <v>9</v>
      </c>
      <c r="C503" s="1" t="s">
        <v>12</v>
      </c>
      <c r="D503" s="5" t="s">
        <v>28</v>
      </c>
      <c r="E503" s="7">
        <v>345</v>
      </c>
      <c r="F503" s="7">
        <v>8400</v>
      </c>
      <c r="G503" s="7">
        <v>7840</v>
      </c>
      <c r="H503" s="3">
        <v>1680</v>
      </c>
      <c r="I503" s="4" t="s">
        <v>40</v>
      </c>
      <c r="S503" s="58" t="s">
        <v>82</v>
      </c>
      <c r="T503" s="58">
        <v>2020</v>
      </c>
      <c r="U503" s="58" t="s">
        <v>8</v>
      </c>
      <c r="V503" s="58" t="s">
        <v>95</v>
      </c>
      <c r="W503" s="58" t="s">
        <v>84</v>
      </c>
      <c r="X503" s="58" t="s">
        <v>85</v>
      </c>
      <c r="Y503" s="58" t="s">
        <v>86</v>
      </c>
      <c r="Z503" s="58" t="s">
        <v>96</v>
      </c>
      <c r="AA503" s="58" t="s">
        <v>88</v>
      </c>
      <c r="AB503" s="58">
        <v>303</v>
      </c>
      <c r="AC503" s="58">
        <v>433.28999999999996</v>
      </c>
    </row>
    <row r="504" spans="1:29" ht="18" customHeight="1" x14ac:dyDescent="0.25">
      <c r="A504" s="1">
        <v>2022</v>
      </c>
      <c r="B504" s="1" t="s">
        <v>9</v>
      </c>
      <c r="C504" s="1" t="s">
        <v>13</v>
      </c>
      <c r="D504" s="2" t="s">
        <v>33</v>
      </c>
      <c r="E504" s="3">
        <v>122</v>
      </c>
      <c r="F504" s="3">
        <v>120</v>
      </c>
      <c r="G504" s="3">
        <v>112</v>
      </c>
      <c r="H504" s="3">
        <v>24</v>
      </c>
      <c r="I504" s="4" t="s">
        <v>40</v>
      </c>
      <c r="S504" s="58" t="s">
        <v>82</v>
      </c>
      <c r="T504" s="58">
        <v>2020</v>
      </c>
      <c r="U504" s="58" t="s">
        <v>8</v>
      </c>
      <c r="V504" s="58" t="s">
        <v>95</v>
      </c>
      <c r="W504" s="58" t="s">
        <v>84</v>
      </c>
      <c r="X504" s="58" t="s">
        <v>85</v>
      </c>
      <c r="Y504" s="58" t="s">
        <v>86</v>
      </c>
      <c r="Z504" s="58" t="s">
        <v>96</v>
      </c>
      <c r="AA504" s="58" t="s">
        <v>88</v>
      </c>
      <c r="AB504" s="58">
        <v>351</v>
      </c>
      <c r="AC504" s="58">
        <v>501.93</v>
      </c>
    </row>
    <row r="505" spans="1:29" ht="18" customHeight="1" x14ac:dyDescent="0.25">
      <c r="A505" s="1">
        <v>2022</v>
      </c>
      <c r="B505" s="1" t="s">
        <v>9</v>
      </c>
      <c r="C505" s="1" t="s">
        <v>15</v>
      </c>
      <c r="D505" s="5" t="s">
        <v>26</v>
      </c>
      <c r="E505" s="6">
        <v>78</v>
      </c>
      <c r="F505" s="6">
        <v>2517.46</v>
      </c>
      <c r="G505" s="6">
        <v>5126.4639999999999</v>
      </c>
      <c r="H505" s="3">
        <v>503.49200000000002</v>
      </c>
      <c r="I505" s="4" t="s">
        <v>40</v>
      </c>
      <c r="S505" s="58" t="s">
        <v>92</v>
      </c>
      <c r="T505" s="58">
        <v>2020</v>
      </c>
      <c r="U505" s="58" t="s">
        <v>8</v>
      </c>
      <c r="V505" s="58" t="s">
        <v>95</v>
      </c>
      <c r="W505" s="58" t="s">
        <v>84</v>
      </c>
      <c r="X505" s="58" t="s">
        <v>85</v>
      </c>
      <c r="Y505" s="58" t="s">
        <v>86</v>
      </c>
      <c r="Z505" s="58" t="s">
        <v>96</v>
      </c>
      <c r="AA505" s="58" t="s">
        <v>88</v>
      </c>
      <c r="AB505" s="58">
        <v>273</v>
      </c>
      <c r="AC505" s="58">
        <v>390.39</v>
      </c>
    </row>
    <row r="506" spans="1:29" ht="18" customHeight="1" x14ac:dyDescent="0.25">
      <c r="A506" s="1">
        <v>2022</v>
      </c>
      <c r="B506" s="1" t="s">
        <v>9</v>
      </c>
      <c r="C506" s="1" t="s">
        <v>15</v>
      </c>
      <c r="D506" s="5" t="s">
        <v>24</v>
      </c>
      <c r="E506" s="6">
        <v>76</v>
      </c>
      <c r="F506" s="6">
        <v>2517.2949999999996</v>
      </c>
      <c r="G506" s="6">
        <v>5126.1279999999997</v>
      </c>
      <c r="H506" s="3">
        <v>503.45899999999995</v>
      </c>
      <c r="I506" s="4" t="s">
        <v>40</v>
      </c>
      <c r="S506" s="58" t="s">
        <v>82</v>
      </c>
      <c r="T506" s="58">
        <v>2020</v>
      </c>
      <c r="U506" s="58" t="s">
        <v>8</v>
      </c>
      <c r="V506" s="58" t="s">
        <v>95</v>
      </c>
      <c r="W506" s="58" t="s">
        <v>84</v>
      </c>
      <c r="X506" s="58" t="s">
        <v>85</v>
      </c>
      <c r="Y506" s="58" t="s">
        <v>86</v>
      </c>
      <c r="Z506" s="58" t="s">
        <v>96</v>
      </c>
      <c r="AA506" s="58" t="s">
        <v>88</v>
      </c>
      <c r="AB506" s="58">
        <v>775</v>
      </c>
      <c r="AC506" s="58">
        <v>1108.25</v>
      </c>
    </row>
    <row r="507" spans="1:29" ht="18" customHeight="1" x14ac:dyDescent="0.25">
      <c r="A507" s="1">
        <v>2022</v>
      </c>
      <c r="B507" s="1" t="s">
        <v>9</v>
      </c>
      <c r="C507" s="1" t="s">
        <v>15</v>
      </c>
      <c r="D507" s="5" t="s">
        <v>25</v>
      </c>
      <c r="E507" s="6">
        <v>46</v>
      </c>
      <c r="F507" s="6">
        <v>110</v>
      </c>
      <c r="G507" s="6">
        <v>224</v>
      </c>
      <c r="H507" s="3">
        <v>22</v>
      </c>
      <c r="I507" s="4" t="s">
        <v>40</v>
      </c>
      <c r="S507" s="58" t="s">
        <v>82</v>
      </c>
      <c r="T507" s="58">
        <v>2020</v>
      </c>
      <c r="U507" s="58" t="s">
        <v>8</v>
      </c>
      <c r="V507" s="58" t="s">
        <v>95</v>
      </c>
      <c r="W507" s="58" t="s">
        <v>84</v>
      </c>
      <c r="X507" s="58" t="s">
        <v>85</v>
      </c>
      <c r="Y507" s="58" t="s">
        <v>86</v>
      </c>
      <c r="Z507" s="58" t="s">
        <v>96</v>
      </c>
      <c r="AA507" s="58" t="s">
        <v>88</v>
      </c>
      <c r="AB507" s="58">
        <v>808</v>
      </c>
      <c r="AC507" s="58">
        <v>1155.44</v>
      </c>
    </row>
    <row r="508" spans="1:29" ht="18" customHeight="1" x14ac:dyDescent="0.25">
      <c r="A508" s="1">
        <v>2022</v>
      </c>
      <c r="B508" s="1" t="s">
        <v>9</v>
      </c>
      <c r="C508" s="1" t="s">
        <v>15</v>
      </c>
      <c r="D508" s="5" t="s">
        <v>23</v>
      </c>
      <c r="E508" s="6">
        <v>34</v>
      </c>
      <c r="F508" s="6">
        <v>2517.2400000000002</v>
      </c>
      <c r="G508" s="6">
        <v>5126.0160000000005</v>
      </c>
      <c r="H508" s="3">
        <v>503.44800000000009</v>
      </c>
      <c r="I508" s="4" t="s">
        <v>40</v>
      </c>
      <c r="S508" s="58" t="s">
        <v>89</v>
      </c>
      <c r="T508" s="58">
        <v>2020</v>
      </c>
      <c r="U508" s="58" t="s">
        <v>8</v>
      </c>
      <c r="V508" s="58" t="s">
        <v>95</v>
      </c>
      <c r="W508" s="58" t="s">
        <v>84</v>
      </c>
      <c r="X508" s="58" t="s">
        <v>85</v>
      </c>
      <c r="Y508" s="58" t="s">
        <v>86</v>
      </c>
      <c r="Z508" s="58" t="s">
        <v>96</v>
      </c>
      <c r="AA508" s="58" t="s">
        <v>88</v>
      </c>
      <c r="AB508" s="58">
        <v>861</v>
      </c>
      <c r="AC508" s="58">
        <v>1231.23</v>
      </c>
    </row>
    <row r="509" spans="1:29" ht="18" customHeight="1" x14ac:dyDescent="0.25">
      <c r="A509" s="1">
        <v>2022</v>
      </c>
      <c r="B509" s="1" t="s">
        <v>9</v>
      </c>
      <c r="C509" s="1" t="s">
        <v>13</v>
      </c>
      <c r="D509" s="2" t="s">
        <v>34</v>
      </c>
      <c r="E509" s="3">
        <v>7</v>
      </c>
      <c r="F509" s="3">
        <v>220</v>
      </c>
      <c r="G509" s="3">
        <v>224</v>
      </c>
      <c r="H509" s="3">
        <v>44</v>
      </c>
      <c r="I509" s="4" t="s">
        <v>40</v>
      </c>
      <c r="S509" s="58" t="s">
        <v>82</v>
      </c>
      <c r="T509" s="58">
        <v>2020</v>
      </c>
      <c r="U509" s="58" t="s">
        <v>8</v>
      </c>
      <c r="V509" s="58" t="s">
        <v>95</v>
      </c>
      <c r="W509" s="58" t="s">
        <v>84</v>
      </c>
      <c r="X509" s="58" t="s">
        <v>85</v>
      </c>
      <c r="Y509" s="58" t="s">
        <v>86</v>
      </c>
      <c r="Z509" s="58" t="s">
        <v>96</v>
      </c>
      <c r="AA509" s="58" t="s">
        <v>88</v>
      </c>
      <c r="AB509" s="58">
        <v>305</v>
      </c>
      <c r="AC509" s="58">
        <v>436.15</v>
      </c>
    </row>
    <row r="510" spans="1:29" ht="18" customHeight="1" x14ac:dyDescent="0.25">
      <c r="A510" s="1">
        <v>2022</v>
      </c>
      <c r="B510" s="1" t="s">
        <v>9</v>
      </c>
      <c r="C510" s="1" t="s">
        <v>15</v>
      </c>
      <c r="D510" s="5" t="s">
        <v>27</v>
      </c>
      <c r="E510" s="6">
        <v>3</v>
      </c>
      <c r="F510" s="6">
        <v>2517.5150000000003</v>
      </c>
      <c r="G510" s="6">
        <v>5126.576</v>
      </c>
      <c r="H510" s="3">
        <v>503.5030000000001</v>
      </c>
      <c r="I510" s="4" t="s">
        <v>40</v>
      </c>
      <c r="S510" s="58" t="s">
        <v>82</v>
      </c>
      <c r="T510" s="58">
        <v>2020</v>
      </c>
      <c r="U510" s="58" t="s">
        <v>8</v>
      </c>
      <c r="V510" s="58" t="s">
        <v>95</v>
      </c>
      <c r="W510" s="58" t="s">
        <v>84</v>
      </c>
      <c r="X510" s="58" t="s">
        <v>85</v>
      </c>
      <c r="Y510" s="58" t="s">
        <v>86</v>
      </c>
      <c r="Z510" s="58" t="s">
        <v>96</v>
      </c>
      <c r="AA510" s="58" t="s">
        <v>88</v>
      </c>
      <c r="AB510" s="58">
        <v>347</v>
      </c>
      <c r="AC510" s="58">
        <v>496.21000000000004</v>
      </c>
    </row>
    <row r="511" spans="1:29" ht="18" customHeight="1" x14ac:dyDescent="0.25">
      <c r="A511" s="1">
        <v>2022</v>
      </c>
      <c r="B511" s="1" t="s">
        <v>9</v>
      </c>
      <c r="C511" s="1" t="s">
        <v>32</v>
      </c>
      <c r="D511" s="5" t="s">
        <v>32</v>
      </c>
      <c r="E511" s="6">
        <v>2</v>
      </c>
      <c r="F511" s="6">
        <v>7260</v>
      </c>
      <c r="G511" s="6">
        <v>7392</v>
      </c>
      <c r="H511" s="3">
        <v>1452</v>
      </c>
      <c r="I511" s="4" t="s">
        <v>40</v>
      </c>
      <c r="S511" s="58" t="s">
        <v>89</v>
      </c>
      <c r="T511" s="58">
        <v>2020</v>
      </c>
      <c r="U511" s="58" t="s">
        <v>8</v>
      </c>
      <c r="V511" s="58" t="s">
        <v>95</v>
      </c>
      <c r="W511" s="58" t="s">
        <v>84</v>
      </c>
      <c r="X511" s="58" t="s">
        <v>85</v>
      </c>
      <c r="Y511" s="58" t="s">
        <v>86</v>
      </c>
      <c r="Z511" s="58" t="s">
        <v>96</v>
      </c>
      <c r="AA511" s="58" t="s">
        <v>88</v>
      </c>
      <c r="AB511" s="58">
        <v>1111</v>
      </c>
      <c r="AC511" s="58">
        <v>1588.73</v>
      </c>
    </row>
    <row r="512" spans="1:29" ht="18" customHeight="1" x14ac:dyDescent="0.25">
      <c r="A512" s="1">
        <v>2022</v>
      </c>
      <c r="B512" s="1" t="s">
        <v>10</v>
      </c>
      <c r="C512" s="1" t="s">
        <v>14</v>
      </c>
      <c r="D512" s="2" t="s">
        <v>36</v>
      </c>
      <c r="E512" s="3">
        <v>3566</v>
      </c>
      <c r="F512" s="3">
        <v>5263.8950000000004</v>
      </c>
      <c r="G512" s="3">
        <v>5126.576</v>
      </c>
      <c r="H512" s="3">
        <v>1052.7790000000002</v>
      </c>
      <c r="I512" s="4" t="s">
        <v>40</v>
      </c>
      <c r="S512" s="58" t="s">
        <v>89</v>
      </c>
      <c r="T512" s="58">
        <v>2020</v>
      </c>
      <c r="U512" s="58" t="s">
        <v>3</v>
      </c>
      <c r="V512" s="58" t="s">
        <v>83</v>
      </c>
      <c r="W512" s="58" t="s">
        <v>97</v>
      </c>
      <c r="X512" s="58" t="s">
        <v>98</v>
      </c>
      <c r="Y512" s="58" t="s">
        <v>94</v>
      </c>
      <c r="Z512" s="58" t="s">
        <v>96</v>
      </c>
      <c r="AA512" s="58" t="s">
        <v>88</v>
      </c>
      <c r="AB512" s="58">
        <v>352</v>
      </c>
      <c r="AC512" s="58">
        <v>503.36</v>
      </c>
    </row>
    <row r="513" spans="1:29" ht="18" customHeight="1" x14ac:dyDescent="0.25">
      <c r="A513" s="1">
        <v>2022</v>
      </c>
      <c r="B513" s="1" t="s">
        <v>10</v>
      </c>
      <c r="C513" s="1" t="s">
        <v>14</v>
      </c>
      <c r="D513" s="2" t="s">
        <v>37</v>
      </c>
      <c r="E513" s="3">
        <v>2498</v>
      </c>
      <c r="F513" s="3">
        <v>8800</v>
      </c>
      <c r="G513" s="3">
        <v>8960</v>
      </c>
      <c r="H513" s="3">
        <v>1760</v>
      </c>
      <c r="I513" s="4" t="s">
        <v>40</v>
      </c>
      <c r="S513" s="58" t="s">
        <v>89</v>
      </c>
      <c r="T513" s="58">
        <v>2020</v>
      </c>
      <c r="U513" s="58" t="s">
        <v>3</v>
      </c>
      <c r="V513" s="58" t="s">
        <v>83</v>
      </c>
      <c r="W513" s="58" t="s">
        <v>97</v>
      </c>
      <c r="X513" s="58" t="s">
        <v>98</v>
      </c>
      <c r="Y513" s="58" t="s">
        <v>94</v>
      </c>
      <c r="Z513" s="58" t="s">
        <v>96</v>
      </c>
      <c r="AA513" s="58" t="s">
        <v>88</v>
      </c>
      <c r="AB513" s="58">
        <v>346</v>
      </c>
      <c r="AC513" s="58">
        <v>494.78</v>
      </c>
    </row>
    <row r="514" spans="1:29" ht="18" customHeight="1" x14ac:dyDescent="0.25">
      <c r="A514" s="1">
        <v>2022</v>
      </c>
      <c r="B514" s="1" t="s">
        <v>10</v>
      </c>
      <c r="C514" s="1" t="s">
        <v>13</v>
      </c>
      <c r="D514" s="2" t="s">
        <v>35</v>
      </c>
      <c r="E514" s="3">
        <v>1245</v>
      </c>
      <c r="F514" s="3">
        <v>5034.92</v>
      </c>
      <c r="G514" s="3">
        <v>5126.4639999999999</v>
      </c>
      <c r="H514" s="3">
        <v>1006.984</v>
      </c>
      <c r="I514" s="4" t="s">
        <v>40</v>
      </c>
      <c r="S514" s="58" t="s">
        <v>89</v>
      </c>
      <c r="T514" s="58">
        <v>2020</v>
      </c>
      <c r="U514" s="58" t="s">
        <v>3</v>
      </c>
      <c r="V514" s="58" t="s">
        <v>83</v>
      </c>
      <c r="W514" s="58" t="s">
        <v>97</v>
      </c>
      <c r="X514" s="58" t="s">
        <v>98</v>
      </c>
      <c r="Y514" s="58" t="s">
        <v>94</v>
      </c>
      <c r="Z514" s="58" t="s">
        <v>96</v>
      </c>
      <c r="AA514" s="58" t="s">
        <v>88</v>
      </c>
      <c r="AB514" s="58">
        <v>340</v>
      </c>
      <c r="AC514" s="58">
        <v>486.2</v>
      </c>
    </row>
    <row r="515" spans="1:29" ht="18" customHeight="1" x14ac:dyDescent="0.25">
      <c r="A515" s="1">
        <v>2022</v>
      </c>
      <c r="B515" s="1" t="s">
        <v>10</v>
      </c>
      <c r="C515" s="1" t="s">
        <v>38</v>
      </c>
      <c r="D515" s="5" t="s">
        <v>30</v>
      </c>
      <c r="E515" s="6">
        <v>644</v>
      </c>
      <c r="F515" s="6">
        <v>6317.85</v>
      </c>
      <c r="G515" s="6">
        <v>6432.72</v>
      </c>
      <c r="H515" s="3">
        <v>1263.5700000000002</v>
      </c>
      <c r="I515" s="4" t="s">
        <v>40</v>
      </c>
      <c r="S515" s="58" t="s">
        <v>91</v>
      </c>
      <c r="T515" s="58">
        <v>2020</v>
      </c>
      <c r="U515" s="58" t="s">
        <v>3</v>
      </c>
      <c r="V515" s="58" t="s">
        <v>83</v>
      </c>
      <c r="W515" s="58" t="s">
        <v>97</v>
      </c>
      <c r="X515" s="58" t="s">
        <v>98</v>
      </c>
      <c r="Y515" s="58" t="s">
        <v>94</v>
      </c>
      <c r="Z515" s="58" t="s">
        <v>96</v>
      </c>
      <c r="AA515" s="58" t="s">
        <v>88</v>
      </c>
      <c r="AB515" s="58">
        <v>349</v>
      </c>
      <c r="AC515" s="58">
        <v>499.07</v>
      </c>
    </row>
    <row r="516" spans="1:29" ht="18" customHeight="1" x14ac:dyDescent="0.25">
      <c r="A516" s="1">
        <v>2022</v>
      </c>
      <c r="B516" s="1" t="s">
        <v>10</v>
      </c>
      <c r="C516" s="1" t="s">
        <v>12</v>
      </c>
      <c r="D516" s="5" t="s">
        <v>29</v>
      </c>
      <c r="E516" s="6">
        <v>643</v>
      </c>
      <c r="F516" s="6">
        <v>7700</v>
      </c>
      <c r="G516" s="6">
        <v>7840</v>
      </c>
      <c r="H516" s="3">
        <v>1540</v>
      </c>
      <c r="I516" s="4" t="s">
        <v>40</v>
      </c>
      <c r="S516" s="58" t="s">
        <v>82</v>
      </c>
      <c r="T516" s="58">
        <v>2020</v>
      </c>
      <c r="U516" s="58" t="s">
        <v>3</v>
      </c>
      <c r="V516" s="58" t="s">
        <v>83</v>
      </c>
      <c r="W516" s="58" t="s">
        <v>97</v>
      </c>
      <c r="X516" s="58" t="s">
        <v>98</v>
      </c>
      <c r="Y516" s="58" t="s">
        <v>94</v>
      </c>
      <c r="Z516" s="58" t="s">
        <v>96</v>
      </c>
      <c r="AA516" s="58" t="s">
        <v>88</v>
      </c>
      <c r="AB516" s="58">
        <v>343</v>
      </c>
      <c r="AC516" s="58">
        <v>490.49</v>
      </c>
    </row>
    <row r="517" spans="1:29" ht="18" customHeight="1" x14ac:dyDescent="0.25">
      <c r="A517" s="1">
        <v>2022</v>
      </c>
      <c r="B517" s="1" t="s">
        <v>10</v>
      </c>
      <c r="C517" s="1" t="s">
        <v>38</v>
      </c>
      <c r="D517" s="5" t="s">
        <v>31</v>
      </c>
      <c r="E517" s="6">
        <v>455</v>
      </c>
      <c r="F517" s="6">
        <v>5036.46</v>
      </c>
      <c r="G517" s="6">
        <v>5128.0320000000002</v>
      </c>
      <c r="H517" s="3">
        <v>1007.292</v>
      </c>
      <c r="I517" s="4" t="s">
        <v>40</v>
      </c>
      <c r="S517" s="58" t="s">
        <v>92</v>
      </c>
      <c r="T517" s="58">
        <v>2020</v>
      </c>
      <c r="U517" s="58" t="s">
        <v>7</v>
      </c>
      <c r="V517" s="58" t="s">
        <v>83</v>
      </c>
      <c r="W517" s="58" t="s">
        <v>97</v>
      </c>
      <c r="X517" s="58" t="s">
        <v>98</v>
      </c>
      <c r="Y517" s="58" t="s">
        <v>94</v>
      </c>
      <c r="Z517" s="58" t="s">
        <v>96</v>
      </c>
      <c r="AA517" s="58" t="s">
        <v>99</v>
      </c>
      <c r="AB517" s="58">
        <v>286</v>
      </c>
      <c r="AC517" s="58">
        <v>408.98</v>
      </c>
    </row>
    <row r="518" spans="1:29" ht="18" customHeight="1" x14ac:dyDescent="0.25">
      <c r="A518" s="1">
        <v>2022</v>
      </c>
      <c r="B518" s="1" t="s">
        <v>10</v>
      </c>
      <c r="C518" s="1" t="s">
        <v>12</v>
      </c>
      <c r="D518" s="5" t="s">
        <v>28</v>
      </c>
      <c r="E518" s="7">
        <v>345</v>
      </c>
      <c r="F518" s="7">
        <v>7700</v>
      </c>
      <c r="G518" s="7">
        <v>7840</v>
      </c>
      <c r="H518" s="3">
        <v>1540</v>
      </c>
      <c r="I518" s="4" t="s">
        <v>40</v>
      </c>
      <c r="S518" s="58" t="s">
        <v>89</v>
      </c>
      <c r="T518" s="58">
        <v>2020</v>
      </c>
      <c r="U518" s="58" t="s">
        <v>7</v>
      </c>
      <c r="V518" s="58" t="s">
        <v>83</v>
      </c>
      <c r="W518" s="58" t="s">
        <v>97</v>
      </c>
      <c r="X518" s="58" t="s">
        <v>98</v>
      </c>
      <c r="Y518" s="58" t="s">
        <v>94</v>
      </c>
      <c r="Z518" s="58" t="s">
        <v>96</v>
      </c>
      <c r="AA518" s="58" t="s">
        <v>99</v>
      </c>
      <c r="AB518" s="58">
        <v>280</v>
      </c>
      <c r="AC518" s="58">
        <v>400.4</v>
      </c>
    </row>
    <row r="519" spans="1:29" ht="18" customHeight="1" x14ac:dyDescent="0.25">
      <c r="A519" s="1">
        <v>2022</v>
      </c>
      <c r="B519" s="1" t="s">
        <v>10</v>
      </c>
      <c r="C519" s="1" t="s">
        <v>13</v>
      </c>
      <c r="D519" s="2" t="s">
        <v>33</v>
      </c>
      <c r="E519" s="3">
        <v>122</v>
      </c>
      <c r="F519" s="3">
        <v>110</v>
      </c>
      <c r="G519" s="3">
        <v>112</v>
      </c>
      <c r="H519" s="3">
        <v>22</v>
      </c>
      <c r="I519" s="4" t="s">
        <v>40</v>
      </c>
      <c r="S519" s="58" t="s">
        <v>82</v>
      </c>
      <c r="T519" s="58">
        <v>2020</v>
      </c>
      <c r="U519" s="58" t="s">
        <v>7</v>
      </c>
      <c r="V519" s="58" t="s">
        <v>83</v>
      </c>
      <c r="W519" s="58" t="s">
        <v>97</v>
      </c>
      <c r="X519" s="58" t="s">
        <v>98</v>
      </c>
      <c r="Y519" s="58" t="s">
        <v>94</v>
      </c>
      <c r="Z519" s="58" t="s">
        <v>96</v>
      </c>
      <c r="AA519" s="58" t="s">
        <v>99</v>
      </c>
      <c r="AB519" s="58">
        <v>289</v>
      </c>
      <c r="AC519" s="58">
        <v>413.27</v>
      </c>
    </row>
    <row r="520" spans="1:29" ht="18" customHeight="1" x14ac:dyDescent="0.25">
      <c r="A520" s="1">
        <v>2022</v>
      </c>
      <c r="B520" s="1" t="s">
        <v>10</v>
      </c>
      <c r="C520" s="1" t="s">
        <v>15</v>
      </c>
      <c r="D520" s="5" t="s">
        <v>26</v>
      </c>
      <c r="E520" s="6">
        <v>78</v>
      </c>
      <c r="F520" s="6">
        <v>2517.46</v>
      </c>
      <c r="G520" s="6">
        <v>5126.4639999999999</v>
      </c>
      <c r="H520" s="3">
        <v>503.49200000000002</v>
      </c>
      <c r="I520" s="4" t="s">
        <v>40</v>
      </c>
      <c r="S520" s="58" t="s">
        <v>91</v>
      </c>
      <c r="T520" s="58">
        <v>2020</v>
      </c>
      <c r="U520" s="58" t="s">
        <v>7</v>
      </c>
      <c r="V520" s="58" t="s">
        <v>83</v>
      </c>
      <c r="W520" s="58" t="s">
        <v>97</v>
      </c>
      <c r="X520" s="58" t="s">
        <v>98</v>
      </c>
      <c r="Y520" s="58" t="s">
        <v>94</v>
      </c>
      <c r="Z520" s="58" t="s">
        <v>96</v>
      </c>
      <c r="AA520" s="58" t="s">
        <v>99</v>
      </c>
      <c r="AB520" s="58">
        <v>283</v>
      </c>
      <c r="AC520" s="58">
        <v>404.69</v>
      </c>
    </row>
    <row r="521" spans="1:29" ht="18" customHeight="1" x14ac:dyDescent="0.25">
      <c r="A521" s="1">
        <v>2022</v>
      </c>
      <c r="B521" s="1" t="s">
        <v>10</v>
      </c>
      <c r="C521" s="1" t="s">
        <v>15</v>
      </c>
      <c r="D521" s="5" t="s">
        <v>24</v>
      </c>
      <c r="E521" s="6">
        <v>76</v>
      </c>
      <c r="F521" s="6">
        <v>2288.4499999999998</v>
      </c>
      <c r="G521" s="6">
        <v>5126.1279999999997</v>
      </c>
      <c r="H521" s="3">
        <v>457.69</v>
      </c>
      <c r="I521" s="4" t="s">
        <v>40</v>
      </c>
      <c r="S521" s="58" t="s">
        <v>82</v>
      </c>
      <c r="T521" s="58">
        <v>2020</v>
      </c>
      <c r="U521" s="58" t="s">
        <v>7</v>
      </c>
      <c r="V521" s="58" t="s">
        <v>83</v>
      </c>
      <c r="W521" s="58" t="s">
        <v>97</v>
      </c>
      <c r="X521" s="58" t="s">
        <v>98</v>
      </c>
      <c r="Y521" s="58" t="s">
        <v>94</v>
      </c>
      <c r="Z521" s="58" t="s">
        <v>96</v>
      </c>
      <c r="AA521" s="58" t="s">
        <v>99</v>
      </c>
      <c r="AB521" s="58">
        <v>277</v>
      </c>
      <c r="AC521" s="58">
        <v>396.11</v>
      </c>
    </row>
    <row r="522" spans="1:29" ht="18" customHeight="1" x14ac:dyDescent="0.25">
      <c r="A522" s="1">
        <v>2022</v>
      </c>
      <c r="B522" s="1" t="s">
        <v>10</v>
      </c>
      <c r="C522" s="1" t="s">
        <v>15</v>
      </c>
      <c r="D522" s="5" t="s">
        <v>25</v>
      </c>
      <c r="E522" s="6">
        <v>46</v>
      </c>
      <c r="F522" s="6">
        <v>100</v>
      </c>
      <c r="G522" s="6">
        <v>224</v>
      </c>
      <c r="H522" s="3">
        <v>20</v>
      </c>
      <c r="I522" s="4" t="s">
        <v>40</v>
      </c>
      <c r="S522" s="58" t="s">
        <v>89</v>
      </c>
      <c r="T522" s="58">
        <v>2020</v>
      </c>
      <c r="U522" s="58" t="s">
        <v>11</v>
      </c>
      <c r="V522" s="58" t="s">
        <v>83</v>
      </c>
      <c r="W522" s="58" t="s">
        <v>97</v>
      </c>
      <c r="X522" s="58" t="s">
        <v>98</v>
      </c>
      <c r="Y522" s="58" t="s">
        <v>94</v>
      </c>
      <c r="Z522" s="58" t="s">
        <v>96</v>
      </c>
      <c r="AA522" s="58" t="s">
        <v>88</v>
      </c>
      <c r="AB522" s="58">
        <v>226</v>
      </c>
      <c r="AC522" s="58">
        <v>323.18</v>
      </c>
    </row>
    <row r="523" spans="1:29" ht="18" customHeight="1" x14ac:dyDescent="0.25">
      <c r="A523" s="1">
        <v>2022</v>
      </c>
      <c r="B523" s="1" t="s">
        <v>10</v>
      </c>
      <c r="C523" s="1" t="s">
        <v>15</v>
      </c>
      <c r="D523" s="5" t="s">
        <v>23</v>
      </c>
      <c r="E523" s="6">
        <v>34</v>
      </c>
      <c r="F523" s="6">
        <v>2288.4</v>
      </c>
      <c r="G523" s="6">
        <v>5126.0160000000005</v>
      </c>
      <c r="H523" s="3">
        <v>457.68000000000006</v>
      </c>
      <c r="I523" s="4" t="s">
        <v>42</v>
      </c>
      <c r="S523" s="58" t="s">
        <v>82</v>
      </c>
      <c r="T523" s="58">
        <v>2020</v>
      </c>
      <c r="U523" s="58" t="s">
        <v>11</v>
      </c>
      <c r="V523" s="58" t="s">
        <v>83</v>
      </c>
      <c r="W523" s="58" t="s">
        <v>97</v>
      </c>
      <c r="X523" s="58" t="s">
        <v>98</v>
      </c>
      <c r="Y523" s="58" t="s">
        <v>94</v>
      </c>
      <c r="Z523" s="58" t="s">
        <v>87</v>
      </c>
      <c r="AA523" s="58" t="s">
        <v>88</v>
      </c>
      <c r="AB523" s="58">
        <v>220</v>
      </c>
      <c r="AC523" s="58">
        <v>314.60000000000002</v>
      </c>
    </row>
    <row r="524" spans="1:29" ht="18" customHeight="1" x14ac:dyDescent="0.25">
      <c r="A524" s="1">
        <v>2022</v>
      </c>
      <c r="B524" s="1" t="s">
        <v>10</v>
      </c>
      <c r="C524" s="1" t="s">
        <v>13</v>
      </c>
      <c r="D524" s="2" t="s">
        <v>34</v>
      </c>
      <c r="E524" s="3">
        <v>7</v>
      </c>
      <c r="F524" s="3">
        <v>200</v>
      </c>
      <c r="G524" s="3">
        <v>224</v>
      </c>
      <c r="H524" s="3">
        <v>40</v>
      </c>
      <c r="I524" s="4" t="s">
        <v>42</v>
      </c>
      <c r="S524" s="58" t="s">
        <v>91</v>
      </c>
      <c r="T524" s="58">
        <v>2020</v>
      </c>
      <c r="U524" s="58" t="s">
        <v>11</v>
      </c>
      <c r="V524" s="58" t="s">
        <v>83</v>
      </c>
      <c r="W524" s="58" t="s">
        <v>97</v>
      </c>
      <c r="X524" s="58" t="s">
        <v>98</v>
      </c>
      <c r="Y524" s="58" t="s">
        <v>94</v>
      </c>
      <c r="Z524" s="58" t="s">
        <v>87</v>
      </c>
      <c r="AA524" s="58" t="s">
        <v>88</v>
      </c>
      <c r="AB524" s="58">
        <v>214</v>
      </c>
      <c r="AC524" s="58">
        <v>306.02</v>
      </c>
    </row>
    <row r="525" spans="1:29" ht="18" customHeight="1" x14ac:dyDescent="0.25">
      <c r="A525" s="1">
        <v>2022</v>
      </c>
      <c r="B525" s="1" t="s">
        <v>10</v>
      </c>
      <c r="C525" s="1" t="s">
        <v>15</v>
      </c>
      <c r="D525" s="5" t="s">
        <v>27</v>
      </c>
      <c r="E525" s="6">
        <v>3</v>
      </c>
      <c r="F525" s="6">
        <v>2288.65</v>
      </c>
      <c r="G525" s="6">
        <v>5126.576</v>
      </c>
      <c r="H525" s="3">
        <v>457.73</v>
      </c>
      <c r="I525" s="4" t="s">
        <v>42</v>
      </c>
      <c r="S525" s="58" t="s">
        <v>82</v>
      </c>
      <c r="T525" s="58">
        <v>2020</v>
      </c>
      <c r="U525" s="58" t="s">
        <v>11</v>
      </c>
      <c r="V525" s="58" t="s">
        <v>83</v>
      </c>
      <c r="W525" s="58" t="s">
        <v>97</v>
      </c>
      <c r="X525" s="58" t="s">
        <v>98</v>
      </c>
      <c r="Y525" s="58" t="s">
        <v>94</v>
      </c>
      <c r="Z525" s="58" t="s">
        <v>87</v>
      </c>
      <c r="AA525" s="58" t="s">
        <v>88</v>
      </c>
      <c r="AB525" s="58">
        <v>223</v>
      </c>
      <c r="AC525" s="58">
        <v>318.89</v>
      </c>
    </row>
    <row r="526" spans="1:29" ht="18" customHeight="1" x14ac:dyDescent="0.25">
      <c r="A526" s="1">
        <v>2022</v>
      </c>
      <c r="B526" s="1" t="s">
        <v>10</v>
      </c>
      <c r="C526" s="1" t="s">
        <v>32</v>
      </c>
      <c r="D526" s="5" t="s">
        <v>32</v>
      </c>
      <c r="E526" s="6">
        <v>2</v>
      </c>
      <c r="F526" s="6">
        <v>6600</v>
      </c>
      <c r="G526" s="6">
        <v>7392</v>
      </c>
      <c r="H526" s="3">
        <v>1320</v>
      </c>
      <c r="I526" s="4" t="s">
        <v>42</v>
      </c>
      <c r="S526" s="58" t="s">
        <v>91</v>
      </c>
      <c r="T526" s="58">
        <v>2020</v>
      </c>
      <c r="U526" s="58" t="s">
        <v>11</v>
      </c>
      <c r="V526" s="58" t="s">
        <v>83</v>
      </c>
      <c r="W526" s="58" t="s">
        <v>97</v>
      </c>
      <c r="X526" s="58" t="s">
        <v>98</v>
      </c>
      <c r="Y526" s="58" t="s">
        <v>94</v>
      </c>
      <c r="Z526" s="58" t="s">
        <v>87</v>
      </c>
      <c r="AA526" s="58" t="s">
        <v>88</v>
      </c>
      <c r="AB526" s="58">
        <v>217</v>
      </c>
      <c r="AC526" s="58">
        <v>310.31</v>
      </c>
    </row>
    <row r="527" spans="1:29" ht="18" customHeight="1" x14ac:dyDescent="0.25">
      <c r="A527" s="1">
        <v>2022</v>
      </c>
      <c r="B527" s="1" t="s">
        <v>11</v>
      </c>
      <c r="C527" s="1" t="s">
        <v>14</v>
      </c>
      <c r="D527" s="2" t="s">
        <v>36</v>
      </c>
      <c r="E527" s="3">
        <v>3566</v>
      </c>
      <c r="F527" s="3">
        <v>4577.3</v>
      </c>
      <c r="G527" s="3">
        <v>5126.576</v>
      </c>
      <c r="H527" s="3">
        <v>915.46</v>
      </c>
      <c r="I527" s="4" t="s">
        <v>42</v>
      </c>
      <c r="S527" s="58" t="s">
        <v>82</v>
      </c>
      <c r="T527" s="58">
        <v>2020</v>
      </c>
      <c r="U527" s="58" t="s">
        <v>11</v>
      </c>
      <c r="V527" s="58" t="s">
        <v>83</v>
      </c>
      <c r="W527" s="58" t="s">
        <v>97</v>
      </c>
      <c r="X527" s="58" t="s">
        <v>98</v>
      </c>
      <c r="Y527" s="58" t="s">
        <v>94</v>
      </c>
      <c r="Z527" s="58" t="s">
        <v>87</v>
      </c>
      <c r="AA527" s="58" t="s">
        <v>88</v>
      </c>
      <c r="AB527" s="58">
        <v>211</v>
      </c>
      <c r="AC527" s="58">
        <v>301.73</v>
      </c>
    </row>
    <row r="528" spans="1:29" ht="18" customHeight="1" x14ac:dyDescent="0.25">
      <c r="A528" s="1">
        <v>2022</v>
      </c>
      <c r="B528" s="1" t="s">
        <v>11</v>
      </c>
      <c r="C528" s="1" t="s">
        <v>14</v>
      </c>
      <c r="D528" s="2" t="s">
        <v>37</v>
      </c>
      <c r="E528" s="3">
        <v>2498</v>
      </c>
      <c r="F528" s="3">
        <v>8000</v>
      </c>
      <c r="G528" s="3">
        <v>8960</v>
      </c>
      <c r="H528" s="3">
        <v>1600</v>
      </c>
      <c r="I528" s="4" t="s">
        <v>42</v>
      </c>
      <c r="S528" s="58" t="s">
        <v>82</v>
      </c>
      <c r="T528" s="58">
        <v>2020</v>
      </c>
      <c r="U528" s="58" t="s">
        <v>6</v>
      </c>
      <c r="V528" s="58" t="s">
        <v>83</v>
      </c>
      <c r="W528" s="58" t="s">
        <v>97</v>
      </c>
      <c r="X528" s="58" t="s">
        <v>98</v>
      </c>
      <c r="Y528" s="58" t="s">
        <v>94</v>
      </c>
      <c r="Z528" s="58" t="s">
        <v>87</v>
      </c>
      <c r="AA528" s="58" t="s">
        <v>99</v>
      </c>
      <c r="AB528" s="58">
        <v>304</v>
      </c>
      <c r="AC528" s="58">
        <v>434.72</v>
      </c>
    </row>
    <row r="529" spans="1:29" ht="18" customHeight="1" x14ac:dyDescent="0.25">
      <c r="A529" s="1">
        <v>2022</v>
      </c>
      <c r="B529" s="1" t="s">
        <v>11</v>
      </c>
      <c r="C529" s="1" t="s">
        <v>13</v>
      </c>
      <c r="D529" s="2" t="s">
        <v>35</v>
      </c>
      <c r="E529" s="3">
        <v>1245</v>
      </c>
      <c r="F529" s="3">
        <v>4577.2</v>
      </c>
      <c r="G529" s="3">
        <v>5126.4639999999999</v>
      </c>
      <c r="H529" s="3">
        <v>915.44</v>
      </c>
      <c r="I529" s="4" t="s">
        <v>42</v>
      </c>
      <c r="S529" s="58" t="s">
        <v>89</v>
      </c>
      <c r="T529" s="58">
        <v>2020</v>
      </c>
      <c r="U529" s="58" t="s">
        <v>6</v>
      </c>
      <c r="V529" s="58" t="s">
        <v>83</v>
      </c>
      <c r="W529" s="58" t="s">
        <v>97</v>
      </c>
      <c r="X529" s="58" t="s">
        <v>98</v>
      </c>
      <c r="Y529" s="58" t="s">
        <v>94</v>
      </c>
      <c r="Z529" s="58" t="s">
        <v>87</v>
      </c>
      <c r="AA529" s="58" t="s">
        <v>99</v>
      </c>
      <c r="AB529" s="58">
        <v>298</v>
      </c>
      <c r="AC529" s="58">
        <v>426.14</v>
      </c>
    </row>
    <row r="530" spans="1:29" ht="18" customHeight="1" x14ac:dyDescent="0.25">
      <c r="A530" s="1">
        <v>2022</v>
      </c>
      <c r="B530" s="1" t="s">
        <v>11</v>
      </c>
      <c r="C530" s="1" t="s">
        <v>38</v>
      </c>
      <c r="D530" s="5" t="s">
        <v>30</v>
      </c>
      <c r="E530" s="6">
        <v>644</v>
      </c>
      <c r="F530" s="6">
        <v>5743.5</v>
      </c>
      <c r="G530" s="6">
        <v>6432.72</v>
      </c>
      <c r="H530" s="3">
        <v>1148.7</v>
      </c>
      <c r="I530" s="4" t="s">
        <v>42</v>
      </c>
      <c r="S530" s="58" t="s">
        <v>89</v>
      </c>
      <c r="T530" s="58">
        <v>2020</v>
      </c>
      <c r="U530" s="58" t="s">
        <v>6</v>
      </c>
      <c r="V530" s="58" t="s">
        <v>83</v>
      </c>
      <c r="W530" s="58" t="s">
        <v>97</v>
      </c>
      <c r="X530" s="58" t="s">
        <v>98</v>
      </c>
      <c r="Y530" s="58" t="s">
        <v>94</v>
      </c>
      <c r="Z530" s="58" t="s">
        <v>87</v>
      </c>
      <c r="AA530" s="58" t="s">
        <v>99</v>
      </c>
      <c r="AB530" s="58">
        <v>292</v>
      </c>
      <c r="AC530" s="58">
        <v>417.56</v>
      </c>
    </row>
    <row r="531" spans="1:29" ht="18" customHeight="1" x14ac:dyDescent="0.25">
      <c r="A531" s="1">
        <v>2022</v>
      </c>
      <c r="B531" s="1" t="s">
        <v>11</v>
      </c>
      <c r="C531" s="1" t="s">
        <v>12</v>
      </c>
      <c r="D531" s="5" t="s">
        <v>29</v>
      </c>
      <c r="E531" s="6">
        <v>643</v>
      </c>
      <c r="F531" s="6">
        <v>7000</v>
      </c>
      <c r="G531" s="6">
        <v>7840</v>
      </c>
      <c r="H531" s="3">
        <v>1400</v>
      </c>
      <c r="I531" s="4" t="s">
        <v>42</v>
      </c>
      <c r="S531" s="58" t="s">
        <v>91</v>
      </c>
      <c r="T531" s="58">
        <v>2020</v>
      </c>
      <c r="U531" s="58" t="s">
        <v>6</v>
      </c>
      <c r="V531" s="58" t="s">
        <v>83</v>
      </c>
      <c r="W531" s="58" t="s">
        <v>97</v>
      </c>
      <c r="X531" s="58" t="s">
        <v>98</v>
      </c>
      <c r="Y531" s="58" t="s">
        <v>94</v>
      </c>
      <c r="Z531" s="58" t="s">
        <v>87</v>
      </c>
      <c r="AA531" s="58" t="s">
        <v>99</v>
      </c>
      <c r="AB531" s="58">
        <v>301</v>
      </c>
      <c r="AC531" s="58">
        <v>430.43</v>
      </c>
    </row>
    <row r="532" spans="1:29" ht="18" customHeight="1" x14ac:dyDescent="0.25">
      <c r="A532" s="1">
        <v>2022</v>
      </c>
      <c r="B532" s="1" t="s">
        <v>11</v>
      </c>
      <c r="C532" s="1" t="s">
        <v>38</v>
      </c>
      <c r="D532" s="5" t="s">
        <v>31</v>
      </c>
      <c r="E532" s="6">
        <v>455</v>
      </c>
      <c r="F532" s="6">
        <v>4578.6000000000004</v>
      </c>
      <c r="G532" s="6">
        <v>5128.0320000000002</v>
      </c>
      <c r="H532" s="3">
        <v>915.72000000000014</v>
      </c>
      <c r="I532" s="4" t="s">
        <v>42</v>
      </c>
      <c r="S532" s="58" t="s">
        <v>89</v>
      </c>
      <c r="T532" s="58">
        <v>2020</v>
      </c>
      <c r="U532" s="58" t="s">
        <v>6</v>
      </c>
      <c r="V532" s="58" t="s">
        <v>83</v>
      </c>
      <c r="W532" s="58" t="s">
        <v>97</v>
      </c>
      <c r="X532" s="58" t="s">
        <v>98</v>
      </c>
      <c r="Y532" s="58" t="s">
        <v>94</v>
      </c>
      <c r="Z532" s="58" t="s">
        <v>87</v>
      </c>
      <c r="AA532" s="58" t="s">
        <v>99</v>
      </c>
      <c r="AB532" s="58">
        <v>295</v>
      </c>
      <c r="AC532" s="58">
        <v>421.85</v>
      </c>
    </row>
    <row r="533" spans="1:29" ht="18" customHeight="1" x14ac:dyDescent="0.25">
      <c r="A533" s="1">
        <v>2022</v>
      </c>
      <c r="B533" s="1" t="s">
        <v>11</v>
      </c>
      <c r="C533" s="1" t="s">
        <v>12</v>
      </c>
      <c r="D533" s="5" t="s">
        <v>28</v>
      </c>
      <c r="E533" s="7">
        <v>345</v>
      </c>
      <c r="F533" s="7">
        <v>7000</v>
      </c>
      <c r="G533" s="7">
        <v>7840</v>
      </c>
      <c r="H533" s="3">
        <v>1400</v>
      </c>
      <c r="I533" s="4" t="s">
        <v>42</v>
      </c>
      <c r="S533" s="58" t="s">
        <v>89</v>
      </c>
      <c r="T533" s="58">
        <v>2020</v>
      </c>
      <c r="U533" s="58" t="s">
        <v>5</v>
      </c>
      <c r="V533" s="58" t="s">
        <v>83</v>
      </c>
      <c r="W533" s="58" t="s">
        <v>97</v>
      </c>
      <c r="X533" s="58" t="s">
        <v>98</v>
      </c>
      <c r="Y533" s="58" t="s">
        <v>94</v>
      </c>
      <c r="Z533" s="58" t="s">
        <v>87</v>
      </c>
      <c r="AA533" s="58" t="s">
        <v>88</v>
      </c>
      <c r="AB533" s="58">
        <v>322</v>
      </c>
      <c r="AC533" s="58">
        <v>460.46000000000004</v>
      </c>
    </row>
    <row r="534" spans="1:29" ht="18" customHeight="1" x14ac:dyDescent="0.25">
      <c r="A534" s="1">
        <v>2022</v>
      </c>
      <c r="B534" s="1" t="s">
        <v>11</v>
      </c>
      <c r="C534" s="1" t="s">
        <v>13</v>
      </c>
      <c r="D534" s="2" t="s">
        <v>33</v>
      </c>
      <c r="E534" s="3">
        <v>122</v>
      </c>
      <c r="F534" s="3">
        <v>100</v>
      </c>
      <c r="G534" s="3">
        <v>112</v>
      </c>
      <c r="H534" s="3">
        <v>20</v>
      </c>
      <c r="I534" s="4" t="s">
        <v>42</v>
      </c>
      <c r="S534" s="58" t="s">
        <v>82</v>
      </c>
      <c r="T534" s="58">
        <v>2020</v>
      </c>
      <c r="U534" s="58" t="s">
        <v>5</v>
      </c>
      <c r="V534" s="58" t="s">
        <v>83</v>
      </c>
      <c r="W534" s="58" t="s">
        <v>97</v>
      </c>
      <c r="X534" s="58" t="s">
        <v>98</v>
      </c>
      <c r="Y534" s="58" t="s">
        <v>94</v>
      </c>
      <c r="Z534" s="58" t="s">
        <v>87</v>
      </c>
      <c r="AA534" s="58" t="s">
        <v>99</v>
      </c>
      <c r="AB534" s="58">
        <v>316</v>
      </c>
      <c r="AC534" s="58">
        <v>451.88</v>
      </c>
    </row>
    <row r="535" spans="1:29" ht="18" customHeight="1" x14ac:dyDescent="0.25">
      <c r="A535" s="1">
        <v>2022</v>
      </c>
      <c r="B535" s="1" t="s">
        <v>11</v>
      </c>
      <c r="C535" s="1" t="s">
        <v>15</v>
      </c>
      <c r="D535" s="5" t="s">
        <v>26</v>
      </c>
      <c r="E535" s="6">
        <v>78</v>
      </c>
      <c r="F535" s="6">
        <v>2288.6</v>
      </c>
      <c r="G535" s="6">
        <v>5126.4639999999999</v>
      </c>
      <c r="H535" s="3">
        <v>457.72</v>
      </c>
      <c r="I535" s="4" t="s">
        <v>42</v>
      </c>
      <c r="S535" s="58" t="s">
        <v>91</v>
      </c>
      <c r="T535" s="58">
        <v>2020</v>
      </c>
      <c r="U535" s="58" t="s">
        <v>5</v>
      </c>
      <c r="V535" s="58" t="s">
        <v>83</v>
      </c>
      <c r="W535" s="58" t="s">
        <v>97</v>
      </c>
      <c r="X535" s="58" t="s">
        <v>98</v>
      </c>
      <c r="Y535" s="58" t="s">
        <v>94</v>
      </c>
      <c r="Z535" s="58" t="s">
        <v>87</v>
      </c>
      <c r="AA535" s="58" t="s">
        <v>99</v>
      </c>
      <c r="AB535" s="58">
        <v>310</v>
      </c>
      <c r="AC535" s="58">
        <v>443.3</v>
      </c>
    </row>
    <row r="536" spans="1:29" ht="18" customHeight="1" x14ac:dyDescent="0.25">
      <c r="A536" s="1">
        <v>2022</v>
      </c>
      <c r="B536" s="1" t="s">
        <v>11</v>
      </c>
      <c r="C536" s="1" t="s">
        <v>15</v>
      </c>
      <c r="D536" s="5" t="s">
        <v>24</v>
      </c>
      <c r="E536" s="6">
        <v>76</v>
      </c>
      <c r="F536" s="6">
        <v>2288.4499999999998</v>
      </c>
      <c r="G536" s="6">
        <v>5126.1279999999997</v>
      </c>
      <c r="H536" s="3">
        <v>457.69</v>
      </c>
      <c r="I536" s="4" t="s">
        <v>42</v>
      </c>
      <c r="S536" s="58" t="s">
        <v>82</v>
      </c>
      <c r="T536" s="58">
        <v>2020</v>
      </c>
      <c r="U536" s="58" t="s">
        <v>5</v>
      </c>
      <c r="V536" s="58" t="s">
        <v>83</v>
      </c>
      <c r="W536" s="58" t="s">
        <v>97</v>
      </c>
      <c r="X536" s="58" t="s">
        <v>98</v>
      </c>
      <c r="Y536" s="58" t="s">
        <v>94</v>
      </c>
      <c r="Z536" s="58" t="s">
        <v>87</v>
      </c>
      <c r="AA536" s="58" t="s">
        <v>99</v>
      </c>
      <c r="AB536" s="58">
        <v>319</v>
      </c>
      <c r="AC536" s="58">
        <v>456.16999999999996</v>
      </c>
    </row>
    <row r="537" spans="1:29" ht="18" customHeight="1" x14ac:dyDescent="0.25">
      <c r="A537" s="1">
        <v>2022</v>
      </c>
      <c r="B537" s="1" t="s">
        <v>11</v>
      </c>
      <c r="C537" s="1" t="s">
        <v>15</v>
      </c>
      <c r="D537" s="5" t="s">
        <v>25</v>
      </c>
      <c r="E537" s="6">
        <v>46</v>
      </c>
      <c r="F537" s="6">
        <v>100</v>
      </c>
      <c r="G537" s="6">
        <v>224</v>
      </c>
      <c r="H537" s="3">
        <v>20</v>
      </c>
      <c r="I537" s="4" t="s">
        <v>42</v>
      </c>
      <c r="S537" s="58" t="s">
        <v>89</v>
      </c>
      <c r="T537" s="58">
        <v>2020</v>
      </c>
      <c r="U537" s="58" t="s">
        <v>5</v>
      </c>
      <c r="V537" s="58" t="s">
        <v>83</v>
      </c>
      <c r="W537" s="58" t="s">
        <v>97</v>
      </c>
      <c r="X537" s="58" t="s">
        <v>98</v>
      </c>
      <c r="Y537" s="58" t="s">
        <v>94</v>
      </c>
      <c r="Z537" s="58" t="s">
        <v>87</v>
      </c>
      <c r="AA537" s="58" t="s">
        <v>99</v>
      </c>
      <c r="AB537" s="58">
        <v>313</v>
      </c>
      <c r="AC537" s="58">
        <v>447.59000000000003</v>
      </c>
    </row>
    <row r="538" spans="1:29" ht="18" customHeight="1" x14ac:dyDescent="0.25">
      <c r="A538" s="1">
        <v>2022</v>
      </c>
      <c r="B538" s="1" t="s">
        <v>11</v>
      </c>
      <c r="C538" s="1" t="s">
        <v>15</v>
      </c>
      <c r="D538" s="5" t="s">
        <v>23</v>
      </c>
      <c r="E538" s="6">
        <v>34</v>
      </c>
      <c r="F538" s="6">
        <v>2288.4</v>
      </c>
      <c r="G538" s="6">
        <v>5126.0160000000005</v>
      </c>
      <c r="H538" s="3">
        <v>457.68000000000006</v>
      </c>
      <c r="I538" s="4" t="s">
        <v>42</v>
      </c>
      <c r="S538" s="58" t="s">
        <v>89</v>
      </c>
      <c r="T538" s="58">
        <v>2020</v>
      </c>
      <c r="U538" s="58" t="s">
        <v>5</v>
      </c>
      <c r="V538" s="58" t="s">
        <v>83</v>
      </c>
      <c r="W538" s="58" t="s">
        <v>97</v>
      </c>
      <c r="X538" s="58" t="s">
        <v>98</v>
      </c>
      <c r="Y538" s="58" t="s">
        <v>94</v>
      </c>
      <c r="Z538" s="58" t="s">
        <v>87</v>
      </c>
      <c r="AA538" s="58" t="s">
        <v>99</v>
      </c>
      <c r="AB538" s="58">
        <v>307</v>
      </c>
      <c r="AC538" s="58">
        <v>439.01</v>
      </c>
    </row>
    <row r="539" spans="1:29" ht="18" customHeight="1" x14ac:dyDescent="0.25">
      <c r="A539" s="1">
        <v>2022</v>
      </c>
      <c r="B539" s="1" t="s">
        <v>11</v>
      </c>
      <c r="C539" s="1" t="s">
        <v>13</v>
      </c>
      <c r="D539" s="2" t="s">
        <v>34</v>
      </c>
      <c r="E539" s="3">
        <v>7</v>
      </c>
      <c r="F539" s="3">
        <v>200</v>
      </c>
      <c r="G539" s="3">
        <v>224</v>
      </c>
      <c r="H539" s="3">
        <v>40</v>
      </c>
      <c r="I539" s="4" t="s">
        <v>42</v>
      </c>
      <c r="S539" s="58" t="s">
        <v>82</v>
      </c>
      <c r="T539" s="58">
        <v>2020</v>
      </c>
      <c r="U539" s="58" t="s">
        <v>4</v>
      </c>
      <c r="V539" s="58" t="s">
        <v>83</v>
      </c>
      <c r="W539" s="58" t="s">
        <v>97</v>
      </c>
      <c r="X539" s="58" t="s">
        <v>98</v>
      </c>
      <c r="Y539" s="58" t="s">
        <v>94</v>
      </c>
      <c r="Z539" s="58" t="s">
        <v>87</v>
      </c>
      <c r="AA539" s="58" t="s">
        <v>88</v>
      </c>
      <c r="AB539" s="58">
        <v>334</v>
      </c>
      <c r="AC539" s="58">
        <v>477.62</v>
      </c>
    </row>
    <row r="540" spans="1:29" ht="18" customHeight="1" x14ac:dyDescent="0.25">
      <c r="A540" s="1">
        <v>2022</v>
      </c>
      <c r="B540" s="1" t="s">
        <v>11</v>
      </c>
      <c r="C540" s="1" t="s">
        <v>15</v>
      </c>
      <c r="D540" s="5" t="s">
        <v>27</v>
      </c>
      <c r="E540" s="6">
        <v>3</v>
      </c>
      <c r="F540" s="6">
        <v>2288.65</v>
      </c>
      <c r="G540" s="6">
        <v>5126.576</v>
      </c>
      <c r="H540" s="3">
        <v>457.73</v>
      </c>
      <c r="I540" s="4" t="s">
        <v>42</v>
      </c>
      <c r="S540" s="58" t="s">
        <v>89</v>
      </c>
      <c r="T540" s="58">
        <v>2020</v>
      </c>
      <c r="U540" s="58" t="s">
        <v>4</v>
      </c>
      <c r="V540" s="58" t="s">
        <v>83</v>
      </c>
      <c r="W540" s="58" t="s">
        <v>97</v>
      </c>
      <c r="X540" s="58" t="s">
        <v>98</v>
      </c>
      <c r="Y540" s="58" t="s">
        <v>94</v>
      </c>
      <c r="Z540" s="58" t="s">
        <v>87</v>
      </c>
      <c r="AA540" s="58" t="s">
        <v>88</v>
      </c>
      <c r="AB540" s="58">
        <v>328</v>
      </c>
      <c r="AC540" s="58">
        <v>469.03999999999996</v>
      </c>
    </row>
    <row r="541" spans="1:29" ht="18" customHeight="1" x14ac:dyDescent="0.25">
      <c r="A541" s="1">
        <v>2022</v>
      </c>
      <c r="B541" s="1" t="s">
        <v>11</v>
      </c>
      <c r="C541" s="1" t="s">
        <v>32</v>
      </c>
      <c r="D541" s="5" t="s">
        <v>32</v>
      </c>
      <c r="E541" s="6">
        <v>2</v>
      </c>
      <c r="F541" s="6">
        <v>6600</v>
      </c>
      <c r="G541" s="6">
        <v>7392</v>
      </c>
      <c r="H541" s="3">
        <v>1320</v>
      </c>
      <c r="I541" s="4" t="s">
        <v>42</v>
      </c>
      <c r="S541" s="58" t="s">
        <v>91</v>
      </c>
      <c r="T541" s="58">
        <v>2020</v>
      </c>
      <c r="U541" s="58" t="s">
        <v>4</v>
      </c>
      <c r="V541" s="58" t="s">
        <v>83</v>
      </c>
      <c r="W541" s="58" t="s">
        <v>97</v>
      </c>
      <c r="X541" s="58" t="s">
        <v>98</v>
      </c>
      <c r="Y541" s="58" t="s">
        <v>94</v>
      </c>
      <c r="Z541" s="58" t="s">
        <v>87</v>
      </c>
      <c r="AA541" s="58" t="s">
        <v>88</v>
      </c>
      <c r="AB541" s="58">
        <v>337</v>
      </c>
      <c r="AC541" s="58">
        <v>481.90999999999997</v>
      </c>
    </row>
    <row r="542" spans="1:29" ht="18" customHeight="1" x14ac:dyDescent="0.25">
      <c r="A542" s="1">
        <v>2023</v>
      </c>
      <c r="B542" s="1" t="s">
        <v>0</v>
      </c>
      <c r="C542" s="1" t="s">
        <v>14</v>
      </c>
      <c r="D542" s="2" t="s">
        <v>36</v>
      </c>
      <c r="E542" s="3">
        <v>3566</v>
      </c>
      <c r="F542" s="3">
        <v>5492.76</v>
      </c>
      <c r="G542" s="3">
        <v>5126.576</v>
      </c>
      <c r="H542" s="3">
        <v>1098.5520000000001</v>
      </c>
      <c r="I542" s="4" t="s">
        <v>42</v>
      </c>
      <c r="S542" s="58" t="s">
        <v>89</v>
      </c>
      <c r="T542" s="58">
        <v>2020</v>
      </c>
      <c r="U542" s="58" t="s">
        <v>4</v>
      </c>
      <c r="V542" s="58" t="s">
        <v>83</v>
      </c>
      <c r="W542" s="58" t="s">
        <v>97</v>
      </c>
      <c r="X542" s="58" t="s">
        <v>98</v>
      </c>
      <c r="Y542" s="58" t="s">
        <v>94</v>
      </c>
      <c r="Z542" s="58" t="s">
        <v>87</v>
      </c>
      <c r="AA542" s="58" t="s">
        <v>88</v>
      </c>
      <c r="AB542" s="58">
        <v>331</v>
      </c>
      <c r="AC542" s="58">
        <v>473.33</v>
      </c>
    </row>
    <row r="543" spans="1:29" ht="18" customHeight="1" x14ac:dyDescent="0.25">
      <c r="A543" s="1">
        <v>2023</v>
      </c>
      <c r="B543" s="1" t="s">
        <v>0</v>
      </c>
      <c r="C543" s="1" t="s">
        <v>14</v>
      </c>
      <c r="D543" s="2" t="s">
        <v>37</v>
      </c>
      <c r="E543" s="3">
        <v>2498</v>
      </c>
      <c r="F543" s="3">
        <v>9600</v>
      </c>
      <c r="G543" s="3">
        <v>8960</v>
      </c>
      <c r="H543" s="3">
        <v>1920</v>
      </c>
      <c r="I543" s="4" t="s">
        <v>42</v>
      </c>
      <c r="S543" s="58" t="s">
        <v>92</v>
      </c>
      <c r="T543" s="58">
        <v>2020</v>
      </c>
      <c r="U543" s="58" t="s">
        <v>4</v>
      </c>
      <c r="V543" s="58" t="s">
        <v>83</v>
      </c>
      <c r="W543" s="58" t="s">
        <v>97</v>
      </c>
      <c r="X543" s="58" t="s">
        <v>98</v>
      </c>
      <c r="Y543" s="58" t="s">
        <v>94</v>
      </c>
      <c r="Z543" s="58" t="s">
        <v>87</v>
      </c>
      <c r="AA543" s="58" t="s">
        <v>88</v>
      </c>
      <c r="AB543" s="58">
        <v>325</v>
      </c>
      <c r="AC543" s="58">
        <v>464.75</v>
      </c>
    </row>
    <row r="544" spans="1:29" ht="18" customHeight="1" x14ac:dyDescent="0.25">
      <c r="A544" s="1">
        <v>2023</v>
      </c>
      <c r="B544" s="1" t="s">
        <v>0</v>
      </c>
      <c r="C544" s="1" t="s">
        <v>13</v>
      </c>
      <c r="D544" s="2" t="s">
        <v>35</v>
      </c>
      <c r="E544" s="3">
        <v>1245</v>
      </c>
      <c r="F544" s="3">
        <v>5492.6399999999994</v>
      </c>
      <c r="G544" s="3">
        <v>5126.4639999999999</v>
      </c>
      <c r="H544" s="3">
        <v>1098.528</v>
      </c>
      <c r="I544" s="4" t="s">
        <v>42</v>
      </c>
      <c r="S544" s="58" t="s">
        <v>82</v>
      </c>
      <c r="T544" s="58">
        <v>2020</v>
      </c>
      <c r="U544" s="58" t="s">
        <v>10</v>
      </c>
      <c r="V544" s="58" t="s">
        <v>83</v>
      </c>
      <c r="W544" s="58" t="s">
        <v>97</v>
      </c>
      <c r="X544" s="58" t="s">
        <v>98</v>
      </c>
      <c r="Y544" s="58" t="s">
        <v>94</v>
      </c>
      <c r="Z544" s="58" t="s">
        <v>87</v>
      </c>
      <c r="AA544" s="58" t="s">
        <v>88</v>
      </c>
      <c r="AB544" s="58">
        <v>238</v>
      </c>
      <c r="AC544" s="58">
        <v>340.34000000000003</v>
      </c>
    </row>
    <row r="545" spans="1:29" ht="18" customHeight="1" x14ac:dyDescent="0.25">
      <c r="A545" s="1">
        <v>2023</v>
      </c>
      <c r="B545" s="1" t="s">
        <v>0</v>
      </c>
      <c r="C545" s="1" t="s">
        <v>38</v>
      </c>
      <c r="D545" s="5" t="s">
        <v>30</v>
      </c>
      <c r="E545" s="6">
        <v>644</v>
      </c>
      <c r="F545" s="6">
        <v>6892.2</v>
      </c>
      <c r="G545" s="6">
        <v>6432.72</v>
      </c>
      <c r="H545" s="3">
        <v>1378.44</v>
      </c>
      <c r="I545" s="4" t="s">
        <v>42</v>
      </c>
      <c r="S545" s="58" t="s">
        <v>82</v>
      </c>
      <c r="T545" s="58">
        <v>2020</v>
      </c>
      <c r="U545" s="58" t="s">
        <v>10</v>
      </c>
      <c r="V545" s="58" t="s">
        <v>83</v>
      </c>
      <c r="W545" s="58" t="s">
        <v>97</v>
      </c>
      <c r="X545" s="58" t="s">
        <v>98</v>
      </c>
      <c r="Y545" s="58" t="s">
        <v>94</v>
      </c>
      <c r="Z545" s="58" t="s">
        <v>87</v>
      </c>
      <c r="AA545" s="58" t="s">
        <v>88</v>
      </c>
      <c r="AB545" s="58">
        <v>232</v>
      </c>
      <c r="AC545" s="58">
        <v>331.76</v>
      </c>
    </row>
    <row r="546" spans="1:29" ht="18" customHeight="1" x14ac:dyDescent="0.25">
      <c r="A546" s="1">
        <v>2023</v>
      </c>
      <c r="B546" s="1" t="s">
        <v>0</v>
      </c>
      <c r="C546" s="1" t="s">
        <v>12</v>
      </c>
      <c r="D546" s="5" t="s">
        <v>29</v>
      </c>
      <c r="E546" s="6">
        <v>643</v>
      </c>
      <c r="F546" s="6">
        <v>8400</v>
      </c>
      <c r="G546" s="6">
        <v>7840</v>
      </c>
      <c r="H546" s="3">
        <v>1680</v>
      </c>
      <c r="I546" s="4" t="s">
        <v>40</v>
      </c>
      <c r="S546" s="58" t="s">
        <v>93</v>
      </c>
      <c r="T546" s="58">
        <v>2020</v>
      </c>
      <c r="U546" s="58" t="s">
        <v>10</v>
      </c>
      <c r="V546" s="58" t="s">
        <v>83</v>
      </c>
      <c r="W546" s="58" t="s">
        <v>97</v>
      </c>
      <c r="X546" s="58" t="s">
        <v>98</v>
      </c>
      <c r="Y546" s="58" t="s">
        <v>94</v>
      </c>
      <c r="Z546" s="58" t="s">
        <v>87</v>
      </c>
      <c r="AA546" s="58" t="s">
        <v>88</v>
      </c>
      <c r="AB546" s="58">
        <v>241</v>
      </c>
      <c r="AC546" s="58">
        <v>344.63</v>
      </c>
    </row>
    <row r="547" spans="1:29" ht="18" customHeight="1" x14ac:dyDescent="0.25">
      <c r="A547" s="1">
        <v>2023</v>
      </c>
      <c r="B547" s="1" t="s">
        <v>0</v>
      </c>
      <c r="C547" s="1" t="s">
        <v>38</v>
      </c>
      <c r="D547" s="5" t="s">
        <v>31</v>
      </c>
      <c r="E547" s="6">
        <v>455</v>
      </c>
      <c r="F547" s="6">
        <v>5494.3200000000006</v>
      </c>
      <c r="G547" s="6">
        <v>5128.0320000000002</v>
      </c>
      <c r="H547" s="3">
        <v>1098.8640000000003</v>
      </c>
      <c r="I547" s="4" t="s">
        <v>40</v>
      </c>
      <c r="S547" s="58" t="s">
        <v>82</v>
      </c>
      <c r="T547" s="58">
        <v>2020</v>
      </c>
      <c r="U547" s="58" t="s">
        <v>10</v>
      </c>
      <c r="V547" s="58" t="s">
        <v>83</v>
      </c>
      <c r="W547" s="58" t="s">
        <v>97</v>
      </c>
      <c r="X547" s="58" t="s">
        <v>98</v>
      </c>
      <c r="Y547" s="58" t="s">
        <v>94</v>
      </c>
      <c r="Z547" s="58" t="s">
        <v>87</v>
      </c>
      <c r="AA547" s="58" t="s">
        <v>88</v>
      </c>
      <c r="AB547" s="58">
        <v>235</v>
      </c>
      <c r="AC547" s="58">
        <v>336.05</v>
      </c>
    </row>
    <row r="548" spans="1:29" ht="18" customHeight="1" x14ac:dyDescent="0.25">
      <c r="A548" s="1">
        <v>2023</v>
      </c>
      <c r="B548" s="1" t="s">
        <v>0</v>
      </c>
      <c r="C548" s="1" t="s">
        <v>12</v>
      </c>
      <c r="D548" s="5" t="s">
        <v>28</v>
      </c>
      <c r="E548" s="7">
        <v>345</v>
      </c>
      <c r="F548" s="7">
        <v>8400</v>
      </c>
      <c r="G548" s="7">
        <v>7840</v>
      </c>
      <c r="H548" s="3">
        <v>1680</v>
      </c>
      <c r="I548" s="4" t="s">
        <v>40</v>
      </c>
      <c r="S548" s="58" t="s">
        <v>89</v>
      </c>
      <c r="T548" s="58">
        <v>2020</v>
      </c>
      <c r="U548" s="58" t="s">
        <v>10</v>
      </c>
      <c r="V548" s="58" t="s">
        <v>83</v>
      </c>
      <c r="W548" s="58" t="s">
        <v>97</v>
      </c>
      <c r="X548" s="58" t="s">
        <v>98</v>
      </c>
      <c r="Y548" s="58" t="s">
        <v>94</v>
      </c>
      <c r="Z548" s="58" t="s">
        <v>87</v>
      </c>
      <c r="AA548" s="58" t="s">
        <v>88</v>
      </c>
      <c r="AB548" s="58">
        <v>229</v>
      </c>
      <c r="AC548" s="58">
        <v>327.47000000000003</v>
      </c>
    </row>
    <row r="549" spans="1:29" ht="18" customHeight="1" x14ac:dyDescent="0.25">
      <c r="A549" s="1">
        <v>2023</v>
      </c>
      <c r="B549" s="1" t="s">
        <v>0</v>
      </c>
      <c r="C549" s="1" t="s">
        <v>13</v>
      </c>
      <c r="D549" s="2" t="s">
        <v>33</v>
      </c>
      <c r="E549" s="3">
        <v>122</v>
      </c>
      <c r="F549" s="3">
        <v>120</v>
      </c>
      <c r="G549" s="3">
        <v>112</v>
      </c>
      <c r="H549" s="3">
        <v>24</v>
      </c>
      <c r="I549" s="4" t="s">
        <v>40</v>
      </c>
      <c r="S549" s="58" t="s">
        <v>89</v>
      </c>
      <c r="T549" s="58">
        <v>2020</v>
      </c>
      <c r="U549" s="58" t="s">
        <v>9</v>
      </c>
      <c r="V549" s="58" t="s">
        <v>83</v>
      </c>
      <c r="W549" s="58" t="s">
        <v>97</v>
      </c>
      <c r="X549" s="58" t="s">
        <v>98</v>
      </c>
      <c r="Y549" s="58" t="s">
        <v>94</v>
      </c>
      <c r="Z549" s="58" t="s">
        <v>87</v>
      </c>
      <c r="AA549" s="58" t="s">
        <v>99</v>
      </c>
      <c r="AB549" s="58">
        <v>256</v>
      </c>
      <c r="AC549" s="58">
        <v>366.08</v>
      </c>
    </row>
    <row r="550" spans="1:29" ht="18" customHeight="1" x14ac:dyDescent="0.25">
      <c r="A550" s="1">
        <v>2023</v>
      </c>
      <c r="B550" s="1" t="s">
        <v>0</v>
      </c>
      <c r="C550" s="1" t="s">
        <v>15</v>
      </c>
      <c r="D550" s="5" t="s">
        <v>26</v>
      </c>
      <c r="E550" s="6">
        <v>78</v>
      </c>
      <c r="F550" s="6">
        <v>2288.6</v>
      </c>
      <c r="G550" s="6">
        <v>5126.4639999999999</v>
      </c>
      <c r="H550" s="3">
        <v>457.72</v>
      </c>
      <c r="I550" s="4" t="s">
        <v>40</v>
      </c>
      <c r="S550" s="58" t="s">
        <v>91</v>
      </c>
      <c r="T550" s="58">
        <v>2020</v>
      </c>
      <c r="U550" s="58" t="s">
        <v>9</v>
      </c>
      <c r="V550" s="58" t="s">
        <v>83</v>
      </c>
      <c r="W550" s="58" t="s">
        <v>97</v>
      </c>
      <c r="X550" s="58" t="s">
        <v>98</v>
      </c>
      <c r="Y550" s="58" t="s">
        <v>94</v>
      </c>
      <c r="Z550" s="58" t="s">
        <v>87</v>
      </c>
      <c r="AA550" s="58" t="s">
        <v>99</v>
      </c>
      <c r="AB550" s="58">
        <v>250</v>
      </c>
      <c r="AC550" s="58">
        <v>357.5</v>
      </c>
    </row>
    <row r="551" spans="1:29" ht="18" customHeight="1" x14ac:dyDescent="0.25">
      <c r="A551" s="1">
        <v>2023</v>
      </c>
      <c r="B551" s="1" t="s">
        <v>0</v>
      </c>
      <c r="C551" s="1" t="s">
        <v>15</v>
      </c>
      <c r="D551" s="5" t="s">
        <v>24</v>
      </c>
      <c r="E551" s="6">
        <v>76</v>
      </c>
      <c r="F551" s="6">
        <v>2288.4499999999998</v>
      </c>
      <c r="G551" s="6">
        <v>5126.1279999999997</v>
      </c>
      <c r="H551" s="3">
        <v>457.69</v>
      </c>
      <c r="I551" s="4" t="s">
        <v>40</v>
      </c>
      <c r="S551" s="58" t="s">
        <v>82</v>
      </c>
      <c r="T551" s="58">
        <v>2020</v>
      </c>
      <c r="U551" s="58" t="s">
        <v>9</v>
      </c>
      <c r="V551" s="58" t="s">
        <v>83</v>
      </c>
      <c r="W551" s="58" t="s">
        <v>97</v>
      </c>
      <c r="X551" s="58" t="s">
        <v>98</v>
      </c>
      <c r="Y551" s="58" t="s">
        <v>94</v>
      </c>
      <c r="Z551" s="58" t="s">
        <v>87</v>
      </c>
      <c r="AA551" s="58" t="s">
        <v>88</v>
      </c>
      <c r="AB551" s="58">
        <v>244</v>
      </c>
      <c r="AC551" s="58">
        <v>348.92</v>
      </c>
    </row>
    <row r="552" spans="1:29" ht="18" customHeight="1" x14ac:dyDescent="0.25">
      <c r="A552" s="1">
        <v>2023</v>
      </c>
      <c r="B552" s="1" t="s">
        <v>0</v>
      </c>
      <c r="C552" s="1" t="s">
        <v>15</v>
      </c>
      <c r="D552" s="5" t="s">
        <v>25</v>
      </c>
      <c r="E552" s="6">
        <v>46</v>
      </c>
      <c r="F552" s="6">
        <v>100</v>
      </c>
      <c r="G552" s="6">
        <v>224</v>
      </c>
      <c r="H552" s="3">
        <v>20</v>
      </c>
      <c r="I552" s="4" t="s">
        <v>40</v>
      </c>
      <c r="S552" s="58" t="s">
        <v>89</v>
      </c>
      <c r="T552" s="58">
        <v>2020</v>
      </c>
      <c r="U552" s="58" t="s">
        <v>9</v>
      </c>
      <c r="V552" s="58" t="s">
        <v>83</v>
      </c>
      <c r="W552" s="58" t="s">
        <v>97</v>
      </c>
      <c r="X552" s="58" t="s">
        <v>98</v>
      </c>
      <c r="Y552" s="58" t="s">
        <v>94</v>
      </c>
      <c r="Z552" s="58" t="s">
        <v>87</v>
      </c>
      <c r="AA552" s="58" t="s">
        <v>99</v>
      </c>
      <c r="AB552" s="58">
        <v>253</v>
      </c>
      <c r="AC552" s="58">
        <v>361.78999999999996</v>
      </c>
    </row>
    <row r="553" spans="1:29" ht="18" customHeight="1" x14ac:dyDescent="0.25">
      <c r="A553" s="1">
        <v>2023</v>
      </c>
      <c r="B553" s="1" t="s">
        <v>0</v>
      </c>
      <c r="C553" s="1" t="s">
        <v>15</v>
      </c>
      <c r="D553" s="5" t="s">
        <v>23</v>
      </c>
      <c r="E553" s="6">
        <v>34</v>
      </c>
      <c r="F553" s="6">
        <v>2288.4</v>
      </c>
      <c r="G553" s="6">
        <v>5126.0160000000005</v>
      </c>
      <c r="H553" s="3">
        <v>457.68000000000006</v>
      </c>
      <c r="I553" s="4" t="s">
        <v>40</v>
      </c>
      <c r="S553" s="58" t="s">
        <v>82</v>
      </c>
      <c r="T553" s="58">
        <v>2020</v>
      </c>
      <c r="U553" s="58" t="s">
        <v>9</v>
      </c>
      <c r="V553" s="58" t="s">
        <v>83</v>
      </c>
      <c r="W553" s="58" t="s">
        <v>97</v>
      </c>
      <c r="X553" s="58" t="s">
        <v>98</v>
      </c>
      <c r="Y553" s="58" t="s">
        <v>94</v>
      </c>
      <c r="Z553" s="58" t="s">
        <v>87</v>
      </c>
      <c r="AA553" s="58" t="s">
        <v>99</v>
      </c>
      <c r="AB553" s="58">
        <v>247</v>
      </c>
      <c r="AC553" s="58">
        <v>353.21</v>
      </c>
    </row>
    <row r="554" spans="1:29" ht="18" customHeight="1" x14ac:dyDescent="0.25">
      <c r="A554" s="1">
        <v>2023</v>
      </c>
      <c r="B554" s="1" t="s">
        <v>0</v>
      </c>
      <c r="C554" s="1" t="s">
        <v>13</v>
      </c>
      <c r="D554" s="2" t="s">
        <v>34</v>
      </c>
      <c r="E554" s="3">
        <v>7</v>
      </c>
      <c r="F554" s="3">
        <v>200</v>
      </c>
      <c r="G554" s="3">
        <v>224</v>
      </c>
      <c r="H554" s="3">
        <v>40</v>
      </c>
      <c r="I554" s="4" t="s">
        <v>40</v>
      </c>
      <c r="S554" s="58" t="s">
        <v>89</v>
      </c>
      <c r="T554" s="58">
        <v>2020</v>
      </c>
      <c r="U554" s="58" t="s">
        <v>8</v>
      </c>
      <c r="V554" s="58" t="s">
        <v>83</v>
      </c>
      <c r="W554" s="58" t="s">
        <v>97</v>
      </c>
      <c r="X554" s="58" t="s">
        <v>98</v>
      </c>
      <c r="Y554" s="58" t="s">
        <v>94</v>
      </c>
      <c r="Z554" s="58" t="s">
        <v>87</v>
      </c>
      <c r="AA554" s="58" t="s">
        <v>99</v>
      </c>
      <c r="AB554" s="58">
        <v>274</v>
      </c>
      <c r="AC554" s="58">
        <v>391.82</v>
      </c>
    </row>
    <row r="555" spans="1:29" ht="18" customHeight="1" x14ac:dyDescent="0.25">
      <c r="A555" s="1">
        <v>2023</v>
      </c>
      <c r="B555" s="1" t="s">
        <v>0</v>
      </c>
      <c r="C555" s="1" t="s">
        <v>32</v>
      </c>
      <c r="D555" s="5" t="s">
        <v>32</v>
      </c>
      <c r="E555" s="6">
        <v>3</v>
      </c>
      <c r="F555" s="6">
        <v>4577.3</v>
      </c>
      <c r="G555" s="6">
        <v>7392</v>
      </c>
      <c r="H555" s="3">
        <v>915.46</v>
      </c>
      <c r="I555" s="4" t="s">
        <v>40</v>
      </c>
      <c r="S555" s="58" t="s">
        <v>82</v>
      </c>
      <c r="T555" s="58">
        <v>2020</v>
      </c>
      <c r="U555" s="58" t="s">
        <v>8</v>
      </c>
      <c r="V555" s="58" t="s">
        <v>83</v>
      </c>
      <c r="W555" s="58" t="s">
        <v>97</v>
      </c>
      <c r="X555" s="58" t="s">
        <v>98</v>
      </c>
      <c r="Y555" s="58" t="s">
        <v>94</v>
      </c>
      <c r="Z555" s="58" t="s">
        <v>87</v>
      </c>
      <c r="AA555" s="58" t="s">
        <v>99</v>
      </c>
      <c r="AB555" s="58">
        <v>268</v>
      </c>
      <c r="AC555" s="58">
        <v>383.24</v>
      </c>
    </row>
    <row r="556" spans="1:29" ht="18" customHeight="1" x14ac:dyDescent="0.25">
      <c r="A556" s="1">
        <v>2023</v>
      </c>
      <c r="B556" s="1" t="s">
        <v>0</v>
      </c>
      <c r="C556" s="1" t="s">
        <v>15</v>
      </c>
      <c r="D556" s="5" t="s">
        <v>27</v>
      </c>
      <c r="E556" s="6">
        <v>3</v>
      </c>
      <c r="F556" s="6">
        <v>3300</v>
      </c>
      <c r="G556" s="6">
        <v>5126.576</v>
      </c>
      <c r="H556" s="3">
        <v>660</v>
      </c>
      <c r="I556" s="4" t="s">
        <v>40</v>
      </c>
      <c r="S556" s="58" t="s">
        <v>91</v>
      </c>
      <c r="T556" s="58">
        <v>2020</v>
      </c>
      <c r="U556" s="58" t="s">
        <v>8</v>
      </c>
      <c r="V556" s="58" t="s">
        <v>83</v>
      </c>
      <c r="W556" s="58" t="s">
        <v>97</v>
      </c>
      <c r="X556" s="58" t="s">
        <v>98</v>
      </c>
      <c r="Y556" s="58" t="s">
        <v>94</v>
      </c>
      <c r="Z556" s="58" t="s">
        <v>87</v>
      </c>
      <c r="AA556" s="58" t="s">
        <v>99</v>
      </c>
      <c r="AB556" s="58">
        <v>262</v>
      </c>
      <c r="AC556" s="58">
        <v>374.65999999999997</v>
      </c>
    </row>
    <row r="557" spans="1:29" ht="18" customHeight="1" x14ac:dyDescent="0.25">
      <c r="A557" s="1">
        <v>2023</v>
      </c>
      <c r="B557" s="1" t="s">
        <v>1</v>
      </c>
      <c r="C557" s="1" t="s">
        <v>14</v>
      </c>
      <c r="D557" s="2" t="s">
        <v>36</v>
      </c>
      <c r="E557" s="3">
        <v>3566</v>
      </c>
      <c r="F557" s="3">
        <v>4577.3</v>
      </c>
      <c r="G557" s="3">
        <v>5126.576</v>
      </c>
      <c r="H557" s="3">
        <v>915.46</v>
      </c>
      <c r="I557" s="4" t="s">
        <v>40</v>
      </c>
      <c r="S557" s="58" t="s">
        <v>89</v>
      </c>
      <c r="T557" s="58">
        <v>2020</v>
      </c>
      <c r="U557" s="58" t="s">
        <v>8</v>
      </c>
      <c r="V557" s="58" t="s">
        <v>83</v>
      </c>
      <c r="W557" s="58" t="s">
        <v>97</v>
      </c>
      <c r="X557" s="58" t="s">
        <v>98</v>
      </c>
      <c r="Y557" s="58" t="s">
        <v>94</v>
      </c>
      <c r="Z557" s="58" t="s">
        <v>87</v>
      </c>
      <c r="AA557" s="58" t="s">
        <v>99</v>
      </c>
      <c r="AB557" s="58">
        <v>271</v>
      </c>
      <c r="AC557" s="58">
        <v>387.53</v>
      </c>
    </row>
    <row r="558" spans="1:29" ht="18" customHeight="1" x14ac:dyDescent="0.25">
      <c r="A558" s="1">
        <v>2023</v>
      </c>
      <c r="B558" s="1" t="s">
        <v>1</v>
      </c>
      <c r="C558" s="1" t="s">
        <v>14</v>
      </c>
      <c r="D558" s="2" t="s">
        <v>37</v>
      </c>
      <c r="E558" s="3">
        <v>2498</v>
      </c>
      <c r="F558" s="3">
        <v>8000</v>
      </c>
      <c r="G558" s="3">
        <v>8960</v>
      </c>
      <c r="H558" s="3">
        <v>1600</v>
      </c>
      <c r="I558" s="4" t="s">
        <v>40</v>
      </c>
      <c r="S558" s="58" t="s">
        <v>91</v>
      </c>
      <c r="T558" s="58">
        <v>2020</v>
      </c>
      <c r="U558" s="58" t="s">
        <v>8</v>
      </c>
      <c r="V558" s="58" t="s">
        <v>83</v>
      </c>
      <c r="W558" s="58" t="s">
        <v>97</v>
      </c>
      <c r="X558" s="58" t="s">
        <v>98</v>
      </c>
      <c r="Y558" s="58" t="s">
        <v>94</v>
      </c>
      <c r="Z558" s="58" t="s">
        <v>87</v>
      </c>
      <c r="AA558" s="58" t="s">
        <v>99</v>
      </c>
      <c r="AB558" s="58">
        <v>265</v>
      </c>
      <c r="AC558" s="58">
        <v>378.95</v>
      </c>
    </row>
    <row r="559" spans="1:29" ht="18" customHeight="1" x14ac:dyDescent="0.25">
      <c r="A559" s="1">
        <v>2023</v>
      </c>
      <c r="B559" s="1" t="s">
        <v>1</v>
      </c>
      <c r="C559" s="1" t="s">
        <v>13</v>
      </c>
      <c r="D559" s="2" t="s">
        <v>35</v>
      </c>
      <c r="E559" s="3">
        <v>1245</v>
      </c>
      <c r="F559" s="3">
        <v>4577.2</v>
      </c>
      <c r="G559" s="3">
        <v>5126.4639999999999</v>
      </c>
      <c r="H559" s="3">
        <v>915.44</v>
      </c>
      <c r="I559" s="4" t="s">
        <v>40</v>
      </c>
      <c r="S559" s="58" t="s">
        <v>82</v>
      </c>
      <c r="T559" s="58">
        <v>2020</v>
      </c>
      <c r="U559" s="58" t="s">
        <v>8</v>
      </c>
      <c r="V559" s="58" t="s">
        <v>83</v>
      </c>
      <c r="W559" s="58" t="s">
        <v>97</v>
      </c>
      <c r="X559" s="58" t="s">
        <v>98</v>
      </c>
      <c r="Y559" s="58" t="s">
        <v>94</v>
      </c>
      <c r="Z559" s="58" t="s">
        <v>87</v>
      </c>
      <c r="AA559" s="58" t="s">
        <v>99</v>
      </c>
      <c r="AB559" s="58">
        <v>259</v>
      </c>
      <c r="AC559" s="58">
        <v>370.37</v>
      </c>
    </row>
    <row r="560" spans="1:29" ht="18" customHeight="1" x14ac:dyDescent="0.25">
      <c r="A560" s="1">
        <v>2023</v>
      </c>
      <c r="B560" s="1" t="s">
        <v>1</v>
      </c>
      <c r="C560" s="1" t="s">
        <v>38</v>
      </c>
      <c r="D560" s="5" t="s">
        <v>30</v>
      </c>
      <c r="E560" s="6">
        <v>644</v>
      </c>
      <c r="F560" s="6">
        <v>5743.5</v>
      </c>
      <c r="G560" s="6">
        <v>6432.72</v>
      </c>
      <c r="H560" s="3">
        <v>1148.7</v>
      </c>
      <c r="I560" s="4" t="s">
        <v>40</v>
      </c>
      <c r="S560" s="58" t="s">
        <v>91</v>
      </c>
      <c r="T560" s="58">
        <v>2020</v>
      </c>
      <c r="U560" s="58" t="s">
        <v>3</v>
      </c>
      <c r="V560" s="58" t="s">
        <v>95</v>
      </c>
      <c r="W560" s="58" t="s">
        <v>97</v>
      </c>
      <c r="X560" s="58" t="s">
        <v>98</v>
      </c>
      <c r="Y560" s="58" t="s">
        <v>94</v>
      </c>
      <c r="Z560" s="58" t="s">
        <v>87</v>
      </c>
      <c r="AA560" s="58" t="s">
        <v>99</v>
      </c>
      <c r="AB560" s="58">
        <v>158</v>
      </c>
      <c r="AC560" s="58">
        <v>225.94</v>
      </c>
    </row>
    <row r="561" spans="1:29" ht="18" customHeight="1" x14ac:dyDescent="0.25">
      <c r="A561" s="1">
        <v>2023</v>
      </c>
      <c r="B561" s="1" t="s">
        <v>1</v>
      </c>
      <c r="C561" s="1" t="s">
        <v>12</v>
      </c>
      <c r="D561" s="5" t="s">
        <v>29</v>
      </c>
      <c r="E561" s="6">
        <v>643</v>
      </c>
      <c r="F561" s="6">
        <v>7000</v>
      </c>
      <c r="G561" s="6">
        <v>7840</v>
      </c>
      <c r="H561" s="3">
        <v>1400</v>
      </c>
      <c r="I561" s="4" t="s">
        <v>40</v>
      </c>
      <c r="S561" s="58" t="s">
        <v>82</v>
      </c>
      <c r="T561" s="58">
        <v>2020</v>
      </c>
      <c r="U561" s="58" t="s">
        <v>3</v>
      </c>
      <c r="V561" s="58" t="s">
        <v>95</v>
      </c>
      <c r="W561" s="58" t="s">
        <v>97</v>
      </c>
      <c r="X561" s="58" t="s">
        <v>98</v>
      </c>
      <c r="Y561" s="58" t="s">
        <v>94</v>
      </c>
      <c r="Z561" s="58" t="s">
        <v>87</v>
      </c>
      <c r="AA561" s="58" t="s">
        <v>99</v>
      </c>
      <c r="AB561" s="58">
        <v>206</v>
      </c>
      <c r="AC561" s="58">
        <v>294.58</v>
      </c>
    </row>
    <row r="562" spans="1:29" ht="18" customHeight="1" x14ac:dyDescent="0.25">
      <c r="A562" s="1">
        <v>2023</v>
      </c>
      <c r="B562" s="1" t="s">
        <v>1</v>
      </c>
      <c r="C562" s="1" t="s">
        <v>38</v>
      </c>
      <c r="D562" s="5" t="s">
        <v>31</v>
      </c>
      <c r="E562" s="6">
        <v>455</v>
      </c>
      <c r="F562" s="6">
        <v>4578.6000000000004</v>
      </c>
      <c r="G562" s="6">
        <v>5128.0320000000002</v>
      </c>
      <c r="H562" s="3">
        <v>915.72000000000014</v>
      </c>
      <c r="I562" s="4" t="s">
        <v>40</v>
      </c>
      <c r="S562" s="58" t="s">
        <v>89</v>
      </c>
      <c r="T562" s="58">
        <v>2020</v>
      </c>
      <c r="U562" s="58" t="s">
        <v>3</v>
      </c>
      <c r="V562" s="58" t="s">
        <v>95</v>
      </c>
      <c r="W562" s="58" t="s">
        <v>97</v>
      </c>
      <c r="X562" s="58" t="s">
        <v>98</v>
      </c>
      <c r="Y562" s="58" t="s">
        <v>94</v>
      </c>
      <c r="Z562" s="58" t="s">
        <v>87</v>
      </c>
      <c r="AA562" s="58" t="s">
        <v>99</v>
      </c>
      <c r="AB562" s="58">
        <v>134</v>
      </c>
      <c r="AC562" s="58">
        <v>191.62</v>
      </c>
    </row>
    <row r="563" spans="1:29" ht="18" customHeight="1" x14ac:dyDescent="0.25">
      <c r="A563" s="1">
        <v>2023</v>
      </c>
      <c r="B563" s="1" t="s">
        <v>1</v>
      </c>
      <c r="C563" s="1" t="s">
        <v>12</v>
      </c>
      <c r="D563" s="5" t="s">
        <v>28</v>
      </c>
      <c r="E563" s="7">
        <v>345</v>
      </c>
      <c r="F563" s="7">
        <v>7000</v>
      </c>
      <c r="G563" s="7">
        <v>7840</v>
      </c>
      <c r="H563" s="3">
        <v>1400</v>
      </c>
      <c r="I563" s="4" t="s">
        <v>40</v>
      </c>
      <c r="S563" s="58" t="s">
        <v>91</v>
      </c>
      <c r="T563" s="58">
        <v>2020</v>
      </c>
      <c r="U563" s="58" t="s">
        <v>3</v>
      </c>
      <c r="V563" s="58" t="s">
        <v>95</v>
      </c>
      <c r="W563" s="58" t="s">
        <v>97</v>
      </c>
      <c r="X563" s="58" t="s">
        <v>98</v>
      </c>
      <c r="Y563" s="58" t="s">
        <v>94</v>
      </c>
      <c r="Z563" s="58" t="s">
        <v>87</v>
      </c>
      <c r="AA563" s="58" t="s">
        <v>99</v>
      </c>
      <c r="AB563" s="58">
        <v>160</v>
      </c>
      <c r="AC563" s="58">
        <v>228.8</v>
      </c>
    </row>
    <row r="564" spans="1:29" ht="18" customHeight="1" x14ac:dyDescent="0.25">
      <c r="A564" s="1">
        <v>2023</v>
      </c>
      <c r="B564" s="1" t="s">
        <v>1</v>
      </c>
      <c r="C564" s="1" t="s">
        <v>13</v>
      </c>
      <c r="D564" s="2" t="s">
        <v>33</v>
      </c>
      <c r="E564" s="3">
        <v>122</v>
      </c>
      <c r="F564" s="3">
        <v>100</v>
      </c>
      <c r="G564" s="3">
        <v>112</v>
      </c>
      <c r="H564" s="3">
        <v>20</v>
      </c>
      <c r="I564" s="4" t="s">
        <v>40</v>
      </c>
      <c r="S564" s="58" t="s">
        <v>91</v>
      </c>
      <c r="T564" s="58">
        <v>2020</v>
      </c>
      <c r="U564" s="58" t="s">
        <v>3</v>
      </c>
      <c r="V564" s="58" t="s">
        <v>95</v>
      </c>
      <c r="W564" s="58" t="s">
        <v>97</v>
      </c>
      <c r="X564" s="58" t="s">
        <v>98</v>
      </c>
      <c r="Y564" s="58" t="s">
        <v>94</v>
      </c>
      <c r="Z564" s="58" t="s">
        <v>87</v>
      </c>
      <c r="AA564" s="58" t="s">
        <v>99</v>
      </c>
      <c r="AB564" s="58">
        <v>208</v>
      </c>
      <c r="AC564" s="58">
        <v>297.44</v>
      </c>
    </row>
    <row r="565" spans="1:29" ht="18" customHeight="1" x14ac:dyDescent="0.25">
      <c r="A565" s="1">
        <v>2023</v>
      </c>
      <c r="B565" s="1" t="s">
        <v>1</v>
      </c>
      <c r="C565" s="1" t="s">
        <v>15</v>
      </c>
      <c r="D565" s="5" t="s">
        <v>26</v>
      </c>
      <c r="E565" s="6">
        <v>78</v>
      </c>
      <c r="F565" s="6">
        <v>2288.6</v>
      </c>
      <c r="G565" s="6">
        <v>5126.4639999999999</v>
      </c>
      <c r="H565" s="3">
        <v>457.72</v>
      </c>
      <c r="I565" s="4" t="s">
        <v>40</v>
      </c>
      <c r="S565" s="58" t="s">
        <v>91</v>
      </c>
      <c r="T565" s="58">
        <v>2020</v>
      </c>
      <c r="U565" s="58" t="s">
        <v>3</v>
      </c>
      <c r="V565" s="58" t="s">
        <v>95</v>
      </c>
      <c r="W565" s="58" t="s">
        <v>97</v>
      </c>
      <c r="X565" s="58" t="s">
        <v>98</v>
      </c>
      <c r="Y565" s="58" t="s">
        <v>94</v>
      </c>
      <c r="Z565" s="58" t="s">
        <v>87</v>
      </c>
      <c r="AA565" s="58" t="s">
        <v>99</v>
      </c>
      <c r="AB565" s="58">
        <v>136</v>
      </c>
      <c r="AC565" s="58">
        <v>194.48</v>
      </c>
    </row>
    <row r="566" spans="1:29" ht="18" customHeight="1" x14ac:dyDescent="0.25">
      <c r="A566" s="1">
        <v>2023</v>
      </c>
      <c r="B566" s="1" t="s">
        <v>1</v>
      </c>
      <c r="C566" s="1" t="s">
        <v>15</v>
      </c>
      <c r="D566" s="5" t="s">
        <v>24</v>
      </c>
      <c r="E566" s="6">
        <v>76</v>
      </c>
      <c r="F566" s="6">
        <v>2288.4499999999998</v>
      </c>
      <c r="G566" s="6">
        <v>5126.1279999999997</v>
      </c>
      <c r="H566" s="3">
        <v>457.69</v>
      </c>
      <c r="I566" s="4" t="s">
        <v>40</v>
      </c>
      <c r="S566" s="58" t="s">
        <v>82</v>
      </c>
      <c r="T566" s="58">
        <v>2020</v>
      </c>
      <c r="U566" s="58" t="s">
        <v>3</v>
      </c>
      <c r="V566" s="58" t="s">
        <v>95</v>
      </c>
      <c r="W566" s="58" t="s">
        <v>97</v>
      </c>
      <c r="X566" s="58" t="s">
        <v>98</v>
      </c>
      <c r="Y566" s="58" t="s">
        <v>94</v>
      </c>
      <c r="Z566" s="58" t="s">
        <v>87</v>
      </c>
      <c r="AA566" s="58" t="s">
        <v>99</v>
      </c>
      <c r="AB566" s="58">
        <v>812</v>
      </c>
      <c r="AC566" s="58">
        <v>1161.1599999999999</v>
      </c>
    </row>
    <row r="567" spans="1:29" ht="18" customHeight="1" x14ac:dyDescent="0.25">
      <c r="A567" s="1">
        <v>2023</v>
      </c>
      <c r="B567" s="1" t="s">
        <v>1</v>
      </c>
      <c r="C567" s="1" t="s">
        <v>15</v>
      </c>
      <c r="D567" s="5" t="s">
        <v>25</v>
      </c>
      <c r="E567" s="6">
        <v>46</v>
      </c>
      <c r="F567" s="6">
        <v>100</v>
      </c>
      <c r="G567" s="6">
        <v>224</v>
      </c>
      <c r="H567" s="3">
        <v>20</v>
      </c>
      <c r="I567" s="4" t="s">
        <v>40</v>
      </c>
      <c r="S567" s="58" t="s">
        <v>89</v>
      </c>
      <c r="T567" s="58">
        <v>2020</v>
      </c>
      <c r="U567" s="58" t="s">
        <v>3</v>
      </c>
      <c r="V567" s="58" t="s">
        <v>95</v>
      </c>
      <c r="W567" s="58" t="s">
        <v>97</v>
      </c>
      <c r="X567" s="58" t="s">
        <v>98</v>
      </c>
      <c r="Y567" s="58" t="s">
        <v>94</v>
      </c>
      <c r="Z567" s="58" t="s">
        <v>87</v>
      </c>
      <c r="AA567" s="58" t="s">
        <v>99</v>
      </c>
      <c r="AB567" s="58">
        <v>899</v>
      </c>
      <c r="AC567" s="58">
        <v>1285.57</v>
      </c>
    </row>
    <row r="568" spans="1:29" ht="18" customHeight="1" x14ac:dyDescent="0.25">
      <c r="A568" s="1">
        <v>2023</v>
      </c>
      <c r="B568" s="1" t="s">
        <v>1</v>
      </c>
      <c r="C568" s="1" t="s">
        <v>15</v>
      </c>
      <c r="D568" s="5" t="s">
        <v>23</v>
      </c>
      <c r="E568" s="6">
        <v>34</v>
      </c>
      <c r="F568" s="6">
        <v>2288.4</v>
      </c>
      <c r="G568" s="6">
        <v>5126.0160000000005</v>
      </c>
      <c r="H568" s="3">
        <v>457.68000000000006</v>
      </c>
      <c r="I568" s="4" t="s">
        <v>40</v>
      </c>
      <c r="S568" s="58" t="s">
        <v>89</v>
      </c>
      <c r="T568" s="58">
        <v>2020</v>
      </c>
      <c r="U568" s="58" t="s">
        <v>3</v>
      </c>
      <c r="V568" s="58" t="s">
        <v>95</v>
      </c>
      <c r="W568" s="58" t="s">
        <v>97</v>
      </c>
      <c r="X568" s="58" t="s">
        <v>98</v>
      </c>
      <c r="Y568" s="58" t="s">
        <v>94</v>
      </c>
      <c r="Z568" s="58" t="s">
        <v>87</v>
      </c>
      <c r="AA568" s="58" t="s">
        <v>99</v>
      </c>
      <c r="AB568" s="58">
        <v>852</v>
      </c>
      <c r="AC568" s="58">
        <v>526.24</v>
      </c>
    </row>
    <row r="569" spans="1:29" ht="18" customHeight="1" x14ac:dyDescent="0.25">
      <c r="A569" s="1">
        <v>2023</v>
      </c>
      <c r="B569" s="1" t="s">
        <v>1</v>
      </c>
      <c r="C569" s="1" t="s">
        <v>13</v>
      </c>
      <c r="D569" s="2" t="s">
        <v>34</v>
      </c>
      <c r="E569" s="3">
        <v>7</v>
      </c>
      <c r="F569" s="3">
        <v>200</v>
      </c>
      <c r="G569" s="3">
        <v>224</v>
      </c>
      <c r="H569" s="3">
        <v>40</v>
      </c>
      <c r="I569" s="4" t="s">
        <v>40</v>
      </c>
      <c r="S569" s="58" t="s">
        <v>89</v>
      </c>
      <c r="T569" s="58">
        <v>2020</v>
      </c>
      <c r="U569" s="58" t="s">
        <v>3</v>
      </c>
      <c r="V569" s="58" t="s">
        <v>95</v>
      </c>
      <c r="W569" s="58" t="s">
        <v>97</v>
      </c>
      <c r="X569" s="58" t="s">
        <v>98</v>
      </c>
      <c r="Y569" s="58" t="s">
        <v>94</v>
      </c>
      <c r="Z569" s="58" t="s">
        <v>87</v>
      </c>
      <c r="AA569" s="58" t="s">
        <v>99</v>
      </c>
      <c r="AB569" s="58">
        <v>885</v>
      </c>
      <c r="AC569" s="58">
        <v>526.24</v>
      </c>
    </row>
    <row r="570" spans="1:29" ht="18" customHeight="1" x14ac:dyDescent="0.25">
      <c r="A570" s="1">
        <v>2023</v>
      </c>
      <c r="B570" s="1" t="s">
        <v>1</v>
      </c>
      <c r="C570" s="1" t="s">
        <v>15</v>
      </c>
      <c r="D570" s="5" t="s">
        <v>27</v>
      </c>
      <c r="E570" s="6">
        <v>3</v>
      </c>
      <c r="F570" s="6">
        <v>3300</v>
      </c>
      <c r="G570" s="6">
        <v>5126.576</v>
      </c>
      <c r="H570" s="3">
        <v>660</v>
      </c>
      <c r="I570" s="4" t="s">
        <v>40</v>
      </c>
      <c r="S570" s="58" t="s">
        <v>82</v>
      </c>
      <c r="T570" s="58">
        <v>2020</v>
      </c>
      <c r="U570" s="58" t="s">
        <v>3</v>
      </c>
      <c r="V570" s="58" t="s">
        <v>95</v>
      </c>
      <c r="W570" s="58" t="s">
        <v>97</v>
      </c>
      <c r="X570" s="58" t="s">
        <v>98</v>
      </c>
      <c r="Y570" s="58" t="s">
        <v>94</v>
      </c>
      <c r="Z570" s="58" t="s">
        <v>87</v>
      </c>
      <c r="AA570" s="58" t="s">
        <v>99</v>
      </c>
      <c r="AB570" s="58">
        <v>135</v>
      </c>
      <c r="AC570" s="58">
        <v>193.05</v>
      </c>
    </row>
    <row r="571" spans="1:29" ht="18" customHeight="1" x14ac:dyDescent="0.25">
      <c r="A571" s="1">
        <v>2023</v>
      </c>
      <c r="B571" s="1" t="s">
        <v>1</v>
      </c>
      <c r="C571" s="1" t="s">
        <v>32</v>
      </c>
      <c r="D571" s="5" t="s">
        <v>32</v>
      </c>
      <c r="E571" s="6">
        <v>2</v>
      </c>
      <c r="F571" s="6">
        <v>6600</v>
      </c>
      <c r="G571" s="6">
        <v>7392</v>
      </c>
      <c r="H571" s="3">
        <v>1320</v>
      </c>
      <c r="I571" s="4" t="s">
        <v>40</v>
      </c>
      <c r="S571" s="58" t="s">
        <v>91</v>
      </c>
      <c r="T571" s="58">
        <v>2020</v>
      </c>
      <c r="U571" s="58" t="s">
        <v>3</v>
      </c>
      <c r="V571" s="58" t="s">
        <v>95</v>
      </c>
      <c r="W571" s="58" t="s">
        <v>97</v>
      </c>
      <c r="X571" s="58" t="s">
        <v>98</v>
      </c>
      <c r="Y571" s="58" t="s">
        <v>94</v>
      </c>
      <c r="Z571" s="58" t="s">
        <v>87</v>
      </c>
      <c r="AA571" s="58" t="s">
        <v>99</v>
      </c>
      <c r="AB571" s="58">
        <v>163</v>
      </c>
      <c r="AC571" s="58">
        <v>233.09</v>
      </c>
    </row>
    <row r="572" spans="1:29" ht="18" customHeight="1" x14ac:dyDescent="0.25">
      <c r="A572" s="1">
        <v>2023</v>
      </c>
      <c r="B572" s="1" t="s">
        <v>2</v>
      </c>
      <c r="C572" s="1" t="s">
        <v>14</v>
      </c>
      <c r="D572" s="2" t="s">
        <v>36</v>
      </c>
      <c r="E572" s="3">
        <v>3566</v>
      </c>
      <c r="F572" s="3">
        <v>4577.3</v>
      </c>
      <c r="G572" s="3">
        <v>5126.576</v>
      </c>
      <c r="H572" s="3">
        <v>915.46</v>
      </c>
      <c r="I572" s="4" t="s">
        <v>40</v>
      </c>
      <c r="S572" s="58" t="s">
        <v>89</v>
      </c>
      <c r="T572" s="58">
        <v>2020</v>
      </c>
      <c r="U572" s="58" t="s">
        <v>3</v>
      </c>
      <c r="V572" s="58" t="s">
        <v>95</v>
      </c>
      <c r="W572" s="58" t="s">
        <v>97</v>
      </c>
      <c r="X572" s="58" t="s">
        <v>98</v>
      </c>
      <c r="Y572" s="58" t="s">
        <v>94</v>
      </c>
      <c r="Z572" s="58" t="s">
        <v>87</v>
      </c>
      <c r="AA572" s="58" t="s">
        <v>99</v>
      </c>
      <c r="AB572" s="58">
        <v>205</v>
      </c>
      <c r="AC572" s="58">
        <v>293.14999999999998</v>
      </c>
    </row>
    <row r="573" spans="1:29" ht="18" customHeight="1" x14ac:dyDescent="0.25">
      <c r="A573" s="1">
        <v>2023</v>
      </c>
      <c r="B573" s="1" t="s">
        <v>2</v>
      </c>
      <c r="C573" s="1" t="s">
        <v>14</v>
      </c>
      <c r="D573" s="2" t="s">
        <v>37</v>
      </c>
      <c r="E573" s="3">
        <v>2498</v>
      </c>
      <c r="F573" s="3">
        <v>8000</v>
      </c>
      <c r="G573" s="3">
        <v>8960</v>
      </c>
      <c r="H573" s="3">
        <v>1600</v>
      </c>
      <c r="I573" s="4" t="s">
        <v>40</v>
      </c>
      <c r="S573" s="58" t="s">
        <v>91</v>
      </c>
      <c r="T573" s="58">
        <v>2020</v>
      </c>
      <c r="U573" s="58" t="s">
        <v>3</v>
      </c>
      <c r="V573" s="58" t="s">
        <v>95</v>
      </c>
      <c r="W573" s="58" t="s">
        <v>97</v>
      </c>
      <c r="X573" s="58" t="s">
        <v>98</v>
      </c>
      <c r="Y573" s="58" t="s">
        <v>94</v>
      </c>
      <c r="Z573" s="58" t="s">
        <v>87</v>
      </c>
      <c r="AA573" s="58" t="s">
        <v>99</v>
      </c>
      <c r="AB573" s="58">
        <v>133</v>
      </c>
      <c r="AC573" s="58">
        <v>190.19</v>
      </c>
    </row>
    <row r="574" spans="1:29" ht="18" customHeight="1" x14ac:dyDescent="0.25">
      <c r="A574" s="1">
        <v>2023</v>
      </c>
      <c r="B574" s="1" t="s">
        <v>2</v>
      </c>
      <c r="C574" s="1" t="s">
        <v>13</v>
      </c>
      <c r="D574" s="2" t="s">
        <v>35</v>
      </c>
      <c r="E574" s="3">
        <v>1245</v>
      </c>
      <c r="F574" s="3">
        <v>4577.2</v>
      </c>
      <c r="G574" s="3">
        <v>5126.4639999999999</v>
      </c>
      <c r="H574" s="3">
        <v>915.44</v>
      </c>
      <c r="I574" s="4" t="s">
        <v>40</v>
      </c>
      <c r="S574" s="58" t="s">
        <v>89</v>
      </c>
      <c r="T574" s="58">
        <v>2020</v>
      </c>
      <c r="U574" s="58" t="s">
        <v>3</v>
      </c>
      <c r="V574" s="58" t="s">
        <v>95</v>
      </c>
      <c r="W574" s="58" t="s">
        <v>97</v>
      </c>
      <c r="X574" s="58" t="s">
        <v>98</v>
      </c>
      <c r="Y574" s="58" t="s">
        <v>94</v>
      </c>
      <c r="Z574" s="58" t="s">
        <v>87</v>
      </c>
      <c r="AA574" s="58" t="s">
        <v>99</v>
      </c>
      <c r="AB574" s="58">
        <v>821</v>
      </c>
      <c r="AC574" s="58">
        <v>1174.03</v>
      </c>
    </row>
    <row r="575" spans="1:29" ht="18" customHeight="1" x14ac:dyDescent="0.25">
      <c r="A575" s="1">
        <v>2023</v>
      </c>
      <c r="B575" s="1" t="s">
        <v>2</v>
      </c>
      <c r="C575" s="1" t="s">
        <v>38</v>
      </c>
      <c r="D575" s="5" t="s">
        <v>30</v>
      </c>
      <c r="E575" s="6">
        <v>644</v>
      </c>
      <c r="F575" s="6">
        <v>10000</v>
      </c>
      <c r="G575" s="6">
        <v>6432.72</v>
      </c>
      <c r="H575" s="3">
        <v>2000</v>
      </c>
      <c r="I575" s="4" t="s">
        <v>40</v>
      </c>
      <c r="S575" s="58" t="s">
        <v>89</v>
      </c>
      <c r="T575" s="58">
        <v>2020</v>
      </c>
      <c r="U575" s="58" t="s">
        <v>3</v>
      </c>
      <c r="V575" s="58" t="s">
        <v>95</v>
      </c>
      <c r="W575" s="58" t="s">
        <v>97</v>
      </c>
      <c r="X575" s="58" t="s">
        <v>98</v>
      </c>
      <c r="Y575" s="58" t="s">
        <v>94</v>
      </c>
      <c r="Z575" s="58" t="s">
        <v>87</v>
      </c>
      <c r="AA575" s="58" t="s">
        <v>99</v>
      </c>
      <c r="AB575" s="58">
        <v>854</v>
      </c>
      <c r="AC575" s="58">
        <v>1221.22</v>
      </c>
    </row>
    <row r="576" spans="1:29" ht="18" customHeight="1" x14ac:dyDescent="0.25">
      <c r="A576" s="1">
        <v>2023</v>
      </c>
      <c r="B576" s="1" t="s">
        <v>2</v>
      </c>
      <c r="C576" s="1" t="s">
        <v>12</v>
      </c>
      <c r="D576" s="5" t="s">
        <v>29</v>
      </c>
      <c r="E576" s="6">
        <v>643</v>
      </c>
      <c r="F576" s="6">
        <v>7000</v>
      </c>
      <c r="G576" s="6">
        <v>7840</v>
      </c>
      <c r="H576" s="3">
        <v>1400</v>
      </c>
      <c r="I576" s="4" t="s">
        <v>40</v>
      </c>
      <c r="S576" s="58" t="s">
        <v>91</v>
      </c>
      <c r="T576" s="58">
        <v>2020</v>
      </c>
      <c r="U576" s="58" t="s">
        <v>3</v>
      </c>
      <c r="V576" s="58" t="s">
        <v>95</v>
      </c>
      <c r="W576" s="58" t="s">
        <v>97</v>
      </c>
      <c r="X576" s="58" t="s">
        <v>98</v>
      </c>
      <c r="Y576" s="58" t="s">
        <v>94</v>
      </c>
      <c r="Z576" s="58" t="s">
        <v>87</v>
      </c>
      <c r="AA576" s="58" t="s">
        <v>99</v>
      </c>
      <c r="AB576" s="58">
        <v>131</v>
      </c>
      <c r="AC576" s="58">
        <v>187.32999999999998</v>
      </c>
    </row>
    <row r="577" spans="1:29" ht="18" customHeight="1" x14ac:dyDescent="0.25">
      <c r="A577" s="1">
        <v>2023</v>
      </c>
      <c r="B577" s="1" t="s">
        <v>2</v>
      </c>
      <c r="C577" s="1" t="s">
        <v>38</v>
      </c>
      <c r="D577" s="5" t="s">
        <v>31</v>
      </c>
      <c r="E577" s="6">
        <v>455</v>
      </c>
      <c r="F577" s="6">
        <v>4578.6000000000004</v>
      </c>
      <c r="G577" s="6">
        <v>5128.0320000000002</v>
      </c>
      <c r="H577" s="3">
        <v>915.72000000000014</v>
      </c>
      <c r="I577" s="4" t="s">
        <v>40</v>
      </c>
      <c r="S577" s="58" t="s">
        <v>82</v>
      </c>
      <c r="T577" s="58">
        <v>2020</v>
      </c>
      <c r="U577" s="58" t="s">
        <v>7</v>
      </c>
      <c r="V577" s="58" t="s">
        <v>95</v>
      </c>
      <c r="W577" s="58" t="s">
        <v>97</v>
      </c>
      <c r="X577" s="58" t="s">
        <v>98</v>
      </c>
      <c r="Y577" s="58" t="s">
        <v>94</v>
      </c>
      <c r="Z577" s="58" t="s">
        <v>87</v>
      </c>
      <c r="AA577" s="58" t="s">
        <v>99</v>
      </c>
      <c r="AB577" s="58">
        <v>140</v>
      </c>
      <c r="AC577" s="58">
        <v>200.2</v>
      </c>
    </row>
    <row r="578" spans="1:29" ht="18" customHeight="1" x14ac:dyDescent="0.25">
      <c r="A578" s="1">
        <v>2023</v>
      </c>
      <c r="B578" s="1" t="s">
        <v>2</v>
      </c>
      <c r="C578" s="1" t="s">
        <v>12</v>
      </c>
      <c r="D578" s="5" t="s">
        <v>28</v>
      </c>
      <c r="E578" s="7">
        <v>345</v>
      </c>
      <c r="F578" s="7">
        <v>7000</v>
      </c>
      <c r="G578" s="7">
        <v>7840</v>
      </c>
      <c r="H578" s="3">
        <v>1400</v>
      </c>
      <c r="I578" s="4" t="s">
        <v>40</v>
      </c>
      <c r="S578" s="58" t="s">
        <v>82</v>
      </c>
      <c r="T578" s="58">
        <v>2020</v>
      </c>
      <c r="U578" s="58" t="s">
        <v>7</v>
      </c>
      <c r="V578" s="58" t="s">
        <v>95</v>
      </c>
      <c r="W578" s="58" t="s">
        <v>97</v>
      </c>
      <c r="X578" s="58" t="s">
        <v>98</v>
      </c>
      <c r="Y578" s="58" t="s">
        <v>94</v>
      </c>
      <c r="Z578" s="58" t="s">
        <v>87</v>
      </c>
      <c r="AA578" s="58" t="s">
        <v>99</v>
      </c>
      <c r="AB578" s="58">
        <v>188</v>
      </c>
      <c r="AC578" s="58">
        <v>268.84000000000003</v>
      </c>
    </row>
    <row r="579" spans="1:29" ht="18" customHeight="1" x14ac:dyDescent="0.25">
      <c r="A579" s="1">
        <v>2023</v>
      </c>
      <c r="B579" s="1" t="s">
        <v>2</v>
      </c>
      <c r="C579" s="1" t="s">
        <v>13</v>
      </c>
      <c r="D579" s="2" t="s">
        <v>33</v>
      </c>
      <c r="E579" s="3">
        <v>122</v>
      </c>
      <c r="F579" s="3">
        <v>100</v>
      </c>
      <c r="G579" s="3">
        <v>112</v>
      </c>
      <c r="H579" s="3">
        <v>20</v>
      </c>
      <c r="I579" s="4" t="s">
        <v>40</v>
      </c>
      <c r="S579" s="58" t="s">
        <v>91</v>
      </c>
      <c r="T579" s="58">
        <v>2020</v>
      </c>
      <c r="U579" s="58" t="s">
        <v>7</v>
      </c>
      <c r="V579" s="58" t="s">
        <v>95</v>
      </c>
      <c r="W579" s="58" t="s">
        <v>97</v>
      </c>
      <c r="X579" s="58" t="s">
        <v>98</v>
      </c>
      <c r="Y579" s="58" t="s">
        <v>94</v>
      </c>
      <c r="Z579" s="58" t="s">
        <v>87</v>
      </c>
      <c r="AA579" s="58" t="s">
        <v>99</v>
      </c>
      <c r="AB579" s="58">
        <v>356</v>
      </c>
      <c r="AC579" s="58">
        <v>509.08</v>
      </c>
    </row>
    <row r="580" spans="1:29" ht="18" customHeight="1" x14ac:dyDescent="0.25">
      <c r="A580" s="1">
        <v>2023</v>
      </c>
      <c r="B580" s="1" t="s">
        <v>2</v>
      </c>
      <c r="C580" s="1" t="s">
        <v>15</v>
      </c>
      <c r="D580" s="5" t="s">
        <v>26</v>
      </c>
      <c r="E580" s="6">
        <v>78</v>
      </c>
      <c r="F580" s="6">
        <v>2288.6</v>
      </c>
      <c r="G580" s="6">
        <v>5126.4639999999999</v>
      </c>
      <c r="H580" s="3">
        <v>457.72</v>
      </c>
      <c r="I580" s="4" t="s">
        <v>40</v>
      </c>
      <c r="S580" s="58" t="s">
        <v>82</v>
      </c>
      <c r="T580" s="58">
        <v>2020</v>
      </c>
      <c r="U580" s="58" t="s">
        <v>7</v>
      </c>
      <c r="V580" s="58" t="s">
        <v>95</v>
      </c>
      <c r="W580" s="58" t="s">
        <v>97</v>
      </c>
      <c r="X580" s="58" t="s">
        <v>98</v>
      </c>
      <c r="Y580" s="58" t="s">
        <v>94</v>
      </c>
      <c r="Z580" s="58" t="s">
        <v>87</v>
      </c>
      <c r="AA580" s="58" t="s">
        <v>99</v>
      </c>
      <c r="AB580" s="58">
        <v>184</v>
      </c>
      <c r="AC580" s="58">
        <v>263.12</v>
      </c>
    </row>
    <row r="581" spans="1:29" ht="18" customHeight="1" x14ac:dyDescent="0.25">
      <c r="A581" s="1">
        <v>2023</v>
      </c>
      <c r="B581" s="1" t="s">
        <v>2</v>
      </c>
      <c r="C581" s="1" t="s">
        <v>15</v>
      </c>
      <c r="D581" s="5" t="s">
        <v>24</v>
      </c>
      <c r="E581" s="6">
        <v>76</v>
      </c>
      <c r="F581" s="6">
        <v>2288.4499999999998</v>
      </c>
      <c r="G581" s="6">
        <v>5126.1279999999997</v>
      </c>
      <c r="H581" s="3">
        <v>457.69</v>
      </c>
      <c r="I581" s="4" t="s">
        <v>40</v>
      </c>
      <c r="S581" s="58" t="s">
        <v>89</v>
      </c>
      <c r="T581" s="58">
        <v>2020</v>
      </c>
      <c r="U581" s="58" t="s">
        <v>7</v>
      </c>
      <c r="V581" s="58" t="s">
        <v>95</v>
      </c>
      <c r="W581" s="58" t="s">
        <v>97</v>
      </c>
      <c r="X581" s="58" t="s">
        <v>98</v>
      </c>
      <c r="Y581" s="58" t="s">
        <v>94</v>
      </c>
      <c r="Z581" s="58" t="s">
        <v>87</v>
      </c>
      <c r="AA581" s="58" t="s">
        <v>99</v>
      </c>
      <c r="AB581" s="58">
        <v>358</v>
      </c>
      <c r="AC581" s="58">
        <v>511.94</v>
      </c>
    </row>
    <row r="582" spans="1:29" ht="18" customHeight="1" x14ac:dyDescent="0.25">
      <c r="A582" s="1">
        <v>2023</v>
      </c>
      <c r="B582" s="1" t="s">
        <v>2</v>
      </c>
      <c r="C582" s="1" t="s">
        <v>15</v>
      </c>
      <c r="D582" s="5" t="s">
        <v>25</v>
      </c>
      <c r="E582" s="6">
        <v>46</v>
      </c>
      <c r="F582" s="6">
        <v>100</v>
      </c>
      <c r="G582" s="6">
        <v>224</v>
      </c>
      <c r="H582" s="3">
        <v>20</v>
      </c>
      <c r="I582" s="4" t="s">
        <v>40</v>
      </c>
      <c r="S582" s="58" t="s">
        <v>93</v>
      </c>
      <c r="T582" s="58">
        <v>2020</v>
      </c>
      <c r="U582" s="58" t="s">
        <v>7</v>
      </c>
      <c r="V582" s="58" t="s">
        <v>95</v>
      </c>
      <c r="W582" s="58" t="s">
        <v>97</v>
      </c>
      <c r="X582" s="58" t="s">
        <v>98</v>
      </c>
      <c r="Y582" s="58" t="s">
        <v>94</v>
      </c>
      <c r="Z582" s="58" t="s">
        <v>87</v>
      </c>
      <c r="AA582" s="58" t="s">
        <v>99</v>
      </c>
      <c r="AB582" s="58">
        <v>816</v>
      </c>
      <c r="AC582" s="58">
        <v>1166.8800000000001</v>
      </c>
    </row>
    <row r="583" spans="1:29" ht="18" customHeight="1" x14ac:dyDescent="0.25">
      <c r="A583" s="1">
        <v>2023</v>
      </c>
      <c r="B583" s="1" t="s">
        <v>2</v>
      </c>
      <c r="C583" s="1" t="s">
        <v>15</v>
      </c>
      <c r="D583" s="5" t="s">
        <v>23</v>
      </c>
      <c r="E583" s="6">
        <v>34</v>
      </c>
      <c r="F583" s="6">
        <v>2288.4</v>
      </c>
      <c r="G583" s="6">
        <v>5126.0160000000005</v>
      </c>
      <c r="H583" s="3">
        <v>457.68000000000006</v>
      </c>
      <c r="I583" s="4" t="s">
        <v>40</v>
      </c>
      <c r="S583" s="58" t="s">
        <v>91</v>
      </c>
      <c r="T583" s="58">
        <v>2020</v>
      </c>
      <c r="U583" s="58" t="s">
        <v>7</v>
      </c>
      <c r="V583" s="58" t="s">
        <v>95</v>
      </c>
      <c r="W583" s="58" t="s">
        <v>97</v>
      </c>
      <c r="X583" s="58" t="s">
        <v>98</v>
      </c>
      <c r="Y583" s="58" t="s">
        <v>94</v>
      </c>
      <c r="Z583" s="58" t="s">
        <v>87</v>
      </c>
      <c r="AA583" s="58" t="s">
        <v>99</v>
      </c>
      <c r="AB583" s="58">
        <v>849</v>
      </c>
      <c r="AC583" s="58">
        <v>1214.07</v>
      </c>
    </row>
    <row r="584" spans="1:29" ht="18" customHeight="1" x14ac:dyDescent="0.25">
      <c r="A584" s="1">
        <v>2023</v>
      </c>
      <c r="B584" s="1" t="s">
        <v>2</v>
      </c>
      <c r="C584" s="1" t="s">
        <v>13</v>
      </c>
      <c r="D584" s="2" t="s">
        <v>34</v>
      </c>
      <c r="E584" s="3">
        <v>7</v>
      </c>
      <c r="F584" s="3">
        <v>200</v>
      </c>
      <c r="G584" s="3">
        <v>224</v>
      </c>
      <c r="H584" s="3">
        <v>40</v>
      </c>
      <c r="I584" s="4" t="s">
        <v>40</v>
      </c>
      <c r="S584" s="58" t="s">
        <v>82</v>
      </c>
      <c r="T584" s="58">
        <v>2020</v>
      </c>
      <c r="U584" s="58" t="s">
        <v>7</v>
      </c>
      <c r="V584" s="58" t="s">
        <v>95</v>
      </c>
      <c r="W584" s="58" t="s">
        <v>97</v>
      </c>
      <c r="X584" s="58" t="s">
        <v>98</v>
      </c>
      <c r="Y584" s="58" t="s">
        <v>94</v>
      </c>
      <c r="Z584" s="58" t="s">
        <v>87</v>
      </c>
      <c r="AA584" s="58" t="s">
        <v>99</v>
      </c>
      <c r="AB584" s="58">
        <v>902</v>
      </c>
      <c r="AC584" s="58">
        <v>1289.8600000000001</v>
      </c>
    </row>
    <row r="585" spans="1:29" ht="18" customHeight="1" x14ac:dyDescent="0.25">
      <c r="A585" s="1">
        <v>2023</v>
      </c>
      <c r="B585" s="1" t="s">
        <v>2</v>
      </c>
      <c r="C585" s="1" t="s">
        <v>15</v>
      </c>
      <c r="D585" s="5" t="s">
        <v>27</v>
      </c>
      <c r="E585" s="6">
        <v>3</v>
      </c>
      <c r="F585" s="6">
        <v>2288.65</v>
      </c>
      <c r="G585" s="6">
        <v>5126.576</v>
      </c>
      <c r="H585" s="3">
        <v>457.73</v>
      </c>
      <c r="I585" s="4" t="s">
        <v>40</v>
      </c>
      <c r="S585" s="58" t="s">
        <v>82</v>
      </c>
      <c r="T585" s="58">
        <v>2020</v>
      </c>
      <c r="U585" s="58" t="s">
        <v>7</v>
      </c>
      <c r="V585" s="58" t="s">
        <v>95</v>
      </c>
      <c r="W585" s="58" t="s">
        <v>97</v>
      </c>
      <c r="X585" s="58" t="s">
        <v>98</v>
      </c>
      <c r="Y585" s="58" t="s">
        <v>94</v>
      </c>
      <c r="Z585" s="58" t="s">
        <v>87</v>
      </c>
      <c r="AA585" s="58" t="s">
        <v>99</v>
      </c>
      <c r="AB585" s="58">
        <v>855</v>
      </c>
      <c r="AC585" s="58">
        <v>526.24</v>
      </c>
    </row>
    <row r="586" spans="1:29" ht="18" customHeight="1" x14ac:dyDescent="0.25">
      <c r="A586" s="1">
        <v>2023</v>
      </c>
      <c r="B586" s="1" t="s">
        <v>2</v>
      </c>
      <c r="C586" s="1" t="s">
        <v>32</v>
      </c>
      <c r="D586" s="5" t="s">
        <v>32</v>
      </c>
      <c r="E586" s="6">
        <v>2</v>
      </c>
      <c r="F586" s="6">
        <v>6600</v>
      </c>
      <c r="G586" s="6">
        <v>7392</v>
      </c>
      <c r="H586" s="3">
        <v>1320</v>
      </c>
      <c r="I586" s="4" t="s">
        <v>40</v>
      </c>
      <c r="S586" s="58" t="s">
        <v>93</v>
      </c>
      <c r="T586" s="58">
        <v>2020</v>
      </c>
      <c r="U586" s="58" t="s">
        <v>7</v>
      </c>
      <c r="V586" s="58" t="s">
        <v>95</v>
      </c>
      <c r="W586" s="58" t="s">
        <v>97</v>
      </c>
      <c r="X586" s="58" t="s">
        <v>98</v>
      </c>
      <c r="Y586" s="58" t="s">
        <v>94</v>
      </c>
      <c r="Z586" s="58" t="s">
        <v>87</v>
      </c>
      <c r="AA586" s="58" t="s">
        <v>99</v>
      </c>
      <c r="AB586" s="58">
        <v>357</v>
      </c>
      <c r="AC586" s="58">
        <v>510.51</v>
      </c>
    </row>
    <row r="587" spans="1:29" ht="18" customHeight="1" x14ac:dyDescent="0.25">
      <c r="A587" s="1">
        <v>2023</v>
      </c>
      <c r="B587" s="1" t="s">
        <v>3</v>
      </c>
      <c r="C587" s="1" t="s">
        <v>14</v>
      </c>
      <c r="D587" s="2" t="s">
        <v>36</v>
      </c>
      <c r="E587" s="3">
        <v>3566</v>
      </c>
      <c r="F587" s="3">
        <v>4577.3</v>
      </c>
      <c r="G587" s="3">
        <v>5126.576</v>
      </c>
      <c r="H587" s="3">
        <v>915.46</v>
      </c>
      <c r="I587" s="4" t="s">
        <v>40</v>
      </c>
      <c r="S587" s="58" t="s">
        <v>89</v>
      </c>
      <c r="T587" s="58">
        <v>2020</v>
      </c>
      <c r="U587" s="58" t="s">
        <v>7</v>
      </c>
      <c r="V587" s="58" t="s">
        <v>95</v>
      </c>
      <c r="W587" s="58" t="s">
        <v>97</v>
      </c>
      <c r="X587" s="58" t="s">
        <v>98</v>
      </c>
      <c r="Y587" s="58" t="s">
        <v>94</v>
      </c>
      <c r="Z587" s="58" t="s">
        <v>87</v>
      </c>
      <c r="AA587" s="58" t="s">
        <v>99</v>
      </c>
      <c r="AB587" s="58">
        <v>139</v>
      </c>
      <c r="AC587" s="58">
        <v>198.76999999999998</v>
      </c>
    </row>
    <row r="588" spans="1:29" ht="18" customHeight="1" x14ac:dyDescent="0.25">
      <c r="A588" s="1">
        <v>2023</v>
      </c>
      <c r="B588" s="1" t="s">
        <v>3</v>
      </c>
      <c r="C588" s="1" t="s">
        <v>14</v>
      </c>
      <c r="D588" s="2" t="s">
        <v>37</v>
      </c>
      <c r="E588" s="3">
        <v>2498</v>
      </c>
      <c r="F588" s="3">
        <v>8000</v>
      </c>
      <c r="G588" s="3">
        <v>8960</v>
      </c>
      <c r="H588" s="3">
        <v>1600</v>
      </c>
      <c r="I588" s="4" t="s">
        <v>42</v>
      </c>
      <c r="S588" s="58" t="s">
        <v>92</v>
      </c>
      <c r="T588" s="58">
        <v>2020</v>
      </c>
      <c r="U588" s="58" t="s">
        <v>7</v>
      </c>
      <c r="V588" s="58" t="s">
        <v>95</v>
      </c>
      <c r="W588" s="58" t="s">
        <v>97</v>
      </c>
      <c r="X588" s="58" t="s">
        <v>98</v>
      </c>
      <c r="Y588" s="58" t="s">
        <v>94</v>
      </c>
      <c r="Z588" s="58" t="s">
        <v>87</v>
      </c>
      <c r="AA588" s="58" t="s">
        <v>99</v>
      </c>
      <c r="AB588" s="58">
        <v>187</v>
      </c>
      <c r="AC588" s="58">
        <v>267.40999999999997</v>
      </c>
    </row>
    <row r="589" spans="1:29" ht="18" customHeight="1" x14ac:dyDescent="0.25">
      <c r="A589" s="1">
        <v>2023</v>
      </c>
      <c r="B589" s="1" t="s">
        <v>3</v>
      </c>
      <c r="C589" s="1" t="s">
        <v>13</v>
      </c>
      <c r="D589" s="2" t="s">
        <v>35</v>
      </c>
      <c r="E589" s="3">
        <v>1245</v>
      </c>
      <c r="F589" s="3">
        <v>4577.2</v>
      </c>
      <c r="G589" s="3">
        <v>5126.4639999999999</v>
      </c>
      <c r="H589" s="3">
        <v>915.44</v>
      </c>
      <c r="I589" s="4" t="s">
        <v>42</v>
      </c>
      <c r="S589" s="58" t="s">
        <v>91</v>
      </c>
      <c r="T589" s="58">
        <v>2020</v>
      </c>
      <c r="U589" s="58" t="s">
        <v>7</v>
      </c>
      <c r="V589" s="58" t="s">
        <v>95</v>
      </c>
      <c r="W589" s="58" t="s">
        <v>97</v>
      </c>
      <c r="X589" s="58" t="s">
        <v>98</v>
      </c>
      <c r="Y589" s="58" t="s">
        <v>94</v>
      </c>
      <c r="Z589" s="58" t="s">
        <v>87</v>
      </c>
      <c r="AA589" s="58" t="s">
        <v>99</v>
      </c>
      <c r="AB589" s="58">
        <v>825</v>
      </c>
      <c r="AC589" s="58">
        <v>1179.75</v>
      </c>
    </row>
    <row r="590" spans="1:29" ht="18" customHeight="1" x14ac:dyDescent="0.25">
      <c r="A590" s="1">
        <v>2023</v>
      </c>
      <c r="B590" s="1" t="s">
        <v>3</v>
      </c>
      <c r="C590" s="1" t="s">
        <v>38</v>
      </c>
      <c r="D590" s="5" t="s">
        <v>30</v>
      </c>
      <c r="E590" s="6">
        <v>644</v>
      </c>
      <c r="F590" s="6">
        <v>15000</v>
      </c>
      <c r="G590" s="6">
        <v>6432.72</v>
      </c>
      <c r="H590" s="3">
        <v>3000</v>
      </c>
      <c r="I590" s="4" t="s">
        <v>42</v>
      </c>
      <c r="S590" s="58" t="s">
        <v>89</v>
      </c>
      <c r="T590" s="58">
        <v>2020</v>
      </c>
      <c r="U590" s="58" t="s">
        <v>7</v>
      </c>
      <c r="V590" s="58" t="s">
        <v>95</v>
      </c>
      <c r="W590" s="58" t="s">
        <v>97</v>
      </c>
      <c r="X590" s="58" t="s">
        <v>98</v>
      </c>
      <c r="Y590" s="58" t="s">
        <v>94</v>
      </c>
      <c r="Z590" s="58" t="s">
        <v>87</v>
      </c>
      <c r="AA590" s="58" t="s">
        <v>99</v>
      </c>
      <c r="AB590" s="58">
        <v>858</v>
      </c>
      <c r="AC590" s="58">
        <v>1226.94</v>
      </c>
    </row>
    <row r="591" spans="1:29" ht="18" customHeight="1" x14ac:dyDescent="0.25">
      <c r="A591" s="1">
        <v>2023</v>
      </c>
      <c r="B591" s="1" t="s">
        <v>3</v>
      </c>
      <c r="C591" s="1" t="s">
        <v>12</v>
      </c>
      <c r="D591" s="5" t="s">
        <v>29</v>
      </c>
      <c r="E591" s="6">
        <v>643</v>
      </c>
      <c r="F591" s="6">
        <v>7000</v>
      </c>
      <c r="G591" s="6">
        <v>7840</v>
      </c>
      <c r="H591" s="3">
        <v>1400</v>
      </c>
      <c r="I591" s="4" t="s">
        <v>42</v>
      </c>
      <c r="S591" s="58" t="s">
        <v>82</v>
      </c>
      <c r="T591" s="58">
        <v>2020</v>
      </c>
      <c r="U591" s="58" t="s">
        <v>7</v>
      </c>
      <c r="V591" s="58" t="s">
        <v>95</v>
      </c>
      <c r="W591" s="58" t="s">
        <v>97</v>
      </c>
      <c r="X591" s="58" t="s">
        <v>98</v>
      </c>
      <c r="Y591" s="58" t="s">
        <v>94</v>
      </c>
      <c r="Z591" s="58" t="s">
        <v>87</v>
      </c>
      <c r="AA591" s="58" t="s">
        <v>99</v>
      </c>
      <c r="AB591" s="58">
        <v>359</v>
      </c>
      <c r="AC591" s="58">
        <v>513.37</v>
      </c>
    </row>
    <row r="592" spans="1:29" ht="18" customHeight="1" x14ac:dyDescent="0.25">
      <c r="A592" s="1">
        <v>2023</v>
      </c>
      <c r="B592" s="1" t="s">
        <v>3</v>
      </c>
      <c r="C592" s="1" t="s">
        <v>38</v>
      </c>
      <c r="D592" s="5" t="s">
        <v>31</v>
      </c>
      <c r="E592" s="6">
        <v>455</v>
      </c>
      <c r="F592" s="6">
        <v>14000</v>
      </c>
      <c r="G592" s="6">
        <v>5128.0320000000002</v>
      </c>
      <c r="H592" s="3">
        <v>2800</v>
      </c>
      <c r="I592" s="4" t="s">
        <v>42</v>
      </c>
      <c r="S592" s="58" t="s">
        <v>93</v>
      </c>
      <c r="T592" s="58">
        <v>2020</v>
      </c>
      <c r="U592" s="58" t="s">
        <v>11</v>
      </c>
      <c r="V592" s="58" t="s">
        <v>95</v>
      </c>
      <c r="W592" s="58" t="s">
        <v>97</v>
      </c>
      <c r="X592" s="58" t="s">
        <v>98</v>
      </c>
      <c r="Y592" s="58" t="s">
        <v>94</v>
      </c>
      <c r="Z592" s="58" t="s">
        <v>87</v>
      </c>
      <c r="AA592" s="58" t="s">
        <v>99</v>
      </c>
      <c r="AB592" s="58">
        <v>362</v>
      </c>
      <c r="AC592" s="58">
        <v>517.66</v>
      </c>
    </row>
    <row r="593" spans="1:29" ht="18" customHeight="1" x14ac:dyDescent="0.25">
      <c r="A593" s="1">
        <v>2023</v>
      </c>
      <c r="B593" s="1" t="s">
        <v>3</v>
      </c>
      <c r="C593" s="1" t="s">
        <v>12</v>
      </c>
      <c r="D593" s="5" t="s">
        <v>28</v>
      </c>
      <c r="E593" s="7">
        <v>345</v>
      </c>
      <c r="F593" s="7">
        <v>7000</v>
      </c>
      <c r="G593" s="7">
        <v>7840</v>
      </c>
      <c r="H593" s="3">
        <v>1400</v>
      </c>
      <c r="I593" s="4" t="s">
        <v>42</v>
      </c>
      <c r="S593" s="58" t="s">
        <v>91</v>
      </c>
      <c r="T593" s="58">
        <v>2020</v>
      </c>
      <c r="U593" s="58" t="s">
        <v>11</v>
      </c>
      <c r="V593" s="58" t="s">
        <v>95</v>
      </c>
      <c r="W593" s="58" t="s">
        <v>97</v>
      </c>
      <c r="X593" s="58" t="s">
        <v>98</v>
      </c>
      <c r="Y593" s="58" t="s">
        <v>94</v>
      </c>
      <c r="Z593" s="58" t="s">
        <v>87</v>
      </c>
      <c r="AA593" s="58" t="s">
        <v>99</v>
      </c>
      <c r="AB593" s="58">
        <v>164</v>
      </c>
      <c r="AC593" s="58">
        <v>234.51999999999998</v>
      </c>
    </row>
    <row r="594" spans="1:29" ht="18" customHeight="1" x14ac:dyDescent="0.25">
      <c r="A594" s="1">
        <v>2023</v>
      </c>
      <c r="B594" s="1" t="s">
        <v>3</v>
      </c>
      <c r="C594" s="1" t="s">
        <v>13</v>
      </c>
      <c r="D594" s="2" t="s">
        <v>33</v>
      </c>
      <c r="E594" s="3">
        <v>122</v>
      </c>
      <c r="F594" s="3">
        <v>100</v>
      </c>
      <c r="G594" s="3">
        <v>112</v>
      </c>
      <c r="H594" s="3">
        <v>20</v>
      </c>
      <c r="I594" s="4" t="s">
        <v>42</v>
      </c>
      <c r="S594" s="58" t="s">
        <v>89</v>
      </c>
      <c r="T594" s="58">
        <v>2020</v>
      </c>
      <c r="U594" s="58" t="s">
        <v>11</v>
      </c>
      <c r="V594" s="58" t="s">
        <v>95</v>
      </c>
      <c r="W594" s="58" t="s">
        <v>97</v>
      </c>
      <c r="X594" s="58" t="s">
        <v>98</v>
      </c>
      <c r="Y594" s="58" t="s">
        <v>94</v>
      </c>
      <c r="Z594" s="58" t="s">
        <v>87</v>
      </c>
      <c r="AA594" s="58" t="s">
        <v>99</v>
      </c>
      <c r="AB594" s="58">
        <v>338</v>
      </c>
      <c r="AC594" s="58">
        <v>483.34000000000003</v>
      </c>
    </row>
    <row r="595" spans="1:29" ht="18" customHeight="1" x14ac:dyDescent="0.25">
      <c r="A595" s="1">
        <v>2023</v>
      </c>
      <c r="B595" s="1" t="s">
        <v>3</v>
      </c>
      <c r="C595" s="1" t="s">
        <v>15</v>
      </c>
      <c r="D595" s="5" t="s">
        <v>26</v>
      </c>
      <c r="E595" s="6">
        <v>78</v>
      </c>
      <c r="F595" s="6">
        <v>2288.6</v>
      </c>
      <c r="G595" s="6">
        <v>5126.4639999999999</v>
      </c>
      <c r="H595" s="3">
        <v>457.72</v>
      </c>
      <c r="I595" s="4" t="s">
        <v>42</v>
      </c>
      <c r="S595" s="58" t="s">
        <v>92</v>
      </c>
      <c r="T595" s="58">
        <v>2020</v>
      </c>
      <c r="U595" s="58" t="s">
        <v>11</v>
      </c>
      <c r="V595" s="58" t="s">
        <v>95</v>
      </c>
      <c r="W595" s="58" t="s">
        <v>97</v>
      </c>
      <c r="X595" s="58" t="s">
        <v>98</v>
      </c>
      <c r="Y595" s="58" t="s">
        <v>94</v>
      </c>
      <c r="Z595" s="58" t="s">
        <v>87</v>
      </c>
      <c r="AA595" s="58" t="s">
        <v>99</v>
      </c>
      <c r="AB595" s="58">
        <v>364</v>
      </c>
      <c r="AC595" s="58">
        <v>520.52</v>
      </c>
    </row>
    <row r="596" spans="1:29" ht="18" customHeight="1" x14ac:dyDescent="0.25">
      <c r="A596" s="1">
        <v>2023</v>
      </c>
      <c r="B596" s="1" t="s">
        <v>3</v>
      </c>
      <c r="C596" s="1" t="s">
        <v>15</v>
      </c>
      <c r="D596" s="5" t="s">
        <v>24</v>
      </c>
      <c r="E596" s="6">
        <v>76</v>
      </c>
      <c r="F596" s="6">
        <v>2288.4499999999998</v>
      </c>
      <c r="G596" s="6">
        <v>5126.1279999999997</v>
      </c>
      <c r="H596" s="3">
        <v>457.69</v>
      </c>
      <c r="I596" s="4" t="s">
        <v>42</v>
      </c>
      <c r="S596" s="58" t="s">
        <v>82</v>
      </c>
      <c r="T596" s="58">
        <v>2020</v>
      </c>
      <c r="U596" s="58" t="s">
        <v>11</v>
      </c>
      <c r="V596" s="58" t="s">
        <v>95</v>
      </c>
      <c r="W596" s="58" t="s">
        <v>97</v>
      </c>
      <c r="X596" s="58" t="s">
        <v>98</v>
      </c>
      <c r="Y596" s="58" t="s">
        <v>94</v>
      </c>
      <c r="Z596" s="58" t="s">
        <v>87</v>
      </c>
      <c r="AA596" s="58" t="s">
        <v>99</v>
      </c>
      <c r="AB596" s="58">
        <v>166</v>
      </c>
      <c r="AC596" s="58">
        <v>237.38</v>
      </c>
    </row>
    <row r="597" spans="1:29" ht="18" customHeight="1" x14ac:dyDescent="0.25">
      <c r="A597" s="1">
        <v>2023</v>
      </c>
      <c r="B597" s="1" t="s">
        <v>3</v>
      </c>
      <c r="C597" s="1" t="s">
        <v>15</v>
      </c>
      <c r="D597" s="5" t="s">
        <v>25</v>
      </c>
      <c r="E597" s="6">
        <v>46</v>
      </c>
      <c r="F597" s="6">
        <v>100</v>
      </c>
      <c r="G597" s="6">
        <v>224</v>
      </c>
      <c r="H597" s="3">
        <v>20</v>
      </c>
      <c r="I597" s="4" t="s">
        <v>42</v>
      </c>
      <c r="S597" s="58" t="s">
        <v>82</v>
      </c>
      <c r="T597" s="58">
        <v>2020</v>
      </c>
      <c r="U597" s="58" t="s">
        <v>11</v>
      </c>
      <c r="V597" s="58" t="s">
        <v>95</v>
      </c>
      <c r="W597" s="58" t="s">
        <v>97</v>
      </c>
      <c r="X597" s="58" t="s">
        <v>98</v>
      </c>
      <c r="Y597" s="58" t="s">
        <v>94</v>
      </c>
      <c r="Z597" s="58" t="s">
        <v>87</v>
      </c>
      <c r="AA597" s="58" t="s">
        <v>99</v>
      </c>
      <c r="AB597" s="58">
        <v>819</v>
      </c>
      <c r="AC597" s="58">
        <v>1171.17</v>
      </c>
    </row>
    <row r="598" spans="1:29" ht="18" customHeight="1" x14ac:dyDescent="0.25">
      <c r="A598" s="1">
        <v>2023</v>
      </c>
      <c r="B598" s="1" t="s">
        <v>3</v>
      </c>
      <c r="C598" s="1" t="s">
        <v>15</v>
      </c>
      <c r="D598" s="5" t="s">
        <v>23</v>
      </c>
      <c r="E598" s="6">
        <v>34</v>
      </c>
      <c r="F598" s="6">
        <v>2288.4</v>
      </c>
      <c r="G598" s="6">
        <v>5126.0160000000005</v>
      </c>
      <c r="H598" s="3">
        <v>457.68000000000006</v>
      </c>
      <c r="I598" s="4" t="s">
        <v>42</v>
      </c>
      <c r="S598" s="58" t="s">
        <v>82</v>
      </c>
      <c r="T598" s="58">
        <v>2020</v>
      </c>
      <c r="U598" s="58" t="s">
        <v>11</v>
      </c>
      <c r="V598" s="58" t="s">
        <v>95</v>
      </c>
      <c r="W598" s="58" t="s">
        <v>97</v>
      </c>
      <c r="X598" s="58" t="s">
        <v>98</v>
      </c>
      <c r="Y598" s="58" t="s">
        <v>94</v>
      </c>
      <c r="Z598" s="58" t="s">
        <v>87</v>
      </c>
      <c r="AA598" s="58" t="s">
        <v>99</v>
      </c>
      <c r="AB598" s="58">
        <v>853</v>
      </c>
      <c r="AC598" s="58">
        <v>1219.79</v>
      </c>
    </row>
    <row r="599" spans="1:29" ht="18" customHeight="1" x14ac:dyDescent="0.25">
      <c r="A599" s="1">
        <v>2023</v>
      </c>
      <c r="B599" s="1" t="s">
        <v>3</v>
      </c>
      <c r="C599" s="1" t="s">
        <v>13</v>
      </c>
      <c r="D599" s="2" t="s">
        <v>34</v>
      </c>
      <c r="E599" s="3">
        <v>7</v>
      </c>
      <c r="F599" s="3">
        <v>200</v>
      </c>
      <c r="G599" s="3">
        <v>224</v>
      </c>
      <c r="H599" s="3">
        <v>40</v>
      </c>
      <c r="I599" s="4" t="s">
        <v>42</v>
      </c>
      <c r="S599" s="58" t="s">
        <v>92</v>
      </c>
      <c r="T599" s="58">
        <v>2020</v>
      </c>
      <c r="U599" s="58" t="s">
        <v>11</v>
      </c>
      <c r="V599" s="58" t="s">
        <v>95</v>
      </c>
      <c r="W599" s="58" t="s">
        <v>97</v>
      </c>
      <c r="X599" s="58" t="s">
        <v>98</v>
      </c>
      <c r="Y599" s="58" t="s">
        <v>94</v>
      </c>
      <c r="Z599" s="58" t="s">
        <v>87</v>
      </c>
      <c r="AA599" s="58" t="s">
        <v>99</v>
      </c>
      <c r="AB599" s="58">
        <v>906</v>
      </c>
      <c r="AC599" s="58">
        <v>1295.58</v>
      </c>
    </row>
    <row r="600" spans="1:29" ht="18" customHeight="1" x14ac:dyDescent="0.25">
      <c r="A600" s="1">
        <v>2023</v>
      </c>
      <c r="B600" s="1" t="s">
        <v>3</v>
      </c>
      <c r="C600" s="1" t="s">
        <v>15</v>
      </c>
      <c r="D600" s="5" t="s">
        <v>27</v>
      </c>
      <c r="E600" s="6">
        <v>3</v>
      </c>
      <c r="F600" s="6">
        <v>2288.65</v>
      </c>
      <c r="G600" s="6">
        <v>5126.576</v>
      </c>
      <c r="H600" s="3">
        <v>457.73</v>
      </c>
      <c r="I600" s="4" t="s">
        <v>42</v>
      </c>
      <c r="S600" s="58" t="s">
        <v>92</v>
      </c>
      <c r="T600" s="58">
        <v>2020</v>
      </c>
      <c r="U600" s="58" t="s">
        <v>11</v>
      </c>
      <c r="V600" s="58" t="s">
        <v>95</v>
      </c>
      <c r="W600" s="58" t="s">
        <v>97</v>
      </c>
      <c r="X600" s="58" t="s">
        <v>98</v>
      </c>
      <c r="Y600" s="58" t="s">
        <v>94</v>
      </c>
      <c r="Z600" s="58" t="s">
        <v>87</v>
      </c>
      <c r="AA600" s="58" t="s">
        <v>99</v>
      </c>
      <c r="AB600" s="58">
        <v>859</v>
      </c>
      <c r="AC600" s="58">
        <v>526.24</v>
      </c>
    </row>
    <row r="601" spans="1:29" ht="18" customHeight="1" x14ac:dyDescent="0.25">
      <c r="A601" s="1">
        <v>2023</v>
      </c>
      <c r="B601" s="1" t="s">
        <v>3</v>
      </c>
      <c r="C601" s="1" t="s">
        <v>32</v>
      </c>
      <c r="D601" s="5" t="s">
        <v>32</v>
      </c>
      <c r="E601" s="6">
        <v>2</v>
      </c>
      <c r="F601" s="6">
        <v>7920</v>
      </c>
      <c r="G601" s="6">
        <v>7392</v>
      </c>
      <c r="H601" s="3">
        <v>1584</v>
      </c>
      <c r="I601" s="4" t="s">
        <v>42</v>
      </c>
      <c r="S601" s="58" t="s">
        <v>82</v>
      </c>
      <c r="T601" s="58">
        <v>2020</v>
      </c>
      <c r="U601" s="58" t="s">
        <v>11</v>
      </c>
      <c r="V601" s="58" t="s">
        <v>95</v>
      </c>
      <c r="W601" s="58" t="s">
        <v>97</v>
      </c>
      <c r="X601" s="58" t="s">
        <v>98</v>
      </c>
      <c r="Y601" s="58" t="s">
        <v>94</v>
      </c>
      <c r="Z601" s="58" t="s">
        <v>87</v>
      </c>
      <c r="AA601" s="58" t="s">
        <v>99</v>
      </c>
      <c r="AB601" s="58">
        <v>165</v>
      </c>
      <c r="AC601" s="58">
        <v>526.24</v>
      </c>
    </row>
    <row r="602" spans="1:29" ht="18" customHeight="1" x14ac:dyDescent="0.25">
      <c r="A602" s="1">
        <v>2023</v>
      </c>
      <c r="B602" s="1" t="s">
        <v>4</v>
      </c>
      <c r="C602" s="1" t="s">
        <v>14</v>
      </c>
      <c r="D602" s="2" t="s">
        <v>36</v>
      </c>
      <c r="E602" s="3">
        <v>3566</v>
      </c>
      <c r="F602" s="3">
        <v>4577.3</v>
      </c>
      <c r="G602" s="3">
        <v>5126.576</v>
      </c>
      <c r="H602" s="3">
        <v>915.46</v>
      </c>
      <c r="I602" s="4" t="s">
        <v>42</v>
      </c>
      <c r="S602" s="58" t="s">
        <v>82</v>
      </c>
      <c r="T602" s="58">
        <v>2020</v>
      </c>
      <c r="U602" s="58" t="s">
        <v>11</v>
      </c>
      <c r="V602" s="58" t="s">
        <v>95</v>
      </c>
      <c r="W602" s="58" t="s">
        <v>97</v>
      </c>
      <c r="X602" s="58" t="s">
        <v>98</v>
      </c>
      <c r="Y602" s="58" t="s">
        <v>94</v>
      </c>
      <c r="Z602" s="58" t="s">
        <v>87</v>
      </c>
      <c r="AA602" s="58" t="s">
        <v>99</v>
      </c>
      <c r="AB602" s="58">
        <v>339</v>
      </c>
      <c r="AC602" s="58">
        <v>484.77</v>
      </c>
    </row>
    <row r="603" spans="1:29" ht="18" customHeight="1" x14ac:dyDescent="0.25">
      <c r="A603" s="1">
        <v>2023</v>
      </c>
      <c r="B603" s="1" t="s">
        <v>4</v>
      </c>
      <c r="C603" s="1" t="s">
        <v>14</v>
      </c>
      <c r="D603" s="2" t="s">
        <v>37</v>
      </c>
      <c r="E603" s="3">
        <v>2498</v>
      </c>
      <c r="F603" s="3">
        <v>8800</v>
      </c>
      <c r="G603" s="3">
        <v>8960</v>
      </c>
      <c r="H603" s="3">
        <v>1760</v>
      </c>
      <c r="I603" s="4" t="s">
        <v>42</v>
      </c>
      <c r="S603" s="58" t="s">
        <v>91</v>
      </c>
      <c r="T603" s="58">
        <v>2020</v>
      </c>
      <c r="U603" s="58" t="s">
        <v>11</v>
      </c>
      <c r="V603" s="58" t="s">
        <v>95</v>
      </c>
      <c r="W603" s="58" t="s">
        <v>97</v>
      </c>
      <c r="X603" s="58" t="s">
        <v>98</v>
      </c>
      <c r="Y603" s="58" t="s">
        <v>94</v>
      </c>
      <c r="Z603" s="58" t="s">
        <v>87</v>
      </c>
      <c r="AA603" s="58" t="s">
        <v>99</v>
      </c>
      <c r="AB603" s="58">
        <v>163</v>
      </c>
      <c r="AC603" s="58">
        <v>233.09</v>
      </c>
    </row>
    <row r="604" spans="1:29" ht="18" customHeight="1" x14ac:dyDescent="0.25">
      <c r="A604" s="1">
        <v>2023</v>
      </c>
      <c r="B604" s="1" t="s">
        <v>4</v>
      </c>
      <c r="C604" s="1" t="s">
        <v>13</v>
      </c>
      <c r="D604" s="2" t="s">
        <v>35</v>
      </c>
      <c r="E604" s="3">
        <v>1245</v>
      </c>
      <c r="F604" s="3">
        <v>5034.92</v>
      </c>
      <c r="G604" s="3">
        <v>5126.4639999999999</v>
      </c>
      <c r="H604" s="3">
        <v>1006.984</v>
      </c>
      <c r="I604" s="4" t="s">
        <v>42</v>
      </c>
      <c r="S604" s="58" t="s">
        <v>92</v>
      </c>
      <c r="T604" s="58">
        <v>2020</v>
      </c>
      <c r="U604" s="58" t="s">
        <v>11</v>
      </c>
      <c r="V604" s="58" t="s">
        <v>95</v>
      </c>
      <c r="W604" s="58" t="s">
        <v>97</v>
      </c>
      <c r="X604" s="58" t="s">
        <v>98</v>
      </c>
      <c r="Y604" s="58" t="s">
        <v>94</v>
      </c>
      <c r="Z604" s="58" t="s">
        <v>87</v>
      </c>
      <c r="AA604" s="58" t="s">
        <v>99</v>
      </c>
      <c r="AB604" s="58">
        <v>337</v>
      </c>
      <c r="AC604" s="58">
        <v>481.90999999999997</v>
      </c>
    </row>
    <row r="605" spans="1:29" ht="18" customHeight="1" x14ac:dyDescent="0.25">
      <c r="A605" s="1">
        <v>2023</v>
      </c>
      <c r="B605" s="1" t="s">
        <v>4</v>
      </c>
      <c r="C605" s="1" t="s">
        <v>38</v>
      </c>
      <c r="D605" s="5" t="s">
        <v>30</v>
      </c>
      <c r="E605" s="6">
        <v>644</v>
      </c>
      <c r="F605" s="6">
        <v>6317.85</v>
      </c>
      <c r="G605" s="6">
        <v>6432.72</v>
      </c>
      <c r="H605" s="3">
        <v>1263.5700000000002</v>
      </c>
      <c r="I605" s="4" t="s">
        <v>42</v>
      </c>
      <c r="S605" s="58" t="s">
        <v>89</v>
      </c>
      <c r="T605" s="58">
        <v>2020</v>
      </c>
      <c r="U605" s="58" t="s">
        <v>11</v>
      </c>
      <c r="V605" s="58" t="s">
        <v>95</v>
      </c>
      <c r="W605" s="58" t="s">
        <v>97</v>
      </c>
      <c r="X605" s="58" t="s">
        <v>98</v>
      </c>
      <c r="Y605" s="58" t="s">
        <v>94</v>
      </c>
      <c r="Z605" s="58" t="s">
        <v>87</v>
      </c>
      <c r="AA605" s="58" t="s">
        <v>99</v>
      </c>
      <c r="AB605" s="58">
        <v>828</v>
      </c>
      <c r="AC605" s="58">
        <v>1184.04</v>
      </c>
    </row>
    <row r="606" spans="1:29" ht="18" customHeight="1" x14ac:dyDescent="0.25">
      <c r="A606" s="1">
        <v>2023</v>
      </c>
      <c r="B606" s="1" t="s">
        <v>4</v>
      </c>
      <c r="C606" s="1" t="s">
        <v>12</v>
      </c>
      <c r="D606" s="5" t="s">
        <v>29</v>
      </c>
      <c r="E606" s="6">
        <v>643</v>
      </c>
      <c r="F606" s="6">
        <v>7700</v>
      </c>
      <c r="G606" s="6">
        <v>7840</v>
      </c>
      <c r="H606" s="3">
        <v>1540</v>
      </c>
      <c r="I606" s="4" t="s">
        <v>42</v>
      </c>
      <c r="S606" s="58" t="s">
        <v>89</v>
      </c>
      <c r="T606" s="58">
        <v>2020</v>
      </c>
      <c r="U606" s="58" t="s">
        <v>11</v>
      </c>
      <c r="V606" s="58" t="s">
        <v>95</v>
      </c>
      <c r="W606" s="58" t="s">
        <v>97</v>
      </c>
      <c r="X606" s="58" t="s">
        <v>98</v>
      </c>
      <c r="Y606" s="58" t="s">
        <v>94</v>
      </c>
      <c r="Z606" s="58" t="s">
        <v>87</v>
      </c>
      <c r="AA606" s="58" t="s">
        <v>99</v>
      </c>
      <c r="AB606" s="58">
        <v>861</v>
      </c>
      <c r="AC606" s="58">
        <v>1231.23</v>
      </c>
    </row>
    <row r="607" spans="1:29" ht="18" customHeight="1" x14ac:dyDescent="0.25">
      <c r="A607" s="1">
        <v>2023</v>
      </c>
      <c r="B607" s="1" t="s">
        <v>4</v>
      </c>
      <c r="C607" s="1" t="s">
        <v>38</v>
      </c>
      <c r="D607" s="5" t="s">
        <v>31</v>
      </c>
      <c r="E607" s="6">
        <v>455</v>
      </c>
      <c r="F607" s="6">
        <v>5036.46</v>
      </c>
      <c r="G607" s="6">
        <v>5128.0320000000002</v>
      </c>
      <c r="H607" s="3">
        <v>1007.292</v>
      </c>
      <c r="I607" s="4" t="s">
        <v>42</v>
      </c>
      <c r="S607" s="58" t="s">
        <v>93</v>
      </c>
      <c r="T607" s="58">
        <v>2020</v>
      </c>
      <c r="U607" s="58" t="s">
        <v>11</v>
      </c>
      <c r="V607" s="58" t="s">
        <v>95</v>
      </c>
      <c r="W607" s="58" t="s">
        <v>97</v>
      </c>
      <c r="X607" s="58" t="s">
        <v>98</v>
      </c>
      <c r="Y607" s="58" t="s">
        <v>94</v>
      </c>
      <c r="Z607" s="58" t="s">
        <v>87</v>
      </c>
      <c r="AA607" s="58" t="s">
        <v>99</v>
      </c>
      <c r="AB607" s="58">
        <v>335</v>
      </c>
      <c r="AC607" s="58">
        <v>479.05</v>
      </c>
    </row>
    <row r="608" spans="1:29" ht="18" customHeight="1" x14ac:dyDescent="0.25">
      <c r="A608" s="1">
        <v>2023</v>
      </c>
      <c r="B608" s="1" t="s">
        <v>4</v>
      </c>
      <c r="C608" s="1" t="s">
        <v>12</v>
      </c>
      <c r="D608" s="5" t="s">
        <v>28</v>
      </c>
      <c r="E608" s="7">
        <v>345</v>
      </c>
      <c r="F608" s="7">
        <v>7700</v>
      </c>
      <c r="G608" s="7">
        <v>7840</v>
      </c>
      <c r="H608" s="3">
        <v>1540</v>
      </c>
      <c r="I608" s="4" t="s">
        <v>42</v>
      </c>
      <c r="S608" s="58" t="s">
        <v>82</v>
      </c>
      <c r="T608" s="58">
        <v>2020</v>
      </c>
      <c r="U608" s="58" t="s">
        <v>1</v>
      </c>
      <c r="V608" s="58" t="s">
        <v>95</v>
      </c>
      <c r="W608" s="58" t="s">
        <v>97</v>
      </c>
      <c r="X608" s="58" t="s">
        <v>98</v>
      </c>
      <c r="Y608" s="58" t="s">
        <v>94</v>
      </c>
      <c r="Z608" s="58" t="s">
        <v>87</v>
      </c>
      <c r="AA608" s="58" t="s">
        <v>99</v>
      </c>
      <c r="AB608" s="58">
        <v>170</v>
      </c>
      <c r="AC608" s="58">
        <v>243.1</v>
      </c>
    </row>
    <row r="609" spans="1:29" ht="18" customHeight="1" x14ac:dyDescent="0.25">
      <c r="A609" s="1">
        <v>2023</v>
      </c>
      <c r="B609" s="1" t="s">
        <v>4</v>
      </c>
      <c r="C609" s="1" t="s">
        <v>13</v>
      </c>
      <c r="D609" s="2" t="s">
        <v>33</v>
      </c>
      <c r="E609" s="3">
        <v>122</v>
      </c>
      <c r="F609" s="3">
        <v>110</v>
      </c>
      <c r="G609" s="3">
        <v>112</v>
      </c>
      <c r="H609" s="3">
        <v>22</v>
      </c>
      <c r="I609" s="4" t="s">
        <v>42</v>
      </c>
      <c r="S609" s="58" t="s">
        <v>91</v>
      </c>
      <c r="T609" s="58">
        <v>2020</v>
      </c>
      <c r="U609" s="58" t="s">
        <v>1</v>
      </c>
      <c r="V609" s="58" t="s">
        <v>95</v>
      </c>
      <c r="W609" s="58" t="s">
        <v>97</v>
      </c>
      <c r="X609" s="58" t="s">
        <v>98</v>
      </c>
      <c r="Y609" s="58" t="s">
        <v>94</v>
      </c>
      <c r="Z609" s="58" t="s">
        <v>87</v>
      </c>
      <c r="AA609" s="58" t="s">
        <v>99</v>
      </c>
      <c r="AB609" s="58">
        <v>218</v>
      </c>
      <c r="AC609" s="58">
        <v>311.74</v>
      </c>
    </row>
    <row r="610" spans="1:29" ht="18" customHeight="1" x14ac:dyDescent="0.25">
      <c r="A610" s="1">
        <v>2023</v>
      </c>
      <c r="B610" s="1" t="s">
        <v>4</v>
      </c>
      <c r="C610" s="1" t="s">
        <v>15</v>
      </c>
      <c r="D610" s="5" t="s">
        <v>26</v>
      </c>
      <c r="E610" s="6">
        <v>78</v>
      </c>
      <c r="F610" s="6">
        <v>2517.46</v>
      </c>
      <c r="G610" s="6">
        <v>5126.4639999999999</v>
      </c>
      <c r="H610" s="3">
        <v>503.49200000000002</v>
      </c>
      <c r="I610" s="4" t="s">
        <v>42</v>
      </c>
      <c r="S610" s="58" t="s">
        <v>89</v>
      </c>
      <c r="T610" s="58">
        <v>2020</v>
      </c>
      <c r="U610" s="58" t="s">
        <v>1</v>
      </c>
      <c r="V610" s="58" t="s">
        <v>95</v>
      </c>
      <c r="W610" s="58" t="s">
        <v>97</v>
      </c>
      <c r="X610" s="58" t="s">
        <v>98</v>
      </c>
      <c r="Y610" s="58" t="s">
        <v>94</v>
      </c>
      <c r="Z610" s="58" t="s">
        <v>87</v>
      </c>
      <c r="AA610" s="58" t="s">
        <v>99</v>
      </c>
      <c r="AB610" s="58">
        <v>146</v>
      </c>
      <c r="AC610" s="58">
        <v>208.78</v>
      </c>
    </row>
    <row r="611" spans="1:29" ht="18" customHeight="1" x14ac:dyDescent="0.25">
      <c r="A611" s="1">
        <v>2023</v>
      </c>
      <c r="B611" s="1" t="s">
        <v>4</v>
      </c>
      <c r="C611" s="1" t="s">
        <v>15</v>
      </c>
      <c r="D611" s="5" t="s">
        <v>24</v>
      </c>
      <c r="E611" s="6">
        <v>76</v>
      </c>
      <c r="F611" s="6">
        <v>2288.4499999999998</v>
      </c>
      <c r="G611" s="6">
        <v>5126.1279999999997</v>
      </c>
      <c r="H611" s="3">
        <v>457.69</v>
      </c>
      <c r="I611" s="4" t="s">
        <v>42</v>
      </c>
      <c r="S611" s="58" t="s">
        <v>91</v>
      </c>
      <c r="T611" s="58">
        <v>2020</v>
      </c>
      <c r="U611" s="58" t="s">
        <v>1</v>
      </c>
      <c r="V611" s="58" t="s">
        <v>95</v>
      </c>
      <c r="W611" s="58" t="s">
        <v>97</v>
      </c>
      <c r="X611" s="58" t="s">
        <v>98</v>
      </c>
      <c r="Y611" s="58" t="s">
        <v>94</v>
      </c>
      <c r="Z611" s="58" t="s">
        <v>87</v>
      </c>
      <c r="AA611" s="58" t="s">
        <v>99</v>
      </c>
      <c r="AB611" s="58">
        <v>172</v>
      </c>
      <c r="AC611" s="58">
        <v>245.95999999999998</v>
      </c>
    </row>
    <row r="612" spans="1:29" ht="18" customHeight="1" x14ac:dyDescent="0.25">
      <c r="A612" s="1">
        <v>2023</v>
      </c>
      <c r="B612" s="1" t="s">
        <v>4</v>
      </c>
      <c r="C612" s="1" t="s">
        <v>15</v>
      </c>
      <c r="D612" s="5" t="s">
        <v>25</v>
      </c>
      <c r="E612" s="6">
        <v>46</v>
      </c>
      <c r="F612" s="6">
        <v>100</v>
      </c>
      <c r="G612" s="6">
        <v>224</v>
      </c>
      <c r="H612" s="3">
        <v>20</v>
      </c>
      <c r="I612" s="4" t="s">
        <v>42</v>
      </c>
      <c r="S612" s="58" t="s">
        <v>92</v>
      </c>
      <c r="T612" s="58">
        <v>2020</v>
      </c>
      <c r="U612" s="58" t="s">
        <v>1</v>
      </c>
      <c r="V612" s="58" t="s">
        <v>95</v>
      </c>
      <c r="W612" s="58" t="s">
        <v>97</v>
      </c>
      <c r="X612" s="58" t="s">
        <v>98</v>
      </c>
      <c r="Y612" s="58" t="s">
        <v>94</v>
      </c>
      <c r="Z612" s="58" t="s">
        <v>87</v>
      </c>
      <c r="AA612" s="58" t="s">
        <v>99</v>
      </c>
      <c r="AB612" s="58">
        <v>220</v>
      </c>
      <c r="AC612" s="58">
        <v>314.60000000000002</v>
      </c>
    </row>
    <row r="613" spans="1:29" ht="18" customHeight="1" x14ac:dyDescent="0.25">
      <c r="A613" s="1">
        <v>2023</v>
      </c>
      <c r="B613" s="1" t="s">
        <v>4</v>
      </c>
      <c r="C613" s="1" t="s">
        <v>15</v>
      </c>
      <c r="D613" s="5" t="s">
        <v>23</v>
      </c>
      <c r="E613" s="6">
        <v>34</v>
      </c>
      <c r="F613" s="6">
        <v>2288.4</v>
      </c>
      <c r="G613" s="6">
        <v>5126.0160000000005</v>
      </c>
      <c r="H613" s="3">
        <v>457.68000000000006</v>
      </c>
      <c r="I613" s="4" t="s">
        <v>40</v>
      </c>
      <c r="S613" s="58" t="s">
        <v>82</v>
      </c>
      <c r="T613" s="58">
        <v>2020</v>
      </c>
      <c r="U613" s="58" t="s">
        <v>1</v>
      </c>
      <c r="V613" s="58" t="s">
        <v>95</v>
      </c>
      <c r="W613" s="58" t="s">
        <v>97</v>
      </c>
      <c r="X613" s="58" t="s">
        <v>98</v>
      </c>
      <c r="Y613" s="58" t="s">
        <v>94</v>
      </c>
      <c r="Z613" s="58" t="s">
        <v>87</v>
      </c>
      <c r="AA613" s="58" t="s">
        <v>99</v>
      </c>
      <c r="AB613" s="58">
        <v>142</v>
      </c>
      <c r="AC613" s="58">
        <v>203.06</v>
      </c>
    </row>
    <row r="614" spans="1:29" ht="18" customHeight="1" x14ac:dyDescent="0.25">
      <c r="A614" s="1">
        <v>2023</v>
      </c>
      <c r="B614" s="1" t="s">
        <v>4</v>
      </c>
      <c r="C614" s="1" t="s">
        <v>13</v>
      </c>
      <c r="D614" s="2" t="s">
        <v>34</v>
      </c>
      <c r="E614" s="3">
        <v>7</v>
      </c>
      <c r="F614" s="3">
        <v>200</v>
      </c>
      <c r="G614" s="3">
        <v>224</v>
      </c>
      <c r="H614" s="3">
        <v>40</v>
      </c>
      <c r="I614" s="4" t="s">
        <v>40</v>
      </c>
      <c r="S614" s="58" t="s">
        <v>82</v>
      </c>
      <c r="T614" s="58">
        <v>2020</v>
      </c>
      <c r="U614" s="58" t="s">
        <v>1</v>
      </c>
      <c r="V614" s="58" t="s">
        <v>95</v>
      </c>
      <c r="W614" s="58" t="s">
        <v>97</v>
      </c>
      <c r="X614" s="58" t="s">
        <v>98</v>
      </c>
      <c r="Y614" s="58" t="s">
        <v>94</v>
      </c>
      <c r="Z614" s="58" t="s">
        <v>87</v>
      </c>
      <c r="AA614" s="58" t="s">
        <v>99</v>
      </c>
      <c r="AB614" s="58">
        <v>844</v>
      </c>
      <c r="AC614" s="58">
        <v>1206.92</v>
      </c>
    </row>
    <row r="615" spans="1:29" ht="18" customHeight="1" x14ac:dyDescent="0.25">
      <c r="A615" s="1">
        <v>2023</v>
      </c>
      <c r="B615" s="1" t="s">
        <v>4</v>
      </c>
      <c r="C615" s="1" t="s">
        <v>15</v>
      </c>
      <c r="D615" s="5" t="s">
        <v>27</v>
      </c>
      <c r="E615" s="6">
        <v>3</v>
      </c>
      <c r="F615" s="6">
        <v>3300</v>
      </c>
      <c r="G615" s="6">
        <v>5126.576</v>
      </c>
      <c r="H615" s="3">
        <v>660</v>
      </c>
      <c r="I615" s="4" t="s">
        <v>40</v>
      </c>
      <c r="S615" s="58" t="s">
        <v>82</v>
      </c>
      <c r="T615" s="58">
        <v>2020</v>
      </c>
      <c r="U615" s="58" t="s">
        <v>1</v>
      </c>
      <c r="V615" s="58" t="s">
        <v>95</v>
      </c>
      <c r="W615" s="58" t="s">
        <v>97</v>
      </c>
      <c r="X615" s="58" t="s">
        <v>98</v>
      </c>
      <c r="Y615" s="58" t="s">
        <v>94</v>
      </c>
      <c r="Z615" s="58" t="s">
        <v>87</v>
      </c>
      <c r="AA615" s="58" t="s">
        <v>99</v>
      </c>
      <c r="AB615" s="58">
        <v>897</v>
      </c>
      <c r="AC615" s="58">
        <v>1282.71</v>
      </c>
    </row>
    <row r="616" spans="1:29" ht="18" customHeight="1" x14ac:dyDescent="0.25">
      <c r="A616" s="1">
        <v>2023</v>
      </c>
      <c r="B616" s="1" t="s">
        <v>4</v>
      </c>
      <c r="C616" s="1" t="s">
        <v>32</v>
      </c>
      <c r="D616" s="5" t="s">
        <v>32</v>
      </c>
      <c r="E616" s="6">
        <v>2</v>
      </c>
      <c r="F616" s="6">
        <v>4577.3</v>
      </c>
      <c r="G616" s="6">
        <v>7392</v>
      </c>
      <c r="H616" s="3">
        <v>915.46</v>
      </c>
      <c r="I616" s="4" t="s">
        <v>40</v>
      </c>
      <c r="S616" s="58" t="s">
        <v>82</v>
      </c>
      <c r="T616" s="58">
        <v>2020</v>
      </c>
      <c r="U616" s="58" t="s">
        <v>1</v>
      </c>
      <c r="V616" s="58" t="s">
        <v>95</v>
      </c>
      <c r="W616" s="58" t="s">
        <v>97</v>
      </c>
      <c r="X616" s="58" t="s">
        <v>98</v>
      </c>
      <c r="Y616" s="58" t="s">
        <v>94</v>
      </c>
      <c r="Z616" s="58" t="s">
        <v>87</v>
      </c>
      <c r="AA616" s="58" t="s">
        <v>99</v>
      </c>
      <c r="AB616" s="58">
        <v>850</v>
      </c>
      <c r="AC616" s="58">
        <v>526.24</v>
      </c>
    </row>
    <row r="617" spans="1:29" ht="18" customHeight="1" x14ac:dyDescent="0.25">
      <c r="A617" s="1">
        <v>2023</v>
      </c>
      <c r="B617" s="1" t="s">
        <v>5</v>
      </c>
      <c r="C617" s="1" t="s">
        <v>14</v>
      </c>
      <c r="D617" s="2" t="s">
        <v>36</v>
      </c>
      <c r="E617" s="3">
        <v>3566</v>
      </c>
      <c r="F617" s="3">
        <v>4577.3</v>
      </c>
      <c r="G617" s="3">
        <v>5126.576</v>
      </c>
      <c r="H617" s="3">
        <v>915.46</v>
      </c>
      <c r="I617" s="4" t="s">
        <v>40</v>
      </c>
      <c r="S617" s="58" t="s">
        <v>89</v>
      </c>
      <c r="T617" s="58">
        <v>2020</v>
      </c>
      <c r="U617" s="58" t="s">
        <v>1</v>
      </c>
      <c r="V617" s="58" t="s">
        <v>95</v>
      </c>
      <c r="W617" s="58" t="s">
        <v>97</v>
      </c>
      <c r="X617" s="58" t="s">
        <v>98</v>
      </c>
      <c r="Y617" s="58" t="s">
        <v>94</v>
      </c>
      <c r="Z617" s="58" t="s">
        <v>87</v>
      </c>
      <c r="AA617" s="58" t="s">
        <v>99</v>
      </c>
      <c r="AB617" s="58">
        <v>883</v>
      </c>
      <c r="AC617" s="58">
        <v>526.24</v>
      </c>
    </row>
    <row r="618" spans="1:29" ht="18" customHeight="1" x14ac:dyDescent="0.25">
      <c r="A618" s="1">
        <v>2023</v>
      </c>
      <c r="B618" s="1" t="s">
        <v>5</v>
      </c>
      <c r="C618" s="1" t="s">
        <v>14</v>
      </c>
      <c r="D618" s="2" t="s">
        <v>37</v>
      </c>
      <c r="E618" s="3">
        <v>2498</v>
      </c>
      <c r="F618" s="3">
        <v>8000</v>
      </c>
      <c r="G618" s="3">
        <v>8960</v>
      </c>
      <c r="H618" s="3">
        <v>1600</v>
      </c>
      <c r="I618" s="4" t="s">
        <v>40</v>
      </c>
      <c r="S618" s="58" t="s">
        <v>82</v>
      </c>
      <c r="T618" s="58">
        <v>2020</v>
      </c>
      <c r="U618" s="58" t="s">
        <v>1</v>
      </c>
      <c r="V618" s="58" t="s">
        <v>95</v>
      </c>
      <c r="W618" s="58" t="s">
        <v>97</v>
      </c>
      <c r="X618" s="58" t="s">
        <v>98</v>
      </c>
      <c r="Y618" s="58" t="s">
        <v>94</v>
      </c>
      <c r="Z618" s="58" t="s">
        <v>87</v>
      </c>
      <c r="AA618" s="58" t="s">
        <v>99</v>
      </c>
      <c r="AB618" s="58">
        <v>169</v>
      </c>
      <c r="AC618" s="58">
        <v>241.67000000000002</v>
      </c>
    </row>
    <row r="619" spans="1:29" ht="18" customHeight="1" x14ac:dyDescent="0.25">
      <c r="A619" s="1">
        <v>2023</v>
      </c>
      <c r="B619" s="1" t="s">
        <v>5</v>
      </c>
      <c r="C619" s="1" t="s">
        <v>13</v>
      </c>
      <c r="D619" s="2" t="s">
        <v>35</v>
      </c>
      <c r="E619" s="3">
        <v>1245</v>
      </c>
      <c r="F619" s="3">
        <v>4577.2</v>
      </c>
      <c r="G619" s="3">
        <v>5126.4639999999999</v>
      </c>
      <c r="H619" s="3">
        <v>915.44</v>
      </c>
      <c r="I619" s="4" t="s">
        <v>40</v>
      </c>
      <c r="S619" s="58" t="s">
        <v>89</v>
      </c>
      <c r="T619" s="58">
        <v>2020</v>
      </c>
      <c r="U619" s="58" t="s">
        <v>1</v>
      </c>
      <c r="V619" s="58" t="s">
        <v>95</v>
      </c>
      <c r="W619" s="58" t="s">
        <v>97</v>
      </c>
      <c r="X619" s="58" t="s">
        <v>98</v>
      </c>
      <c r="Y619" s="58" t="s">
        <v>94</v>
      </c>
      <c r="Z619" s="58" t="s">
        <v>87</v>
      </c>
      <c r="AA619" s="58" t="s">
        <v>99</v>
      </c>
      <c r="AB619" s="58">
        <v>217</v>
      </c>
      <c r="AC619" s="58">
        <v>310.31</v>
      </c>
    </row>
    <row r="620" spans="1:29" ht="18" customHeight="1" x14ac:dyDescent="0.25">
      <c r="A620" s="1">
        <v>2023</v>
      </c>
      <c r="B620" s="1" t="s">
        <v>5</v>
      </c>
      <c r="C620" s="1" t="s">
        <v>38</v>
      </c>
      <c r="D620" s="5" t="s">
        <v>30</v>
      </c>
      <c r="E620" s="6">
        <v>644</v>
      </c>
      <c r="F620" s="6">
        <v>10000</v>
      </c>
      <c r="G620" s="6">
        <v>6432.72</v>
      </c>
      <c r="H620" s="3">
        <v>2000</v>
      </c>
      <c r="I620" s="4" t="s">
        <v>40</v>
      </c>
      <c r="S620" s="58" t="s">
        <v>91</v>
      </c>
      <c r="T620" s="58">
        <v>2020</v>
      </c>
      <c r="U620" s="58" t="s">
        <v>1</v>
      </c>
      <c r="V620" s="58" t="s">
        <v>95</v>
      </c>
      <c r="W620" s="58" t="s">
        <v>97</v>
      </c>
      <c r="X620" s="58" t="s">
        <v>98</v>
      </c>
      <c r="Y620" s="58" t="s">
        <v>94</v>
      </c>
      <c r="Z620" s="58" t="s">
        <v>87</v>
      </c>
      <c r="AA620" s="58" t="s">
        <v>99</v>
      </c>
      <c r="AB620" s="58">
        <v>145</v>
      </c>
      <c r="AC620" s="58">
        <v>207.35</v>
      </c>
    </row>
    <row r="621" spans="1:29" ht="18" customHeight="1" x14ac:dyDescent="0.25">
      <c r="A621" s="1">
        <v>2023</v>
      </c>
      <c r="B621" s="1" t="s">
        <v>5</v>
      </c>
      <c r="C621" s="1" t="s">
        <v>12</v>
      </c>
      <c r="D621" s="5" t="s">
        <v>29</v>
      </c>
      <c r="E621" s="6">
        <v>643</v>
      </c>
      <c r="F621" s="6">
        <v>7000</v>
      </c>
      <c r="G621" s="6">
        <v>7840</v>
      </c>
      <c r="H621" s="3">
        <v>1400</v>
      </c>
      <c r="I621" s="4" t="s">
        <v>40</v>
      </c>
      <c r="S621" s="58" t="s">
        <v>89</v>
      </c>
      <c r="T621" s="58">
        <v>2020</v>
      </c>
      <c r="U621" s="58" t="s">
        <v>1</v>
      </c>
      <c r="V621" s="58" t="s">
        <v>95</v>
      </c>
      <c r="W621" s="58" t="s">
        <v>97</v>
      </c>
      <c r="X621" s="58" t="s">
        <v>98</v>
      </c>
      <c r="Y621" s="58" t="s">
        <v>94</v>
      </c>
      <c r="Z621" s="58" t="s">
        <v>87</v>
      </c>
      <c r="AA621" s="58" t="s">
        <v>99</v>
      </c>
      <c r="AB621" s="58">
        <v>819</v>
      </c>
      <c r="AC621" s="58">
        <v>1171.17</v>
      </c>
    </row>
    <row r="622" spans="1:29" ht="18" customHeight="1" x14ac:dyDescent="0.25">
      <c r="A622" s="1">
        <v>2023</v>
      </c>
      <c r="B622" s="1" t="s">
        <v>5</v>
      </c>
      <c r="C622" s="1" t="s">
        <v>38</v>
      </c>
      <c r="D622" s="5" t="s">
        <v>31</v>
      </c>
      <c r="E622" s="6">
        <v>455</v>
      </c>
      <c r="F622" s="6">
        <v>8000</v>
      </c>
      <c r="G622" s="6">
        <v>5128.0320000000002</v>
      </c>
      <c r="H622" s="3">
        <v>1600</v>
      </c>
      <c r="I622" s="4" t="s">
        <v>40</v>
      </c>
      <c r="S622" s="58" t="s">
        <v>82</v>
      </c>
      <c r="T622" s="58">
        <v>2020</v>
      </c>
      <c r="U622" s="58" t="s">
        <v>1</v>
      </c>
      <c r="V622" s="58" t="s">
        <v>95</v>
      </c>
      <c r="W622" s="58" t="s">
        <v>97</v>
      </c>
      <c r="X622" s="58" t="s">
        <v>98</v>
      </c>
      <c r="Y622" s="58" t="s">
        <v>94</v>
      </c>
      <c r="Z622" s="58" t="s">
        <v>87</v>
      </c>
      <c r="AA622" s="58" t="s">
        <v>99</v>
      </c>
      <c r="AB622" s="58">
        <v>143</v>
      </c>
      <c r="AC622" s="58">
        <v>204.49</v>
      </c>
    </row>
    <row r="623" spans="1:29" ht="18" customHeight="1" x14ac:dyDescent="0.25">
      <c r="A623" s="1">
        <v>2023</v>
      </c>
      <c r="B623" s="1" t="s">
        <v>5</v>
      </c>
      <c r="C623" s="1" t="s">
        <v>12</v>
      </c>
      <c r="D623" s="5" t="s">
        <v>28</v>
      </c>
      <c r="E623" s="7">
        <v>345</v>
      </c>
      <c r="F623" s="7">
        <v>7000</v>
      </c>
      <c r="G623" s="7">
        <v>7840</v>
      </c>
      <c r="H623" s="3">
        <v>1400</v>
      </c>
      <c r="I623" s="4" t="s">
        <v>40</v>
      </c>
      <c r="S623" s="58" t="s">
        <v>93</v>
      </c>
      <c r="T623" s="58">
        <v>2020</v>
      </c>
      <c r="U623" s="58" t="s">
        <v>0</v>
      </c>
      <c r="V623" s="58" t="s">
        <v>95</v>
      </c>
      <c r="W623" s="58" t="s">
        <v>97</v>
      </c>
      <c r="X623" s="58" t="s">
        <v>98</v>
      </c>
      <c r="Y623" s="58" t="s">
        <v>94</v>
      </c>
      <c r="Z623" s="58" t="s">
        <v>87</v>
      </c>
      <c r="AA623" s="58" t="s">
        <v>99</v>
      </c>
      <c r="AB623" s="58">
        <v>176</v>
      </c>
      <c r="AC623" s="58">
        <v>251.68</v>
      </c>
    </row>
    <row r="624" spans="1:29" ht="18" customHeight="1" x14ac:dyDescent="0.25">
      <c r="A624" s="1">
        <v>2023</v>
      </c>
      <c r="B624" s="1" t="s">
        <v>5</v>
      </c>
      <c r="C624" s="1" t="s">
        <v>13</v>
      </c>
      <c r="D624" s="2" t="s">
        <v>33</v>
      </c>
      <c r="E624" s="3">
        <v>122</v>
      </c>
      <c r="F624" s="3">
        <v>100</v>
      </c>
      <c r="G624" s="3">
        <v>112</v>
      </c>
      <c r="H624" s="3">
        <v>20</v>
      </c>
      <c r="I624" s="4" t="s">
        <v>40</v>
      </c>
      <c r="S624" s="58" t="s">
        <v>91</v>
      </c>
      <c r="T624" s="58">
        <v>2020</v>
      </c>
      <c r="U624" s="58" t="s">
        <v>0</v>
      </c>
      <c r="V624" s="58" t="s">
        <v>95</v>
      </c>
      <c r="W624" s="58" t="s">
        <v>97</v>
      </c>
      <c r="X624" s="58" t="s">
        <v>98</v>
      </c>
      <c r="Y624" s="58" t="s">
        <v>94</v>
      </c>
      <c r="Z624" s="58" t="s">
        <v>87</v>
      </c>
      <c r="AA624" s="58" t="s">
        <v>99</v>
      </c>
      <c r="AB624" s="58">
        <v>224</v>
      </c>
      <c r="AC624" s="58">
        <v>320.32</v>
      </c>
    </row>
    <row r="625" spans="1:29" ht="18" customHeight="1" x14ac:dyDescent="0.25">
      <c r="A625" s="1">
        <v>2023</v>
      </c>
      <c r="B625" s="1" t="s">
        <v>5</v>
      </c>
      <c r="C625" s="1" t="s">
        <v>15</v>
      </c>
      <c r="D625" s="5" t="s">
        <v>26</v>
      </c>
      <c r="E625" s="6">
        <v>78</v>
      </c>
      <c r="F625" s="6">
        <v>2288.6</v>
      </c>
      <c r="G625" s="6">
        <v>5126.4639999999999</v>
      </c>
      <c r="H625" s="3">
        <v>457.72</v>
      </c>
      <c r="I625" s="4" t="s">
        <v>40</v>
      </c>
      <c r="S625" s="58" t="s">
        <v>89</v>
      </c>
      <c r="T625" s="58">
        <v>2020</v>
      </c>
      <c r="U625" s="58" t="s">
        <v>0</v>
      </c>
      <c r="V625" s="58" t="s">
        <v>95</v>
      </c>
      <c r="W625" s="58" t="s">
        <v>97</v>
      </c>
      <c r="X625" s="58" t="s">
        <v>98</v>
      </c>
      <c r="Y625" s="58" t="s">
        <v>94</v>
      </c>
      <c r="Z625" s="58" t="s">
        <v>87</v>
      </c>
      <c r="AA625" s="58" t="s">
        <v>99</v>
      </c>
      <c r="AB625" s="58">
        <v>178</v>
      </c>
      <c r="AC625" s="58">
        <v>254.54</v>
      </c>
    </row>
    <row r="626" spans="1:29" ht="18" customHeight="1" x14ac:dyDescent="0.25">
      <c r="A626" s="1">
        <v>2023</v>
      </c>
      <c r="B626" s="1" t="s">
        <v>5</v>
      </c>
      <c r="C626" s="1" t="s">
        <v>15</v>
      </c>
      <c r="D626" s="5" t="s">
        <v>24</v>
      </c>
      <c r="E626" s="6">
        <v>76</v>
      </c>
      <c r="F626" s="6">
        <v>2288.4499999999998</v>
      </c>
      <c r="G626" s="6">
        <v>5126.1279999999997</v>
      </c>
      <c r="H626" s="3">
        <v>457.69</v>
      </c>
      <c r="I626" s="4" t="s">
        <v>40</v>
      </c>
      <c r="S626" s="58" t="s">
        <v>82</v>
      </c>
      <c r="T626" s="58">
        <v>2020</v>
      </c>
      <c r="U626" s="58" t="s">
        <v>0</v>
      </c>
      <c r="V626" s="58" t="s">
        <v>95</v>
      </c>
      <c r="W626" s="58" t="s">
        <v>97</v>
      </c>
      <c r="X626" s="58" t="s">
        <v>98</v>
      </c>
      <c r="Y626" s="58" t="s">
        <v>94</v>
      </c>
      <c r="Z626" s="58" t="s">
        <v>87</v>
      </c>
      <c r="AA626" s="58" t="s">
        <v>99</v>
      </c>
      <c r="AB626" s="58">
        <v>148</v>
      </c>
      <c r="AC626" s="58">
        <v>211.64</v>
      </c>
    </row>
    <row r="627" spans="1:29" ht="18" customHeight="1" x14ac:dyDescent="0.25">
      <c r="A627" s="1">
        <v>2023</v>
      </c>
      <c r="B627" s="1" t="s">
        <v>5</v>
      </c>
      <c r="C627" s="1" t="s">
        <v>15</v>
      </c>
      <c r="D627" s="5" t="s">
        <v>25</v>
      </c>
      <c r="E627" s="6">
        <v>46</v>
      </c>
      <c r="F627" s="6">
        <v>100</v>
      </c>
      <c r="G627" s="6">
        <v>224</v>
      </c>
      <c r="H627" s="3">
        <v>20</v>
      </c>
      <c r="I627" s="4" t="s">
        <v>40</v>
      </c>
      <c r="S627" s="58" t="s">
        <v>89</v>
      </c>
      <c r="T627" s="58">
        <v>2020</v>
      </c>
      <c r="U627" s="58" t="s">
        <v>0</v>
      </c>
      <c r="V627" s="58" t="s">
        <v>95</v>
      </c>
      <c r="W627" s="58" t="s">
        <v>97</v>
      </c>
      <c r="X627" s="58" t="s">
        <v>98</v>
      </c>
      <c r="Y627" s="58" t="s">
        <v>94</v>
      </c>
      <c r="Z627" s="58" t="s">
        <v>87</v>
      </c>
      <c r="AA627" s="58" t="s">
        <v>99</v>
      </c>
      <c r="AB627" s="58">
        <v>810</v>
      </c>
      <c r="AC627" s="58">
        <v>1158.3</v>
      </c>
    </row>
    <row r="628" spans="1:29" ht="18" customHeight="1" x14ac:dyDescent="0.25">
      <c r="A628" s="1">
        <v>2023</v>
      </c>
      <c r="B628" s="1" t="s">
        <v>5</v>
      </c>
      <c r="C628" s="1" t="s">
        <v>15</v>
      </c>
      <c r="D628" s="5" t="s">
        <v>23</v>
      </c>
      <c r="E628" s="6">
        <v>34</v>
      </c>
      <c r="F628" s="6">
        <v>2288.4</v>
      </c>
      <c r="G628" s="6">
        <v>5126.0160000000005</v>
      </c>
      <c r="H628" s="3">
        <v>457.68000000000006</v>
      </c>
      <c r="I628" s="4" t="s">
        <v>40</v>
      </c>
      <c r="S628" s="58" t="s">
        <v>91</v>
      </c>
      <c r="T628" s="58">
        <v>2020</v>
      </c>
      <c r="U628" s="58" t="s">
        <v>0</v>
      </c>
      <c r="V628" s="58" t="s">
        <v>95</v>
      </c>
      <c r="W628" s="58" t="s">
        <v>97</v>
      </c>
      <c r="X628" s="58" t="s">
        <v>98</v>
      </c>
      <c r="Y628" s="58" t="s">
        <v>94</v>
      </c>
      <c r="Z628" s="58" t="s">
        <v>87</v>
      </c>
      <c r="AA628" s="58" t="s">
        <v>99</v>
      </c>
      <c r="AB628" s="58">
        <v>843</v>
      </c>
      <c r="AC628" s="58">
        <v>1205.49</v>
      </c>
    </row>
    <row r="629" spans="1:29" ht="18" customHeight="1" x14ac:dyDescent="0.25">
      <c r="A629" s="1">
        <v>2023</v>
      </c>
      <c r="B629" s="1" t="s">
        <v>5</v>
      </c>
      <c r="C629" s="1" t="s">
        <v>13</v>
      </c>
      <c r="D629" s="2" t="s">
        <v>34</v>
      </c>
      <c r="E629" s="3">
        <v>7</v>
      </c>
      <c r="F629" s="3">
        <v>200</v>
      </c>
      <c r="G629" s="3">
        <v>224</v>
      </c>
      <c r="H629" s="3">
        <v>40</v>
      </c>
      <c r="I629" s="4" t="s">
        <v>40</v>
      </c>
      <c r="S629" s="58" t="s">
        <v>91</v>
      </c>
      <c r="T629" s="58">
        <v>2020</v>
      </c>
      <c r="U629" s="58" t="s">
        <v>0</v>
      </c>
      <c r="V629" s="58" t="s">
        <v>95</v>
      </c>
      <c r="W629" s="58" t="s">
        <v>97</v>
      </c>
      <c r="X629" s="58" t="s">
        <v>98</v>
      </c>
      <c r="Y629" s="58" t="s">
        <v>94</v>
      </c>
      <c r="Z629" s="58" t="s">
        <v>87</v>
      </c>
      <c r="AA629" s="58" t="s">
        <v>99</v>
      </c>
      <c r="AB629" s="58">
        <v>896</v>
      </c>
      <c r="AC629" s="58">
        <v>1281.28</v>
      </c>
    </row>
    <row r="630" spans="1:29" ht="18" customHeight="1" x14ac:dyDescent="0.25">
      <c r="A630" s="1">
        <v>2023</v>
      </c>
      <c r="B630" s="1" t="s">
        <v>5</v>
      </c>
      <c r="C630" s="1" t="s">
        <v>32</v>
      </c>
      <c r="D630" s="5" t="s">
        <v>32</v>
      </c>
      <c r="E630" s="6">
        <v>3</v>
      </c>
      <c r="F630" s="6">
        <v>4577.3</v>
      </c>
      <c r="G630" s="6">
        <v>7392</v>
      </c>
      <c r="H630" s="3">
        <v>915.46</v>
      </c>
      <c r="I630" s="4" t="s">
        <v>42</v>
      </c>
      <c r="S630" s="58" t="s">
        <v>82</v>
      </c>
      <c r="T630" s="58">
        <v>2020</v>
      </c>
      <c r="U630" s="58" t="s">
        <v>0</v>
      </c>
      <c r="V630" s="58" t="s">
        <v>95</v>
      </c>
      <c r="W630" s="58" t="s">
        <v>97</v>
      </c>
      <c r="X630" s="58" t="s">
        <v>85</v>
      </c>
      <c r="Y630" s="58" t="s">
        <v>94</v>
      </c>
      <c r="Z630" s="58" t="s">
        <v>87</v>
      </c>
      <c r="AA630" s="58" t="s">
        <v>88</v>
      </c>
      <c r="AB630" s="58">
        <v>818</v>
      </c>
      <c r="AC630" s="58">
        <v>526.24</v>
      </c>
    </row>
    <row r="631" spans="1:29" ht="18" customHeight="1" x14ac:dyDescent="0.25">
      <c r="A631" s="1">
        <v>2023</v>
      </c>
      <c r="B631" s="1" t="s">
        <v>5</v>
      </c>
      <c r="C631" s="1" t="s">
        <v>15</v>
      </c>
      <c r="D631" s="5" t="s">
        <v>27</v>
      </c>
      <c r="E631" s="6">
        <v>3</v>
      </c>
      <c r="F631" s="6">
        <v>2288.65</v>
      </c>
      <c r="G631" s="6">
        <v>5126.576</v>
      </c>
      <c r="H631" s="3">
        <v>457.73</v>
      </c>
      <c r="I631" s="4" t="s">
        <v>42</v>
      </c>
      <c r="S631" s="58" t="s">
        <v>91</v>
      </c>
      <c r="T631" s="58">
        <v>2020</v>
      </c>
      <c r="U631" s="58" t="s">
        <v>0</v>
      </c>
      <c r="V631" s="58" t="s">
        <v>95</v>
      </c>
      <c r="W631" s="58" t="s">
        <v>97</v>
      </c>
      <c r="X631" s="58" t="s">
        <v>98</v>
      </c>
      <c r="Y631" s="58" t="s">
        <v>94</v>
      </c>
      <c r="Z631" s="58" t="s">
        <v>87</v>
      </c>
      <c r="AA631" s="58" t="s">
        <v>99</v>
      </c>
      <c r="AB631" s="58">
        <v>849</v>
      </c>
      <c r="AC631" s="58">
        <v>526.24</v>
      </c>
    </row>
    <row r="632" spans="1:29" ht="18" customHeight="1" x14ac:dyDescent="0.25">
      <c r="A632" s="1">
        <v>2023</v>
      </c>
      <c r="B632" s="1" t="s">
        <v>6</v>
      </c>
      <c r="C632" s="1" t="s">
        <v>14</v>
      </c>
      <c r="D632" s="2" t="s">
        <v>36</v>
      </c>
      <c r="E632" s="3">
        <v>3566</v>
      </c>
      <c r="F632" s="3">
        <v>4577.3</v>
      </c>
      <c r="G632" s="3">
        <v>5126.576</v>
      </c>
      <c r="H632" s="3">
        <v>915.46</v>
      </c>
      <c r="I632" s="4" t="s">
        <v>42</v>
      </c>
      <c r="S632" s="58" t="s">
        <v>82</v>
      </c>
      <c r="T632" s="58">
        <v>2020</v>
      </c>
      <c r="U632" s="58" t="s">
        <v>0</v>
      </c>
      <c r="V632" s="58" t="s">
        <v>95</v>
      </c>
      <c r="W632" s="58" t="s">
        <v>97</v>
      </c>
      <c r="X632" s="58" t="s">
        <v>98</v>
      </c>
      <c r="Y632" s="58" t="s">
        <v>94</v>
      </c>
      <c r="Z632" s="58" t="s">
        <v>87</v>
      </c>
      <c r="AA632" s="58" t="s">
        <v>99</v>
      </c>
      <c r="AB632" s="58">
        <v>882</v>
      </c>
      <c r="AC632" s="58">
        <v>526.24</v>
      </c>
    </row>
    <row r="633" spans="1:29" ht="18" customHeight="1" x14ac:dyDescent="0.25">
      <c r="A633" s="1">
        <v>2023</v>
      </c>
      <c r="B633" s="1" t="s">
        <v>6</v>
      </c>
      <c r="C633" s="1" t="s">
        <v>14</v>
      </c>
      <c r="D633" s="2" t="s">
        <v>37</v>
      </c>
      <c r="E633" s="3">
        <v>2498</v>
      </c>
      <c r="F633" s="3">
        <v>8000</v>
      </c>
      <c r="G633" s="3">
        <v>8960</v>
      </c>
      <c r="H633" s="3">
        <v>1600</v>
      </c>
      <c r="I633" s="4" t="s">
        <v>42</v>
      </c>
      <c r="S633" s="58" t="s">
        <v>89</v>
      </c>
      <c r="T633" s="58">
        <v>2020</v>
      </c>
      <c r="U633" s="58" t="s">
        <v>0</v>
      </c>
      <c r="V633" s="58" t="s">
        <v>95</v>
      </c>
      <c r="W633" s="58" t="s">
        <v>97</v>
      </c>
      <c r="X633" s="58" t="s">
        <v>98</v>
      </c>
      <c r="Y633" s="58" t="s">
        <v>94</v>
      </c>
      <c r="Z633" s="58" t="s">
        <v>87</v>
      </c>
      <c r="AA633" s="58" t="s">
        <v>99</v>
      </c>
      <c r="AB633" s="58">
        <v>147</v>
      </c>
      <c r="AC633" s="58">
        <v>210.21</v>
      </c>
    </row>
    <row r="634" spans="1:29" ht="18" customHeight="1" x14ac:dyDescent="0.25">
      <c r="A634" s="1">
        <v>2023</v>
      </c>
      <c r="B634" s="1" t="s">
        <v>6</v>
      </c>
      <c r="C634" s="1" t="s">
        <v>13</v>
      </c>
      <c r="D634" s="2" t="s">
        <v>35</v>
      </c>
      <c r="E634" s="3">
        <v>1245</v>
      </c>
      <c r="F634" s="3">
        <v>4577.2</v>
      </c>
      <c r="G634" s="3">
        <v>5126.4639999999999</v>
      </c>
      <c r="H634" s="3">
        <v>915.44</v>
      </c>
      <c r="I634" s="4" t="s">
        <v>42</v>
      </c>
      <c r="S634" s="58" t="s">
        <v>82</v>
      </c>
      <c r="T634" s="58">
        <v>2020</v>
      </c>
      <c r="U634" s="58" t="s">
        <v>0</v>
      </c>
      <c r="V634" s="58" t="s">
        <v>95</v>
      </c>
      <c r="W634" s="58" t="s">
        <v>97</v>
      </c>
      <c r="X634" s="58" t="s">
        <v>98</v>
      </c>
      <c r="Y634" s="58" t="s">
        <v>94</v>
      </c>
      <c r="Z634" s="58" t="s">
        <v>87</v>
      </c>
      <c r="AA634" s="58" t="s">
        <v>99</v>
      </c>
      <c r="AB634" s="58">
        <v>175</v>
      </c>
      <c r="AC634" s="58">
        <v>250.25</v>
      </c>
    </row>
    <row r="635" spans="1:29" ht="18" customHeight="1" x14ac:dyDescent="0.25">
      <c r="A635" s="1">
        <v>2023</v>
      </c>
      <c r="B635" s="1" t="s">
        <v>6</v>
      </c>
      <c r="C635" s="1" t="s">
        <v>38</v>
      </c>
      <c r="D635" s="5" t="s">
        <v>30</v>
      </c>
      <c r="E635" s="6">
        <v>644</v>
      </c>
      <c r="F635" s="6">
        <v>5743.5</v>
      </c>
      <c r="G635" s="6">
        <v>6432.72</v>
      </c>
      <c r="H635" s="3">
        <v>1148.7</v>
      </c>
      <c r="I635" s="4" t="s">
        <v>42</v>
      </c>
      <c r="S635" s="58" t="s">
        <v>92</v>
      </c>
      <c r="T635" s="58">
        <v>2020</v>
      </c>
      <c r="U635" s="58" t="s">
        <v>0</v>
      </c>
      <c r="V635" s="58" t="s">
        <v>95</v>
      </c>
      <c r="W635" s="58" t="s">
        <v>97</v>
      </c>
      <c r="X635" s="58" t="s">
        <v>98</v>
      </c>
      <c r="Y635" s="58" t="s">
        <v>94</v>
      </c>
      <c r="Z635" s="58" t="s">
        <v>87</v>
      </c>
      <c r="AA635" s="58" t="s">
        <v>99</v>
      </c>
      <c r="AB635" s="58">
        <v>223</v>
      </c>
      <c r="AC635" s="58">
        <v>318.89</v>
      </c>
    </row>
    <row r="636" spans="1:29" ht="18" customHeight="1" x14ac:dyDescent="0.25">
      <c r="A636" s="1">
        <v>2023</v>
      </c>
      <c r="B636" s="1" t="s">
        <v>6</v>
      </c>
      <c r="C636" s="1" t="s">
        <v>12</v>
      </c>
      <c r="D636" s="5" t="s">
        <v>29</v>
      </c>
      <c r="E636" s="6">
        <v>643</v>
      </c>
      <c r="F636" s="6">
        <v>7000</v>
      </c>
      <c r="G636" s="6">
        <v>7840</v>
      </c>
      <c r="H636" s="3">
        <v>1400</v>
      </c>
      <c r="I636" s="4" t="s">
        <v>42</v>
      </c>
      <c r="S636" s="58" t="s">
        <v>89</v>
      </c>
      <c r="T636" s="58">
        <v>2020</v>
      </c>
      <c r="U636" s="58" t="s">
        <v>0</v>
      </c>
      <c r="V636" s="58" t="s">
        <v>95</v>
      </c>
      <c r="W636" s="58" t="s">
        <v>97</v>
      </c>
      <c r="X636" s="58" t="s">
        <v>98</v>
      </c>
      <c r="Y636" s="58" t="s">
        <v>94</v>
      </c>
      <c r="Z636" s="58" t="s">
        <v>87</v>
      </c>
      <c r="AA636" s="58" t="s">
        <v>99</v>
      </c>
      <c r="AB636" s="58">
        <v>151</v>
      </c>
      <c r="AC636" s="58">
        <v>215.93</v>
      </c>
    </row>
    <row r="637" spans="1:29" ht="18" customHeight="1" x14ac:dyDescent="0.25">
      <c r="A637" s="1">
        <v>2023</v>
      </c>
      <c r="B637" s="1" t="s">
        <v>6</v>
      </c>
      <c r="C637" s="1" t="s">
        <v>38</v>
      </c>
      <c r="D637" s="5" t="s">
        <v>31</v>
      </c>
      <c r="E637" s="6">
        <v>455</v>
      </c>
      <c r="F637" s="6">
        <v>4578.6000000000004</v>
      </c>
      <c r="G637" s="6">
        <v>5128.0320000000002</v>
      </c>
      <c r="H637" s="3">
        <v>915.72000000000014</v>
      </c>
      <c r="I637" s="4" t="s">
        <v>42</v>
      </c>
      <c r="S637" s="58" t="s">
        <v>92</v>
      </c>
      <c r="T637" s="58">
        <v>2020</v>
      </c>
      <c r="U637" s="58" t="s">
        <v>0</v>
      </c>
      <c r="V637" s="58" t="s">
        <v>95</v>
      </c>
      <c r="W637" s="58" t="s">
        <v>97</v>
      </c>
      <c r="X637" s="58" t="s">
        <v>98</v>
      </c>
      <c r="Y637" s="58" t="s">
        <v>94</v>
      </c>
      <c r="Z637" s="58" t="s">
        <v>87</v>
      </c>
      <c r="AA637" s="58" t="s">
        <v>99</v>
      </c>
      <c r="AB637" s="58">
        <v>852</v>
      </c>
      <c r="AC637" s="58">
        <v>1218.3600000000001</v>
      </c>
    </row>
    <row r="638" spans="1:29" ht="18" customHeight="1" x14ac:dyDescent="0.25">
      <c r="A638" s="1">
        <v>2023</v>
      </c>
      <c r="B638" s="1" t="s">
        <v>6</v>
      </c>
      <c r="C638" s="1" t="s">
        <v>12</v>
      </c>
      <c r="D638" s="5" t="s">
        <v>28</v>
      </c>
      <c r="E638" s="7">
        <v>345</v>
      </c>
      <c r="F638" s="7">
        <v>7000</v>
      </c>
      <c r="G638" s="7">
        <v>7840</v>
      </c>
      <c r="H638" s="3">
        <v>1400</v>
      </c>
      <c r="I638" s="4" t="s">
        <v>42</v>
      </c>
      <c r="S638" s="58" t="s">
        <v>93</v>
      </c>
      <c r="T638" s="58">
        <v>2020</v>
      </c>
      <c r="U638" s="58" t="s">
        <v>0</v>
      </c>
      <c r="V638" s="58" t="s">
        <v>95</v>
      </c>
      <c r="W638" s="58" t="s">
        <v>97</v>
      </c>
      <c r="X638" s="58" t="s">
        <v>98</v>
      </c>
      <c r="Y638" s="58" t="s">
        <v>94</v>
      </c>
      <c r="Z638" s="58" t="s">
        <v>87</v>
      </c>
      <c r="AA638" s="58" t="s">
        <v>99</v>
      </c>
      <c r="AB638" s="58">
        <v>149</v>
      </c>
      <c r="AC638" s="58">
        <v>213.07</v>
      </c>
    </row>
    <row r="639" spans="1:29" ht="18" customHeight="1" x14ac:dyDescent="0.25">
      <c r="A639" s="1">
        <v>2023</v>
      </c>
      <c r="B639" s="1" t="s">
        <v>6</v>
      </c>
      <c r="C639" s="1" t="s">
        <v>13</v>
      </c>
      <c r="D639" s="2" t="s">
        <v>33</v>
      </c>
      <c r="E639" s="3">
        <v>122</v>
      </c>
      <c r="F639" s="3">
        <v>100</v>
      </c>
      <c r="G639" s="3">
        <v>112</v>
      </c>
      <c r="H639" s="3">
        <v>20</v>
      </c>
      <c r="I639" s="4" t="s">
        <v>42</v>
      </c>
      <c r="S639" s="58" t="s">
        <v>89</v>
      </c>
      <c r="T639" s="58">
        <v>2020</v>
      </c>
      <c r="U639" s="58" t="s">
        <v>6</v>
      </c>
      <c r="V639" s="58" t="s">
        <v>95</v>
      </c>
      <c r="W639" s="58" t="s">
        <v>97</v>
      </c>
      <c r="X639" s="58" t="s">
        <v>98</v>
      </c>
      <c r="Y639" s="58" t="s">
        <v>94</v>
      </c>
      <c r="Z639" s="58" t="s">
        <v>87</v>
      </c>
      <c r="AA639" s="58" t="s">
        <v>99</v>
      </c>
      <c r="AB639" s="58">
        <v>146</v>
      </c>
      <c r="AC639" s="58">
        <v>208.78</v>
      </c>
    </row>
    <row r="640" spans="1:29" ht="18" customHeight="1" x14ac:dyDescent="0.25">
      <c r="A640" s="1">
        <v>2023</v>
      </c>
      <c r="B640" s="1" t="s">
        <v>6</v>
      </c>
      <c r="C640" s="1" t="s">
        <v>15</v>
      </c>
      <c r="D640" s="5" t="s">
        <v>26</v>
      </c>
      <c r="E640" s="6">
        <v>78</v>
      </c>
      <c r="F640" s="6">
        <v>2288.6</v>
      </c>
      <c r="G640" s="6">
        <v>5126.4639999999999</v>
      </c>
      <c r="H640" s="3">
        <v>457.72</v>
      </c>
      <c r="I640" s="4" t="s">
        <v>42</v>
      </c>
      <c r="S640" s="58" t="s">
        <v>82</v>
      </c>
      <c r="T640" s="58">
        <v>2020</v>
      </c>
      <c r="U640" s="58" t="s">
        <v>6</v>
      </c>
      <c r="V640" s="58" t="s">
        <v>95</v>
      </c>
      <c r="W640" s="58" t="s">
        <v>97</v>
      </c>
      <c r="X640" s="58" t="s">
        <v>98</v>
      </c>
      <c r="Y640" s="58" t="s">
        <v>94</v>
      </c>
      <c r="Z640" s="58" t="s">
        <v>87</v>
      </c>
      <c r="AA640" s="58" t="s">
        <v>99</v>
      </c>
      <c r="AB640" s="58">
        <v>362</v>
      </c>
      <c r="AC640" s="58">
        <v>517.66</v>
      </c>
    </row>
    <row r="641" spans="1:29" ht="18" customHeight="1" x14ac:dyDescent="0.25">
      <c r="A641" s="1">
        <v>2023</v>
      </c>
      <c r="B641" s="1" t="s">
        <v>6</v>
      </c>
      <c r="C641" s="1" t="s">
        <v>15</v>
      </c>
      <c r="D641" s="5" t="s">
        <v>24</v>
      </c>
      <c r="E641" s="6">
        <v>76</v>
      </c>
      <c r="F641" s="6">
        <v>2288.4499999999998</v>
      </c>
      <c r="G641" s="6">
        <v>5126.1279999999997</v>
      </c>
      <c r="H641" s="3">
        <v>457.69</v>
      </c>
      <c r="I641" s="4" t="s">
        <v>42</v>
      </c>
      <c r="S641" s="58" t="s">
        <v>89</v>
      </c>
      <c r="T641" s="58">
        <v>2020</v>
      </c>
      <c r="U641" s="58" t="s">
        <v>6</v>
      </c>
      <c r="V641" s="58" t="s">
        <v>95</v>
      </c>
      <c r="W641" s="58" t="s">
        <v>97</v>
      </c>
      <c r="X641" s="58" t="s">
        <v>98</v>
      </c>
      <c r="Y641" s="58" t="s">
        <v>94</v>
      </c>
      <c r="Z641" s="58" t="s">
        <v>87</v>
      </c>
      <c r="AA641" s="58" t="s">
        <v>99</v>
      </c>
      <c r="AB641" s="58">
        <v>142</v>
      </c>
      <c r="AC641" s="58">
        <v>203.06</v>
      </c>
    </row>
    <row r="642" spans="1:29" ht="18" customHeight="1" x14ac:dyDescent="0.25">
      <c r="A642" s="1">
        <v>2023</v>
      </c>
      <c r="B642" s="1" t="s">
        <v>6</v>
      </c>
      <c r="C642" s="1" t="s">
        <v>15</v>
      </c>
      <c r="D642" s="5" t="s">
        <v>25</v>
      </c>
      <c r="E642" s="6">
        <v>46</v>
      </c>
      <c r="F642" s="6">
        <v>100</v>
      </c>
      <c r="G642" s="6">
        <v>224</v>
      </c>
      <c r="H642" s="3">
        <v>20</v>
      </c>
      <c r="I642" s="4" t="s">
        <v>42</v>
      </c>
      <c r="S642" s="58" t="s">
        <v>89</v>
      </c>
      <c r="T642" s="58">
        <v>2020</v>
      </c>
      <c r="U642" s="58" t="s">
        <v>6</v>
      </c>
      <c r="V642" s="58" t="s">
        <v>95</v>
      </c>
      <c r="W642" s="58" t="s">
        <v>97</v>
      </c>
      <c r="X642" s="58" t="s">
        <v>98</v>
      </c>
      <c r="Y642" s="58" t="s">
        <v>94</v>
      </c>
      <c r="Z642" s="58" t="s">
        <v>87</v>
      </c>
      <c r="AA642" s="58" t="s">
        <v>99</v>
      </c>
      <c r="AB642" s="58">
        <v>190</v>
      </c>
      <c r="AC642" s="58">
        <v>271.7</v>
      </c>
    </row>
    <row r="643" spans="1:29" ht="18" customHeight="1" x14ac:dyDescent="0.25">
      <c r="A643" s="1">
        <v>2023</v>
      </c>
      <c r="B643" s="1" t="s">
        <v>6</v>
      </c>
      <c r="C643" s="1" t="s">
        <v>15</v>
      </c>
      <c r="D643" s="5" t="s">
        <v>23</v>
      </c>
      <c r="E643" s="6">
        <v>34</v>
      </c>
      <c r="F643" s="6">
        <v>2288.4</v>
      </c>
      <c r="G643" s="6">
        <v>5126.0160000000005</v>
      </c>
      <c r="H643" s="3">
        <v>457.68000000000006</v>
      </c>
      <c r="I643" s="4" t="s">
        <v>42</v>
      </c>
      <c r="S643" s="58" t="s">
        <v>82</v>
      </c>
      <c r="T643" s="58">
        <v>2020</v>
      </c>
      <c r="U643" s="58" t="s">
        <v>6</v>
      </c>
      <c r="V643" s="58" t="s">
        <v>95</v>
      </c>
      <c r="W643" s="58" t="s">
        <v>97</v>
      </c>
      <c r="X643" s="58" t="s">
        <v>98</v>
      </c>
      <c r="Y643" s="58" t="s">
        <v>94</v>
      </c>
      <c r="Z643" s="58" t="s">
        <v>87</v>
      </c>
      <c r="AA643" s="58" t="s">
        <v>99</v>
      </c>
      <c r="AB643" s="58">
        <v>364</v>
      </c>
      <c r="AC643" s="58">
        <v>520.52</v>
      </c>
    </row>
    <row r="644" spans="1:29" ht="18" customHeight="1" x14ac:dyDescent="0.25">
      <c r="A644" s="1">
        <v>2023</v>
      </c>
      <c r="B644" s="1" t="s">
        <v>6</v>
      </c>
      <c r="C644" s="1" t="s">
        <v>13</v>
      </c>
      <c r="D644" s="2" t="s">
        <v>34</v>
      </c>
      <c r="E644" s="3">
        <v>7</v>
      </c>
      <c r="F644" s="3">
        <v>200</v>
      </c>
      <c r="G644" s="3">
        <v>224</v>
      </c>
      <c r="H644" s="3">
        <v>40</v>
      </c>
      <c r="I644" s="4" t="s">
        <v>42</v>
      </c>
      <c r="S644" s="58" t="s">
        <v>82</v>
      </c>
      <c r="T644" s="58">
        <v>2020</v>
      </c>
      <c r="U644" s="58" t="s">
        <v>6</v>
      </c>
      <c r="V644" s="58" t="s">
        <v>95</v>
      </c>
      <c r="W644" s="58" t="s">
        <v>97</v>
      </c>
      <c r="X644" s="58" t="s">
        <v>98</v>
      </c>
      <c r="Y644" s="58" t="s">
        <v>94</v>
      </c>
      <c r="Z644" s="58" t="s">
        <v>87</v>
      </c>
      <c r="AA644" s="58" t="s">
        <v>99</v>
      </c>
      <c r="AB644" s="58">
        <v>815</v>
      </c>
      <c r="AC644" s="58">
        <v>1165.45</v>
      </c>
    </row>
    <row r="645" spans="1:29" ht="18" customHeight="1" x14ac:dyDescent="0.25">
      <c r="A645" s="1">
        <v>2023</v>
      </c>
      <c r="B645" s="1" t="s">
        <v>6</v>
      </c>
      <c r="C645" s="1" t="s">
        <v>15</v>
      </c>
      <c r="D645" s="5" t="s">
        <v>27</v>
      </c>
      <c r="E645" s="6">
        <v>3</v>
      </c>
      <c r="F645" s="6">
        <v>2288.65</v>
      </c>
      <c r="G645" s="6">
        <v>5126.576</v>
      </c>
      <c r="H645" s="3">
        <v>457.73</v>
      </c>
      <c r="I645" s="4" t="s">
        <v>42</v>
      </c>
      <c r="S645" s="58" t="s">
        <v>91</v>
      </c>
      <c r="T645" s="58">
        <v>2020</v>
      </c>
      <c r="U645" s="58" t="s">
        <v>6</v>
      </c>
      <c r="V645" s="58" t="s">
        <v>95</v>
      </c>
      <c r="W645" s="58" t="s">
        <v>97</v>
      </c>
      <c r="X645" s="58" t="s">
        <v>98</v>
      </c>
      <c r="Y645" s="58" t="s">
        <v>94</v>
      </c>
      <c r="Z645" s="58" t="s">
        <v>87</v>
      </c>
      <c r="AA645" s="58" t="s">
        <v>99</v>
      </c>
      <c r="AB645" s="58">
        <v>848</v>
      </c>
      <c r="AC645" s="58">
        <v>1212.6399999999999</v>
      </c>
    </row>
    <row r="646" spans="1:29" ht="18" customHeight="1" x14ac:dyDescent="0.25">
      <c r="A646" s="1">
        <v>2023</v>
      </c>
      <c r="B646" s="1" t="s">
        <v>6</v>
      </c>
      <c r="C646" s="1" t="s">
        <v>32</v>
      </c>
      <c r="D646" s="5" t="s">
        <v>32</v>
      </c>
      <c r="E646" s="6">
        <v>2</v>
      </c>
      <c r="F646" s="6">
        <v>6600</v>
      </c>
      <c r="G646" s="6">
        <v>7392</v>
      </c>
      <c r="H646" s="3">
        <v>1320</v>
      </c>
      <c r="I646" s="4" t="s">
        <v>40</v>
      </c>
      <c r="S646" s="58" t="s">
        <v>82</v>
      </c>
      <c r="T646" s="58">
        <v>2020</v>
      </c>
      <c r="U646" s="58" t="s">
        <v>6</v>
      </c>
      <c r="V646" s="58" t="s">
        <v>95</v>
      </c>
      <c r="W646" s="58" t="s">
        <v>97</v>
      </c>
      <c r="X646" s="58" t="s">
        <v>98</v>
      </c>
      <c r="Y646" s="58" t="s">
        <v>94</v>
      </c>
      <c r="Z646" s="58" t="s">
        <v>87</v>
      </c>
      <c r="AA646" s="58" t="s">
        <v>99</v>
      </c>
      <c r="AB646" s="58">
        <v>901</v>
      </c>
      <c r="AC646" s="58">
        <v>1288.43</v>
      </c>
    </row>
    <row r="647" spans="1:29" ht="18" customHeight="1" x14ac:dyDescent="0.25">
      <c r="A647" s="1">
        <v>2023</v>
      </c>
      <c r="B647" s="1" t="s">
        <v>7</v>
      </c>
      <c r="C647" s="1" t="s">
        <v>14</v>
      </c>
      <c r="D647" s="2" t="s">
        <v>36</v>
      </c>
      <c r="E647" s="3">
        <v>3566</v>
      </c>
      <c r="F647" s="3">
        <v>4577.3</v>
      </c>
      <c r="G647" s="3">
        <v>5126.576</v>
      </c>
      <c r="H647" s="3">
        <v>915.46</v>
      </c>
      <c r="I647" s="4" t="s">
        <v>40</v>
      </c>
      <c r="S647" s="58" t="s">
        <v>82</v>
      </c>
      <c r="T647" s="58">
        <v>2020</v>
      </c>
      <c r="U647" s="58" t="s">
        <v>6</v>
      </c>
      <c r="V647" s="58" t="s">
        <v>95</v>
      </c>
      <c r="W647" s="58" t="s">
        <v>97</v>
      </c>
      <c r="X647" s="58" t="s">
        <v>98</v>
      </c>
      <c r="Y647" s="58" t="s">
        <v>94</v>
      </c>
      <c r="Z647" s="58" t="s">
        <v>87</v>
      </c>
      <c r="AA647" s="58" t="s">
        <v>99</v>
      </c>
      <c r="AB647" s="58">
        <v>854</v>
      </c>
      <c r="AC647" s="58">
        <v>526.24</v>
      </c>
    </row>
    <row r="648" spans="1:29" ht="18" customHeight="1" x14ac:dyDescent="0.25">
      <c r="A648" s="1">
        <v>2023</v>
      </c>
      <c r="B648" s="1" t="s">
        <v>7</v>
      </c>
      <c r="C648" s="1" t="s">
        <v>14</v>
      </c>
      <c r="D648" s="2" t="s">
        <v>37</v>
      </c>
      <c r="E648" s="3">
        <v>2498</v>
      </c>
      <c r="F648" s="3">
        <v>8000</v>
      </c>
      <c r="G648" s="3">
        <v>8960</v>
      </c>
      <c r="H648" s="3">
        <v>1600</v>
      </c>
      <c r="I648" s="4" t="s">
        <v>40</v>
      </c>
      <c r="S648" s="58" t="s">
        <v>89</v>
      </c>
      <c r="T648" s="58">
        <v>2020</v>
      </c>
      <c r="U648" s="58" t="s">
        <v>6</v>
      </c>
      <c r="V648" s="58" t="s">
        <v>95</v>
      </c>
      <c r="W648" s="58" t="s">
        <v>97</v>
      </c>
      <c r="X648" s="58" t="s">
        <v>98</v>
      </c>
      <c r="Y648" s="58" t="s">
        <v>94</v>
      </c>
      <c r="Z648" s="58" t="s">
        <v>87</v>
      </c>
      <c r="AA648" s="58" t="s">
        <v>99</v>
      </c>
      <c r="AB648" s="58">
        <v>189</v>
      </c>
      <c r="AC648" s="58">
        <v>526.24</v>
      </c>
    </row>
    <row r="649" spans="1:29" ht="18" customHeight="1" x14ac:dyDescent="0.25">
      <c r="A649" s="1">
        <v>2023</v>
      </c>
      <c r="B649" s="1" t="s">
        <v>7</v>
      </c>
      <c r="C649" s="1" t="s">
        <v>13</v>
      </c>
      <c r="D649" s="2" t="s">
        <v>35</v>
      </c>
      <c r="E649" s="3">
        <v>1245</v>
      </c>
      <c r="F649" s="3">
        <v>4577.2</v>
      </c>
      <c r="G649" s="3">
        <v>5126.4639999999999</v>
      </c>
      <c r="H649" s="3">
        <v>915.44</v>
      </c>
      <c r="I649" s="4" t="s">
        <v>40</v>
      </c>
      <c r="S649" s="58" t="s">
        <v>82</v>
      </c>
      <c r="T649" s="58">
        <v>2020</v>
      </c>
      <c r="U649" s="58" t="s">
        <v>6</v>
      </c>
      <c r="V649" s="58" t="s">
        <v>95</v>
      </c>
      <c r="W649" s="58" t="s">
        <v>97</v>
      </c>
      <c r="X649" s="58" t="s">
        <v>98</v>
      </c>
      <c r="Y649" s="58" t="s">
        <v>94</v>
      </c>
      <c r="Z649" s="58" t="s">
        <v>87</v>
      </c>
      <c r="AA649" s="58" t="s">
        <v>99</v>
      </c>
      <c r="AB649" s="58">
        <v>363</v>
      </c>
      <c r="AC649" s="58">
        <v>519.09</v>
      </c>
    </row>
    <row r="650" spans="1:29" ht="18" customHeight="1" x14ac:dyDescent="0.25">
      <c r="A650" s="1">
        <v>2023</v>
      </c>
      <c r="B650" s="1" t="s">
        <v>7</v>
      </c>
      <c r="C650" s="1" t="s">
        <v>38</v>
      </c>
      <c r="D650" s="5" t="s">
        <v>30</v>
      </c>
      <c r="E650" s="6">
        <v>644</v>
      </c>
      <c r="F650" s="6">
        <v>5743.5</v>
      </c>
      <c r="G650" s="6">
        <v>6432.72</v>
      </c>
      <c r="H650" s="3">
        <v>1148.7</v>
      </c>
      <c r="I650" s="4" t="s">
        <v>40</v>
      </c>
      <c r="S650" s="58" t="s">
        <v>82</v>
      </c>
      <c r="T650" s="58">
        <v>2020</v>
      </c>
      <c r="U650" s="58" t="s">
        <v>6</v>
      </c>
      <c r="V650" s="58" t="s">
        <v>95</v>
      </c>
      <c r="W650" s="58" t="s">
        <v>97</v>
      </c>
      <c r="X650" s="58" t="s">
        <v>98</v>
      </c>
      <c r="Y650" s="58" t="s">
        <v>94</v>
      </c>
      <c r="Z650" s="58" t="s">
        <v>87</v>
      </c>
      <c r="AA650" s="58" t="s">
        <v>99</v>
      </c>
      <c r="AB650" s="58">
        <v>145</v>
      </c>
      <c r="AC650" s="58">
        <v>207.35</v>
      </c>
    </row>
    <row r="651" spans="1:29" ht="18" customHeight="1" x14ac:dyDescent="0.25">
      <c r="A651" s="1">
        <v>2023</v>
      </c>
      <c r="B651" s="1" t="s">
        <v>7</v>
      </c>
      <c r="C651" s="1" t="s">
        <v>12</v>
      </c>
      <c r="D651" s="5" t="s">
        <v>29</v>
      </c>
      <c r="E651" s="6">
        <v>643</v>
      </c>
      <c r="F651" s="6">
        <v>7000</v>
      </c>
      <c r="G651" s="6">
        <v>7840</v>
      </c>
      <c r="H651" s="3">
        <v>1400</v>
      </c>
      <c r="I651" s="4" t="s">
        <v>42</v>
      </c>
      <c r="S651" s="58" t="s">
        <v>82</v>
      </c>
      <c r="T651" s="58">
        <v>2020</v>
      </c>
      <c r="U651" s="58" t="s">
        <v>6</v>
      </c>
      <c r="V651" s="58" t="s">
        <v>95</v>
      </c>
      <c r="W651" s="58" t="s">
        <v>97</v>
      </c>
      <c r="X651" s="58" t="s">
        <v>98</v>
      </c>
      <c r="Y651" s="58" t="s">
        <v>94</v>
      </c>
      <c r="Z651" s="58" t="s">
        <v>87</v>
      </c>
      <c r="AA651" s="58" t="s">
        <v>99</v>
      </c>
      <c r="AB651" s="58">
        <v>193</v>
      </c>
      <c r="AC651" s="58">
        <v>275.99</v>
      </c>
    </row>
    <row r="652" spans="1:29" ht="18" customHeight="1" x14ac:dyDescent="0.25">
      <c r="A652" s="1">
        <v>2023</v>
      </c>
      <c r="B652" s="1" t="s">
        <v>7</v>
      </c>
      <c r="C652" s="1" t="s">
        <v>38</v>
      </c>
      <c r="D652" s="5" t="s">
        <v>31</v>
      </c>
      <c r="E652" s="6">
        <v>455</v>
      </c>
      <c r="F652" s="6">
        <v>5036.46</v>
      </c>
      <c r="G652" s="6">
        <v>5128.0320000000002</v>
      </c>
      <c r="H652" s="3">
        <v>1007.292</v>
      </c>
      <c r="I652" s="4" t="s">
        <v>42</v>
      </c>
      <c r="S652" s="58" t="s">
        <v>89</v>
      </c>
      <c r="T652" s="58">
        <v>2020</v>
      </c>
      <c r="U652" s="58" t="s">
        <v>6</v>
      </c>
      <c r="V652" s="58" t="s">
        <v>95</v>
      </c>
      <c r="W652" s="58" t="s">
        <v>97</v>
      </c>
      <c r="X652" s="58" t="s">
        <v>98</v>
      </c>
      <c r="Y652" s="58" t="s">
        <v>94</v>
      </c>
      <c r="Z652" s="58" t="s">
        <v>87</v>
      </c>
      <c r="AA652" s="58" t="s">
        <v>99</v>
      </c>
      <c r="AB652" s="58">
        <v>361</v>
      </c>
      <c r="AC652" s="58">
        <v>516.23</v>
      </c>
    </row>
    <row r="653" spans="1:29" ht="18" customHeight="1" x14ac:dyDescent="0.25">
      <c r="A653" s="1">
        <v>2023</v>
      </c>
      <c r="B653" s="1" t="s">
        <v>7</v>
      </c>
      <c r="C653" s="1" t="s">
        <v>12</v>
      </c>
      <c r="D653" s="5" t="s">
        <v>28</v>
      </c>
      <c r="E653" s="7">
        <v>345</v>
      </c>
      <c r="F653" s="7">
        <v>7700</v>
      </c>
      <c r="G653" s="7">
        <v>7840</v>
      </c>
      <c r="H653" s="3">
        <v>1540</v>
      </c>
      <c r="I653" s="4" t="s">
        <v>42</v>
      </c>
      <c r="S653" s="58" t="s">
        <v>82</v>
      </c>
      <c r="T653" s="58">
        <v>2020</v>
      </c>
      <c r="U653" s="58" t="s">
        <v>6</v>
      </c>
      <c r="V653" s="58" t="s">
        <v>95</v>
      </c>
      <c r="W653" s="58" t="s">
        <v>97</v>
      </c>
      <c r="X653" s="58" t="s">
        <v>98</v>
      </c>
      <c r="Y653" s="58" t="s">
        <v>94</v>
      </c>
      <c r="Z653" s="58" t="s">
        <v>87</v>
      </c>
      <c r="AA653" s="58" t="s">
        <v>99</v>
      </c>
      <c r="AB653" s="58">
        <v>824</v>
      </c>
      <c r="AC653" s="58">
        <v>1178.32</v>
      </c>
    </row>
    <row r="654" spans="1:29" ht="18" customHeight="1" x14ac:dyDescent="0.25">
      <c r="A654" s="1">
        <v>2023</v>
      </c>
      <c r="B654" s="1" t="s">
        <v>7</v>
      </c>
      <c r="C654" s="1" t="s">
        <v>13</v>
      </c>
      <c r="D654" s="2" t="s">
        <v>33</v>
      </c>
      <c r="E654" s="3">
        <v>122</v>
      </c>
      <c r="F654" s="3">
        <v>110</v>
      </c>
      <c r="G654" s="3">
        <v>112</v>
      </c>
      <c r="H654" s="3">
        <v>22</v>
      </c>
      <c r="I654" s="4" t="s">
        <v>42</v>
      </c>
      <c r="S654" s="58" t="s">
        <v>89</v>
      </c>
      <c r="T654" s="58">
        <v>2020</v>
      </c>
      <c r="U654" s="58" t="s">
        <v>6</v>
      </c>
      <c r="V654" s="58" t="s">
        <v>95</v>
      </c>
      <c r="W654" s="58" t="s">
        <v>97</v>
      </c>
      <c r="X654" s="58" t="s">
        <v>98</v>
      </c>
      <c r="Y654" s="58" t="s">
        <v>94</v>
      </c>
      <c r="Z654" s="58" t="s">
        <v>87</v>
      </c>
      <c r="AA654" s="58" t="s">
        <v>99</v>
      </c>
      <c r="AB654" s="58">
        <v>857</v>
      </c>
      <c r="AC654" s="58">
        <v>1225.51</v>
      </c>
    </row>
    <row r="655" spans="1:29" ht="18" customHeight="1" x14ac:dyDescent="0.25">
      <c r="A655" s="1">
        <v>2023</v>
      </c>
      <c r="B655" s="1" t="s">
        <v>7</v>
      </c>
      <c r="C655" s="1" t="s">
        <v>15</v>
      </c>
      <c r="D655" s="5" t="s">
        <v>26</v>
      </c>
      <c r="E655" s="6">
        <v>78</v>
      </c>
      <c r="F655" s="6">
        <v>2517.46</v>
      </c>
      <c r="G655" s="6">
        <v>5126.4639999999999</v>
      </c>
      <c r="H655" s="3">
        <v>503.49200000000002</v>
      </c>
      <c r="I655" s="4" t="s">
        <v>42</v>
      </c>
      <c r="S655" s="58" t="s">
        <v>89</v>
      </c>
      <c r="T655" s="58">
        <v>2020</v>
      </c>
      <c r="U655" s="58" t="s">
        <v>6</v>
      </c>
      <c r="V655" s="58" t="s">
        <v>95</v>
      </c>
      <c r="W655" s="58" t="s">
        <v>97</v>
      </c>
      <c r="X655" s="58" t="s">
        <v>98</v>
      </c>
      <c r="Y655" s="58" t="s">
        <v>94</v>
      </c>
      <c r="Z655" s="58" t="s">
        <v>87</v>
      </c>
      <c r="AA655" s="58" t="s">
        <v>99</v>
      </c>
      <c r="AB655" s="58">
        <v>365</v>
      </c>
      <c r="AC655" s="58">
        <v>521.95000000000005</v>
      </c>
    </row>
    <row r="656" spans="1:29" ht="18" customHeight="1" x14ac:dyDescent="0.25">
      <c r="A656" s="1">
        <v>2023</v>
      </c>
      <c r="B656" s="1" t="s">
        <v>7</v>
      </c>
      <c r="C656" s="1" t="s">
        <v>15</v>
      </c>
      <c r="D656" s="5" t="s">
        <v>24</v>
      </c>
      <c r="E656" s="6">
        <v>76</v>
      </c>
      <c r="F656" s="6">
        <v>2517.2949999999996</v>
      </c>
      <c r="G656" s="6">
        <v>5126.1279999999997</v>
      </c>
      <c r="H656" s="3">
        <v>503.45899999999995</v>
      </c>
      <c r="I656" s="4" t="s">
        <v>42</v>
      </c>
      <c r="S656" s="58" t="s">
        <v>89</v>
      </c>
      <c r="T656" s="58">
        <v>2020</v>
      </c>
      <c r="U656" s="58" t="s">
        <v>5</v>
      </c>
      <c r="V656" s="58" t="s">
        <v>95</v>
      </c>
      <c r="W656" s="58" t="s">
        <v>97</v>
      </c>
      <c r="X656" s="58" t="s">
        <v>98</v>
      </c>
      <c r="Y656" s="58" t="s">
        <v>94</v>
      </c>
      <c r="Z656" s="58" t="s">
        <v>87</v>
      </c>
      <c r="AA656" s="58" t="s">
        <v>99</v>
      </c>
      <c r="AB656" s="58">
        <v>152</v>
      </c>
      <c r="AC656" s="58">
        <v>217.36</v>
      </c>
    </row>
    <row r="657" spans="1:29" ht="18" customHeight="1" x14ac:dyDescent="0.25">
      <c r="A657" s="1">
        <v>2023</v>
      </c>
      <c r="B657" s="1" t="s">
        <v>7</v>
      </c>
      <c r="C657" s="1" t="s">
        <v>15</v>
      </c>
      <c r="D657" s="5" t="s">
        <v>25</v>
      </c>
      <c r="E657" s="6">
        <v>46</v>
      </c>
      <c r="F657" s="6">
        <v>115</v>
      </c>
      <c r="G657" s="6">
        <v>224</v>
      </c>
      <c r="H657" s="3">
        <v>23</v>
      </c>
      <c r="I657" s="4" t="s">
        <v>42</v>
      </c>
      <c r="S657" s="58" t="s">
        <v>89</v>
      </c>
      <c r="T657" s="58">
        <v>2020</v>
      </c>
      <c r="U657" s="58" t="s">
        <v>5</v>
      </c>
      <c r="V657" s="58" t="s">
        <v>95</v>
      </c>
      <c r="W657" s="58" t="s">
        <v>97</v>
      </c>
      <c r="X657" s="58" t="s">
        <v>98</v>
      </c>
      <c r="Y657" s="58" t="s">
        <v>94</v>
      </c>
      <c r="Z657" s="58" t="s">
        <v>87</v>
      </c>
      <c r="AA657" s="58" t="s">
        <v>99</v>
      </c>
      <c r="AB657" s="58">
        <v>194</v>
      </c>
      <c r="AC657" s="58">
        <v>277.42</v>
      </c>
    </row>
    <row r="658" spans="1:29" ht="18" customHeight="1" x14ac:dyDescent="0.25">
      <c r="A658" s="1">
        <v>2023</v>
      </c>
      <c r="B658" s="1" t="s">
        <v>7</v>
      </c>
      <c r="C658" s="1" t="s">
        <v>15</v>
      </c>
      <c r="D658" s="5" t="s">
        <v>23</v>
      </c>
      <c r="E658" s="6">
        <v>34</v>
      </c>
      <c r="F658" s="6">
        <v>2631.66</v>
      </c>
      <c r="G658" s="6">
        <v>5126.0160000000005</v>
      </c>
      <c r="H658" s="3">
        <v>526.33199999999999</v>
      </c>
      <c r="I658" s="4" t="s">
        <v>42</v>
      </c>
      <c r="S658" s="58" t="s">
        <v>93</v>
      </c>
      <c r="T658" s="58">
        <v>2020</v>
      </c>
      <c r="U658" s="58" t="s">
        <v>5</v>
      </c>
      <c r="V658" s="58" t="s">
        <v>95</v>
      </c>
      <c r="W658" s="58" t="s">
        <v>97</v>
      </c>
      <c r="X658" s="58" t="s">
        <v>98</v>
      </c>
      <c r="Y658" s="58" t="s">
        <v>94</v>
      </c>
      <c r="Z658" s="58" t="s">
        <v>87</v>
      </c>
      <c r="AA658" s="58" t="s">
        <v>99</v>
      </c>
      <c r="AB658" s="58">
        <v>368</v>
      </c>
      <c r="AC658" s="58">
        <v>526.24</v>
      </c>
    </row>
    <row r="659" spans="1:29" ht="18" customHeight="1" x14ac:dyDescent="0.25">
      <c r="A659" s="1">
        <v>2023</v>
      </c>
      <c r="B659" s="1" t="s">
        <v>7</v>
      </c>
      <c r="C659" s="1" t="s">
        <v>13</v>
      </c>
      <c r="D659" s="2" t="s">
        <v>34</v>
      </c>
      <c r="E659" s="3">
        <v>7</v>
      </c>
      <c r="F659" s="3">
        <v>230</v>
      </c>
      <c r="G659" s="3">
        <v>224</v>
      </c>
      <c r="H659" s="3">
        <v>46</v>
      </c>
      <c r="I659" s="4" t="s">
        <v>42</v>
      </c>
      <c r="S659" s="58" t="s">
        <v>91</v>
      </c>
      <c r="T659" s="58">
        <v>2020</v>
      </c>
      <c r="U659" s="58" t="s">
        <v>5</v>
      </c>
      <c r="V659" s="58" t="s">
        <v>95</v>
      </c>
      <c r="W659" s="58" t="s">
        <v>97</v>
      </c>
      <c r="X659" s="58" t="s">
        <v>98</v>
      </c>
      <c r="Y659" s="58" t="s">
        <v>94</v>
      </c>
      <c r="Z659" s="58" t="s">
        <v>87</v>
      </c>
      <c r="AA659" s="58" t="s">
        <v>99</v>
      </c>
      <c r="AB659" s="58">
        <v>148</v>
      </c>
      <c r="AC659" s="58">
        <v>211.64</v>
      </c>
    </row>
    <row r="660" spans="1:29" ht="18" customHeight="1" x14ac:dyDescent="0.25">
      <c r="A660" s="1">
        <v>2023</v>
      </c>
      <c r="B660" s="1" t="s">
        <v>7</v>
      </c>
      <c r="C660" s="1" t="s">
        <v>15</v>
      </c>
      <c r="D660" s="5" t="s">
        <v>27</v>
      </c>
      <c r="E660" s="6">
        <v>3</v>
      </c>
      <c r="F660" s="6">
        <v>2631.9475000000002</v>
      </c>
      <c r="G660" s="6">
        <v>5126.576</v>
      </c>
      <c r="H660" s="3">
        <v>526.38950000000011</v>
      </c>
      <c r="I660" s="4" t="s">
        <v>40</v>
      </c>
      <c r="S660" s="58" t="s">
        <v>89</v>
      </c>
      <c r="T660" s="58">
        <v>2020</v>
      </c>
      <c r="U660" s="58" t="s">
        <v>5</v>
      </c>
      <c r="V660" s="58" t="s">
        <v>95</v>
      </c>
      <c r="W660" s="58" t="s">
        <v>97</v>
      </c>
      <c r="X660" s="58" t="s">
        <v>98</v>
      </c>
      <c r="Y660" s="58" t="s">
        <v>94</v>
      </c>
      <c r="Z660" s="58" t="s">
        <v>87</v>
      </c>
      <c r="AA660" s="58" t="s">
        <v>99</v>
      </c>
      <c r="AB660" s="58">
        <v>196</v>
      </c>
      <c r="AC660" s="58">
        <v>280.27999999999997</v>
      </c>
    </row>
    <row r="661" spans="1:29" ht="18" customHeight="1" x14ac:dyDescent="0.25">
      <c r="A661" s="1">
        <v>2023</v>
      </c>
      <c r="B661" s="1" t="s">
        <v>7</v>
      </c>
      <c r="C661" s="1" t="s">
        <v>32</v>
      </c>
      <c r="D661" s="5" t="s">
        <v>32</v>
      </c>
      <c r="E661" s="6">
        <v>2</v>
      </c>
      <c r="F661" s="6">
        <v>7590</v>
      </c>
      <c r="G661" s="6">
        <v>7392</v>
      </c>
      <c r="H661" s="3">
        <v>1518</v>
      </c>
      <c r="I661" s="4" t="s">
        <v>42</v>
      </c>
      <c r="S661" s="58" t="s">
        <v>93</v>
      </c>
      <c r="T661" s="58">
        <v>2020</v>
      </c>
      <c r="U661" s="58" t="s">
        <v>5</v>
      </c>
      <c r="V661" s="58" t="s">
        <v>95</v>
      </c>
      <c r="W661" s="58" t="s">
        <v>97</v>
      </c>
      <c r="X661" s="58" t="s">
        <v>98</v>
      </c>
      <c r="Y661" s="58" t="s">
        <v>94</v>
      </c>
      <c r="Z661" s="58" t="s">
        <v>87</v>
      </c>
      <c r="AA661" s="58" t="s">
        <v>99</v>
      </c>
      <c r="AB661" s="58">
        <v>370</v>
      </c>
      <c r="AC661" s="58">
        <v>529.1</v>
      </c>
    </row>
    <row r="662" spans="1:29" ht="18" customHeight="1" x14ac:dyDescent="0.25">
      <c r="A662" s="1">
        <v>2023</v>
      </c>
      <c r="B662" s="1" t="s">
        <v>8</v>
      </c>
      <c r="C662" s="1" t="s">
        <v>14</v>
      </c>
      <c r="D662" s="2" t="s">
        <v>36</v>
      </c>
      <c r="E662" s="3">
        <v>3566</v>
      </c>
      <c r="F662" s="3">
        <v>4577.3</v>
      </c>
      <c r="G662" s="3">
        <v>5126.576</v>
      </c>
      <c r="H662" s="3">
        <v>915.46</v>
      </c>
      <c r="I662" s="4" t="s">
        <v>42</v>
      </c>
      <c r="S662" s="58" t="s">
        <v>89</v>
      </c>
      <c r="T662" s="58">
        <v>2020</v>
      </c>
      <c r="U662" s="58" t="s">
        <v>5</v>
      </c>
      <c r="V662" s="58" t="s">
        <v>95</v>
      </c>
      <c r="W662" s="58" t="s">
        <v>97</v>
      </c>
      <c r="X662" s="58" t="s">
        <v>98</v>
      </c>
      <c r="Y662" s="58" t="s">
        <v>94</v>
      </c>
      <c r="Z662" s="58" t="s">
        <v>87</v>
      </c>
      <c r="AA662" s="58" t="s">
        <v>99</v>
      </c>
      <c r="AB662" s="58">
        <v>814</v>
      </c>
      <c r="AC662" s="58">
        <v>1164.02</v>
      </c>
    </row>
    <row r="663" spans="1:29" ht="18" customHeight="1" x14ac:dyDescent="0.25">
      <c r="A663" s="1">
        <v>2023</v>
      </c>
      <c r="B663" s="1" t="s">
        <v>8</v>
      </c>
      <c r="C663" s="1" t="s">
        <v>14</v>
      </c>
      <c r="D663" s="2" t="s">
        <v>37</v>
      </c>
      <c r="E663" s="3">
        <v>2498</v>
      </c>
      <c r="F663" s="3">
        <v>8000</v>
      </c>
      <c r="G663" s="3">
        <v>8960</v>
      </c>
      <c r="H663" s="3">
        <v>1600</v>
      </c>
      <c r="I663" s="4" t="s">
        <v>42</v>
      </c>
      <c r="S663" s="58" t="s">
        <v>82</v>
      </c>
      <c r="T663" s="58">
        <v>2020</v>
      </c>
      <c r="U663" s="58" t="s">
        <v>5</v>
      </c>
      <c r="V663" s="58" t="s">
        <v>95</v>
      </c>
      <c r="W663" s="58" t="s">
        <v>97</v>
      </c>
      <c r="X663" s="58" t="s">
        <v>98</v>
      </c>
      <c r="Y663" s="58" t="s">
        <v>94</v>
      </c>
      <c r="Z663" s="58" t="s">
        <v>87</v>
      </c>
      <c r="AA663" s="58" t="s">
        <v>99</v>
      </c>
      <c r="AB663" s="58">
        <v>847</v>
      </c>
      <c r="AC663" s="58">
        <v>1211.21</v>
      </c>
    </row>
    <row r="664" spans="1:29" ht="18" customHeight="1" x14ac:dyDescent="0.25">
      <c r="A664" s="1">
        <v>2023</v>
      </c>
      <c r="B664" s="1" t="s">
        <v>8</v>
      </c>
      <c r="C664" s="1" t="s">
        <v>13</v>
      </c>
      <c r="D664" s="2" t="s">
        <v>35</v>
      </c>
      <c r="E664" s="3">
        <v>1245</v>
      </c>
      <c r="F664" s="3">
        <v>4577.2</v>
      </c>
      <c r="G664" s="3">
        <v>5126.4639999999999</v>
      </c>
      <c r="H664" s="3">
        <v>915.44</v>
      </c>
      <c r="I664" s="4" t="s">
        <v>42</v>
      </c>
      <c r="S664" s="58" t="s">
        <v>91</v>
      </c>
      <c r="T664" s="58">
        <v>2020</v>
      </c>
      <c r="U664" s="58" t="s">
        <v>5</v>
      </c>
      <c r="V664" s="58" t="s">
        <v>95</v>
      </c>
      <c r="W664" s="58" t="s">
        <v>97</v>
      </c>
      <c r="X664" s="58" t="s">
        <v>98</v>
      </c>
      <c r="Y664" s="58" t="s">
        <v>94</v>
      </c>
      <c r="Z664" s="58" t="s">
        <v>87</v>
      </c>
      <c r="AA664" s="58" t="s">
        <v>99</v>
      </c>
      <c r="AB664" s="58">
        <v>195</v>
      </c>
      <c r="AC664" s="58">
        <v>526.24</v>
      </c>
    </row>
    <row r="665" spans="1:29" ht="18" customHeight="1" x14ac:dyDescent="0.25">
      <c r="A665" s="1">
        <v>2023</v>
      </c>
      <c r="B665" s="1" t="s">
        <v>8</v>
      </c>
      <c r="C665" s="1" t="s">
        <v>38</v>
      </c>
      <c r="D665" s="5" t="s">
        <v>30</v>
      </c>
      <c r="E665" s="6">
        <v>644</v>
      </c>
      <c r="F665" s="6">
        <v>5743.5</v>
      </c>
      <c r="G665" s="6">
        <v>6432.72</v>
      </c>
      <c r="H665" s="3">
        <v>1148.7</v>
      </c>
      <c r="I665" s="4" t="s">
        <v>42</v>
      </c>
      <c r="S665" s="58" t="s">
        <v>89</v>
      </c>
      <c r="T665" s="58">
        <v>2020</v>
      </c>
      <c r="U665" s="58" t="s">
        <v>5</v>
      </c>
      <c r="V665" s="58" t="s">
        <v>95</v>
      </c>
      <c r="W665" s="58" t="s">
        <v>97</v>
      </c>
      <c r="X665" s="58" t="s">
        <v>98</v>
      </c>
      <c r="Y665" s="58" t="s">
        <v>94</v>
      </c>
      <c r="Z665" s="58" t="s">
        <v>87</v>
      </c>
      <c r="AA665" s="58" t="s">
        <v>99</v>
      </c>
      <c r="AB665" s="58">
        <v>369</v>
      </c>
      <c r="AC665" s="58">
        <v>527.66999999999996</v>
      </c>
    </row>
    <row r="666" spans="1:29" ht="18" customHeight="1" x14ac:dyDescent="0.25">
      <c r="A666" s="1">
        <v>2023</v>
      </c>
      <c r="B666" s="1" t="s">
        <v>8</v>
      </c>
      <c r="C666" s="1" t="s">
        <v>12</v>
      </c>
      <c r="D666" s="5" t="s">
        <v>29</v>
      </c>
      <c r="E666" s="6">
        <v>643</v>
      </c>
      <c r="F666" s="6">
        <v>7000</v>
      </c>
      <c r="G666" s="6">
        <v>7840</v>
      </c>
      <c r="H666" s="3">
        <v>1400</v>
      </c>
      <c r="I666" s="4" t="s">
        <v>42</v>
      </c>
      <c r="S666" s="58" t="s">
        <v>93</v>
      </c>
      <c r="T666" s="58">
        <v>2020</v>
      </c>
      <c r="U666" s="58" t="s">
        <v>5</v>
      </c>
      <c r="V666" s="58" t="s">
        <v>95</v>
      </c>
      <c r="W666" s="58" t="s">
        <v>97</v>
      </c>
      <c r="X666" s="58" t="s">
        <v>98</v>
      </c>
      <c r="Y666" s="58" t="s">
        <v>94</v>
      </c>
      <c r="Z666" s="58" t="s">
        <v>87</v>
      </c>
      <c r="AA666" s="58" t="s">
        <v>99</v>
      </c>
      <c r="AB666" s="58">
        <v>151</v>
      </c>
      <c r="AC666" s="58">
        <v>215.93</v>
      </c>
    </row>
    <row r="667" spans="1:29" ht="18" customHeight="1" x14ac:dyDescent="0.25">
      <c r="A667" s="1">
        <v>2023</v>
      </c>
      <c r="B667" s="1" t="s">
        <v>8</v>
      </c>
      <c r="C667" s="1" t="s">
        <v>38</v>
      </c>
      <c r="D667" s="5" t="s">
        <v>31</v>
      </c>
      <c r="E667" s="6">
        <v>455</v>
      </c>
      <c r="F667" s="6">
        <v>4578.6000000000004</v>
      </c>
      <c r="G667" s="6">
        <v>5128.0320000000002</v>
      </c>
      <c r="H667" s="3">
        <v>915.72000000000014</v>
      </c>
      <c r="I667" s="4" t="s">
        <v>42</v>
      </c>
      <c r="S667" s="58" t="s">
        <v>89</v>
      </c>
      <c r="T667" s="58">
        <v>2020</v>
      </c>
      <c r="U667" s="58" t="s">
        <v>5</v>
      </c>
      <c r="V667" s="58" t="s">
        <v>95</v>
      </c>
      <c r="W667" s="58" t="s">
        <v>97</v>
      </c>
      <c r="X667" s="58" t="s">
        <v>98</v>
      </c>
      <c r="Y667" s="58" t="s">
        <v>94</v>
      </c>
      <c r="Z667" s="58" t="s">
        <v>87</v>
      </c>
      <c r="AA667" s="58" t="s">
        <v>99</v>
      </c>
      <c r="AB667" s="58">
        <v>199</v>
      </c>
      <c r="AC667" s="58">
        <v>284.57</v>
      </c>
    </row>
    <row r="668" spans="1:29" ht="18" customHeight="1" x14ac:dyDescent="0.25">
      <c r="A668" s="1">
        <v>2023</v>
      </c>
      <c r="B668" s="1" t="s">
        <v>8</v>
      </c>
      <c r="C668" s="1" t="s">
        <v>12</v>
      </c>
      <c r="D668" s="5" t="s">
        <v>28</v>
      </c>
      <c r="E668" s="7">
        <v>345</v>
      </c>
      <c r="F668" s="7">
        <v>7000</v>
      </c>
      <c r="G668" s="7">
        <v>7840</v>
      </c>
      <c r="H668" s="3">
        <v>1400</v>
      </c>
      <c r="I668" s="4" t="s">
        <v>42</v>
      </c>
      <c r="S668" s="58" t="s">
        <v>91</v>
      </c>
      <c r="T668" s="58">
        <v>2020</v>
      </c>
      <c r="U668" s="58" t="s">
        <v>5</v>
      </c>
      <c r="V668" s="58" t="s">
        <v>95</v>
      </c>
      <c r="W668" s="58" t="s">
        <v>97</v>
      </c>
      <c r="X668" s="58" t="s">
        <v>98</v>
      </c>
      <c r="Y668" s="58" t="s">
        <v>94</v>
      </c>
      <c r="Z668" s="58" t="s">
        <v>87</v>
      </c>
      <c r="AA668" s="58" t="s">
        <v>99</v>
      </c>
      <c r="AB668" s="58">
        <v>367</v>
      </c>
      <c r="AC668" s="58">
        <v>524.80999999999995</v>
      </c>
    </row>
    <row r="669" spans="1:29" ht="18" customHeight="1" x14ac:dyDescent="0.25">
      <c r="A669" s="1">
        <v>2023</v>
      </c>
      <c r="B669" s="1" t="s">
        <v>8</v>
      </c>
      <c r="C669" s="1" t="s">
        <v>13</v>
      </c>
      <c r="D669" s="2" t="s">
        <v>33</v>
      </c>
      <c r="E669" s="3">
        <v>122</v>
      </c>
      <c r="F669" s="3">
        <v>100</v>
      </c>
      <c r="G669" s="3">
        <v>112</v>
      </c>
      <c r="H669" s="3">
        <v>20</v>
      </c>
      <c r="I669" s="4" t="s">
        <v>42</v>
      </c>
      <c r="S669" s="58" t="s">
        <v>93</v>
      </c>
      <c r="T669" s="58">
        <v>2020</v>
      </c>
      <c r="U669" s="58" t="s">
        <v>5</v>
      </c>
      <c r="V669" s="58" t="s">
        <v>95</v>
      </c>
      <c r="W669" s="58" t="s">
        <v>97</v>
      </c>
      <c r="X669" s="58" t="s">
        <v>98</v>
      </c>
      <c r="Y669" s="58" t="s">
        <v>94</v>
      </c>
      <c r="Z669" s="58" t="s">
        <v>87</v>
      </c>
      <c r="AA669" s="58" t="s">
        <v>99</v>
      </c>
      <c r="AB669" s="58">
        <v>823</v>
      </c>
      <c r="AC669" s="58">
        <v>1176.8899999999999</v>
      </c>
    </row>
    <row r="670" spans="1:29" ht="18" customHeight="1" x14ac:dyDescent="0.25">
      <c r="A670" s="1">
        <v>2023</v>
      </c>
      <c r="B670" s="1" t="s">
        <v>8</v>
      </c>
      <c r="C670" s="1" t="s">
        <v>15</v>
      </c>
      <c r="D670" s="5" t="s">
        <v>26</v>
      </c>
      <c r="E670" s="6">
        <v>78</v>
      </c>
      <c r="F670" s="6">
        <v>2288.6</v>
      </c>
      <c r="G670" s="6">
        <v>5126.4639999999999</v>
      </c>
      <c r="H670" s="3">
        <v>457.72</v>
      </c>
      <c r="I670" s="4" t="s">
        <v>42</v>
      </c>
      <c r="S670" s="58" t="s">
        <v>82</v>
      </c>
      <c r="T670" s="58">
        <v>2020</v>
      </c>
      <c r="U670" s="58" t="s">
        <v>5</v>
      </c>
      <c r="V670" s="58" t="s">
        <v>95</v>
      </c>
      <c r="W670" s="58" t="s">
        <v>97</v>
      </c>
      <c r="X670" s="58" t="s">
        <v>98</v>
      </c>
      <c r="Y670" s="58" t="s">
        <v>94</v>
      </c>
      <c r="Z670" s="58" t="s">
        <v>87</v>
      </c>
      <c r="AA670" s="58" t="s">
        <v>99</v>
      </c>
      <c r="AB670" s="58">
        <v>856</v>
      </c>
      <c r="AC670" s="58">
        <v>1224.08</v>
      </c>
    </row>
    <row r="671" spans="1:29" ht="18" customHeight="1" x14ac:dyDescent="0.25">
      <c r="A671" s="1">
        <v>2023</v>
      </c>
      <c r="B671" s="1" t="s">
        <v>8</v>
      </c>
      <c r="C671" s="1" t="s">
        <v>15</v>
      </c>
      <c r="D671" s="5" t="s">
        <v>24</v>
      </c>
      <c r="E671" s="6">
        <v>76</v>
      </c>
      <c r="F671" s="6">
        <v>2288.4499999999998</v>
      </c>
      <c r="G671" s="6">
        <v>5126.1279999999997</v>
      </c>
      <c r="H671" s="3">
        <v>457.69</v>
      </c>
      <c r="I671" s="4" t="s">
        <v>42</v>
      </c>
      <c r="S671" s="58" t="s">
        <v>89</v>
      </c>
      <c r="T671" s="58">
        <v>2020</v>
      </c>
      <c r="U671" s="58" t="s">
        <v>5</v>
      </c>
      <c r="V671" s="58" t="s">
        <v>95</v>
      </c>
      <c r="W671" s="58" t="s">
        <v>97</v>
      </c>
      <c r="X671" s="58" t="s">
        <v>98</v>
      </c>
      <c r="Y671" s="58" t="s">
        <v>94</v>
      </c>
      <c r="Z671" s="58" t="s">
        <v>87</v>
      </c>
      <c r="AA671" s="58" t="s">
        <v>99</v>
      </c>
      <c r="AB671" s="58">
        <v>371</v>
      </c>
      <c r="AC671" s="58">
        <v>530.53</v>
      </c>
    </row>
    <row r="672" spans="1:29" ht="18" customHeight="1" x14ac:dyDescent="0.25">
      <c r="A672" s="1">
        <v>2023</v>
      </c>
      <c r="B672" s="1" t="s">
        <v>8</v>
      </c>
      <c r="C672" s="1" t="s">
        <v>15</v>
      </c>
      <c r="D672" s="5" t="s">
        <v>25</v>
      </c>
      <c r="E672" s="6">
        <v>46</v>
      </c>
      <c r="F672" s="6">
        <v>100</v>
      </c>
      <c r="G672" s="6">
        <v>224</v>
      </c>
      <c r="H672" s="3">
        <v>20</v>
      </c>
      <c r="I672" s="4" t="s">
        <v>42</v>
      </c>
      <c r="S672" s="58" t="s">
        <v>89</v>
      </c>
      <c r="T672" s="58">
        <v>2020</v>
      </c>
      <c r="U672" s="58" t="s">
        <v>2</v>
      </c>
      <c r="V672" s="58" t="s">
        <v>95</v>
      </c>
      <c r="W672" s="58" t="s">
        <v>97</v>
      </c>
      <c r="X672" s="58" t="s">
        <v>98</v>
      </c>
      <c r="Y672" s="58" t="s">
        <v>94</v>
      </c>
      <c r="Z672" s="58" t="s">
        <v>87</v>
      </c>
      <c r="AA672" s="58" t="s">
        <v>99</v>
      </c>
      <c r="AB672" s="58">
        <v>164</v>
      </c>
      <c r="AC672" s="58">
        <v>234.51999999999998</v>
      </c>
    </row>
    <row r="673" spans="1:29" ht="18" customHeight="1" x14ac:dyDescent="0.25">
      <c r="A673" s="1">
        <v>2023</v>
      </c>
      <c r="B673" s="1" t="s">
        <v>8</v>
      </c>
      <c r="C673" s="1" t="s">
        <v>15</v>
      </c>
      <c r="D673" s="5" t="s">
        <v>23</v>
      </c>
      <c r="E673" s="6">
        <v>34</v>
      </c>
      <c r="F673" s="6">
        <v>2746.08</v>
      </c>
      <c r="G673" s="6">
        <v>5126.0160000000005</v>
      </c>
      <c r="H673" s="3">
        <v>549.21600000000001</v>
      </c>
      <c r="I673" s="4" t="s">
        <v>42</v>
      </c>
      <c r="S673" s="58" t="s">
        <v>93</v>
      </c>
      <c r="T673" s="58">
        <v>2020</v>
      </c>
      <c r="U673" s="58" t="s">
        <v>2</v>
      </c>
      <c r="V673" s="58" t="s">
        <v>95</v>
      </c>
      <c r="W673" s="58" t="s">
        <v>97</v>
      </c>
      <c r="X673" s="58" t="s">
        <v>98</v>
      </c>
      <c r="Y673" s="58" t="s">
        <v>94</v>
      </c>
      <c r="Z673" s="58" t="s">
        <v>87</v>
      </c>
      <c r="AA673" s="58" t="s">
        <v>99</v>
      </c>
      <c r="AB673" s="58">
        <v>212</v>
      </c>
      <c r="AC673" s="58">
        <v>303.15999999999997</v>
      </c>
    </row>
    <row r="674" spans="1:29" ht="18" customHeight="1" x14ac:dyDescent="0.25">
      <c r="A674" s="1">
        <v>2023</v>
      </c>
      <c r="B674" s="1" t="s">
        <v>8</v>
      </c>
      <c r="C674" s="1" t="s">
        <v>13</v>
      </c>
      <c r="D674" s="2" t="s">
        <v>34</v>
      </c>
      <c r="E674" s="3">
        <v>7</v>
      </c>
      <c r="F674" s="3">
        <v>240</v>
      </c>
      <c r="G674" s="3">
        <v>224</v>
      </c>
      <c r="H674" s="3">
        <v>48</v>
      </c>
      <c r="I674" s="4" t="s">
        <v>42</v>
      </c>
      <c r="S674" s="58" t="s">
        <v>89</v>
      </c>
      <c r="T674" s="58">
        <v>2020</v>
      </c>
      <c r="U674" s="58" t="s">
        <v>2</v>
      </c>
      <c r="V674" s="58" t="s">
        <v>95</v>
      </c>
      <c r="W674" s="58" t="s">
        <v>97</v>
      </c>
      <c r="X674" s="58" t="s">
        <v>98</v>
      </c>
      <c r="Y674" s="58" t="s">
        <v>94</v>
      </c>
      <c r="Z674" s="58" t="s">
        <v>87</v>
      </c>
      <c r="AA674" s="58" t="s">
        <v>99</v>
      </c>
      <c r="AB674" s="58">
        <v>140</v>
      </c>
      <c r="AC674" s="58">
        <v>200.2</v>
      </c>
    </row>
    <row r="675" spans="1:29" ht="18" customHeight="1" x14ac:dyDescent="0.25">
      <c r="A675" s="1">
        <v>2023</v>
      </c>
      <c r="B675" s="1" t="s">
        <v>8</v>
      </c>
      <c r="C675" s="1" t="s">
        <v>15</v>
      </c>
      <c r="D675" s="5" t="s">
        <v>27</v>
      </c>
      <c r="E675" s="6">
        <v>3</v>
      </c>
      <c r="F675" s="6">
        <v>2746.38</v>
      </c>
      <c r="G675" s="6">
        <v>5126.576</v>
      </c>
      <c r="H675" s="3">
        <v>549.27600000000007</v>
      </c>
      <c r="I675" s="4" t="s">
        <v>42</v>
      </c>
      <c r="S675" s="58" t="s">
        <v>89</v>
      </c>
      <c r="T675" s="58">
        <v>2020</v>
      </c>
      <c r="U675" s="58" t="s">
        <v>2</v>
      </c>
      <c r="V675" s="58" t="s">
        <v>95</v>
      </c>
      <c r="W675" s="58" t="s">
        <v>97</v>
      </c>
      <c r="X675" s="58" t="s">
        <v>98</v>
      </c>
      <c r="Y675" s="58" t="s">
        <v>94</v>
      </c>
      <c r="Z675" s="58" t="s">
        <v>87</v>
      </c>
      <c r="AA675" s="58" t="s">
        <v>99</v>
      </c>
      <c r="AB675" s="58">
        <v>166</v>
      </c>
      <c r="AC675" s="58">
        <v>237.38</v>
      </c>
    </row>
    <row r="676" spans="1:29" ht="18" customHeight="1" x14ac:dyDescent="0.25">
      <c r="A676" s="1">
        <v>2023</v>
      </c>
      <c r="B676" s="1" t="s">
        <v>8</v>
      </c>
      <c r="C676" s="1" t="s">
        <v>32</v>
      </c>
      <c r="D676" s="5" t="s">
        <v>32</v>
      </c>
      <c r="E676" s="6">
        <v>2</v>
      </c>
      <c r="F676" s="6">
        <v>7920</v>
      </c>
      <c r="G676" s="6">
        <v>7392</v>
      </c>
      <c r="H676" s="3">
        <v>1584</v>
      </c>
      <c r="I676" s="4" t="s">
        <v>42</v>
      </c>
      <c r="S676" s="58" t="s">
        <v>82</v>
      </c>
      <c r="T676" s="58">
        <v>2020</v>
      </c>
      <c r="U676" s="58" t="s">
        <v>2</v>
      </c>
      <c r="V676" s="58" t="s">
        <v>95</v>
      </c>
      <c r="W676" s="58" t="s">
        <v>97</v>
      </c>
      <c r="X676" s="58" t="s">
        <v>98</v>
      </c>
      <c r="Y676" s="58" t="s">
        <v>94</v>
      </c>
      <c r="Z676" s="58" t="s">
        <v>87</v>
      </c>
      <c r="AA676" s="58" t="s">
        <v>99</v>
      </c>
      <c r="AB676" s="58">
        <v>214</v>
      </c>
      <c r="AC676" s="58">
        <v>306.02</v>
      </c>
    </row>
    <row r="677" spans="1:29" ht="18" customHeight="1" x14ac:dyDescent="0.25">
      <c r="A677" s="1">
        <v>2023</v>
      </c>
      <c r="B677" s="1" t="s">
        <v>9</v>
      </c>
      <c r="C677" s="1" t="s">
        <v>14</v>
      </c>
      <c r="D677" s="2" t="s">
        <v>36</v>
      </c>
      <c r="E677" s="3">
        <v>3566</v>
      </c>
      <c r="F677" s="3">
        <v>5035.0300000000007</v>
      </c>
      <c r="G677" s="3">
        <v>5126.576</v>
      </c>
      <c r="H677" s="3">
        <v>1007.0060000000002</v>
      </c>
      <c r="I677" s="4" t="s">
        <v>42</v>
      </c>
      <c r="S677" s="58" t="s">
        <v>82</v>
      </c>
      <c r="T677" s="58">
        <v>2020</v>
      </c>
      <c r="U677" s="58" t="s">
        <v>2</v>
      </c>
      <c r="V677" s="58" t="s">
        <v>95</v>
      </c>
      <c r="W677" s="58" t="s">
        <v>97</v>
      </c>
      <c r="X677" s="58" t="s">
        <v>98</v>
      </c>
      <c r="Y677" s="58" t="s">
        <v>94</v>
      </c>
      <c r="Z677" s="58" t="s">
        <v>87</v>
      </c>
      <c r="AA677" s="58" t="s">
        <v>99</v>
      </c>
      <c r="AB677" s="58">
        <v>811</v>
      </c>
      <c r="AC677" s="58">
        <v>1159.73</v>
      </c>
    </row>
    <row r="678" spans="1:29" ht="18" customHeight="1" x14ac:dyDescent="0.25">
      <c r="A678" s="1">
        <v>2023</v>
      </c>
      <c r="B678" s="1" t="s">
        <v>9</v>
      </c>
      <c r="C678" s="1" t="s">
        <v>14</v>
      </c>
      <c r="D678" s="2" t="s">
        <v>37</v>
      </c>
      <c r="E678" s="3">
        <v>2498</v>
      </c>
      <c r="F678" s="3">
        <v>9200</v>
      </c>
      <c r="G678" s="3">
        <v>8960</v>
      </c>
      <c r="H678" s="3">
        <v>1840</v>
      </c>
      <c r="I678" s="4" t="s">
        <v>42</v>
      </c>
      <c r="S678" s="58" t="s">
        <v>82</v>
      </c>
      <c r="T678" s="58">
        <v>2020</v>
      </c>
      <c r="U678" s="58" t="s">
        <v>2</v>
      </c>
      <c r="V678" s="58" t="s">
        <v>95</v>
      </c>
      <c r="W678" s="58" t="s">
        <v>97</v>
      </c>
      <c r="X678" s="58" t="s">
        <v>98</v>
      </c>
      <c r="Y678" s="58" t="s">
        <v>94</v>
      </c>
      <c r="Z678" s="58" t="s">
        <v>87</v>
      </c>
      <c r="AA678" s="58" t="s">
        <v>99</v>
      </c>
      <c r="AB678" s="58">
        <v>845</v>
      </c>
      <c r="AC678" s="58">
        <v>1208.3499999999999</v>
      </c>
    </row>
    <row r="679" spans="1:29" ht="18" customHeight="1" x14ac:dyDescent="0.25">
      <c r="A679" s="1">
        <v>2023</v>
      </c>
      <c r="B679" s="1" t="s">
        <v>9</v>
      </c>
      <c r="C679" s="1" t="s">
        <v>13</v>
      </c>
      <c r="D679" s="2" t="s">
        <v>35</v>
      </c>
      <c r="E679" s="3">
        <v>1245</v>
      </c>
      <c r="F679" s="3">
        <v>5263.78</v>
      </c>
      <c r="G679" s="3">
        <v>5126.4639999999999</v>
      </c>
      <c r="H679" s="3">
        <v>1052.7560000000001</v>
      </c>
      <c r="I679" s="4" t="s">
        <v>42</v>
      </c>
      <c r="S679" s="58" t="s">
        <v>89</v>
      </c>
      <c r="T679" s="58">
        <v>2020</v>
      </c>
      <c r="U679" s="58" t="s">
        <v>2</v>
      </c>
      <c r="V679" s="58" t="s">
        <v>95</v>
      </c>
      <c r="W679" s="58" t="s">
        <v>97</v>
      </c>
      <c r="X679" s="58" t="s">
        <v>98</v>
      </c>
      <c r="Y679" s="58" t="s">
        <v>94</v>
      </c>
      <c r="Z679" s="58" t="s">
        <v>87</v>
      </c>
      <c r="AA679" s="58" t="s">
        <v>99</v>
      </c>
      <c r="AB679" s="58">
        <v>898</v>
      </c>
      <c r="AC679" s="58">
        <v>1284.1399999999999</v>
      </c>
    </row>
    <row r="680" spans="1:29" ht="18" customHeight="1" x14ac:dyDescent="0.25">
      <c r="A680" s="1">
        <v>2023</v>
      </c>
      <c r="B680" s="1" t="s">
        <v>9</v>
      </c>
      <c r="C680" s="1" t="s">
        <v>38</v>
      </c>
      <c r="D680" s="5" t="s">
        <v>30</v>
      </c>
      <c r="E680" s="6">
        <v>644</v>
      </c>
      <c r="F680" s="6">
        <v>6605.0249999999996</v>
      </c>
      <c r="G680" s="6">
        <v>6432.72</v>
      </c>
      <c r="H680" s="3">
        <v>1321.0050000000001</v>
      </c>
      <c r="I680" s="4" t="s">
        <v>42</v>
      </c>
      <c r="S680" s="58" t="s">
        <v>89</v>
      </c>
      <c r="T680" s="58">
        <v>2020</v>
      </c>
      <c r="U680" s="58" t="s">
        <v>2</v>
      </c>
      <c r="V680" s="58" t="s">
        <v>95</v>
      </c>
      <c r="W680" s="58" t="s">
        <v>97</v>
      </c>
      <c r="X680" s="58" t="s">
        <v>98</v>
      </c>
      <c r="Y680" s="58" t="s">
        <v>94</v>
      </c>
      <c r="Z680" s="58" t="s">
        <v>87</v>
      </c>
      <c r="AA680" s="58" t="s">
        <v>99</v>
      </c>
      <c r="AB680" s="58">
        <v>851</v>
      </c>
      <c r="AC680" s="58">
        <v>526.24</v>
      </c>
    </row>
    <row r="681" spans="1:29" ht="18" customHeight="1" x14ac:dyDescent="0.25">
      <c r="A681" s="1">
        <v>2023</v>
      </c>
      <c r="B681" s="1" t="s">
        <v>9</v>
      </c>
      <c r="C681" s="1" t="s">
        <v>12</v>
      </c>
      <c r="D681" s="5" t="s">
        <v>29</v>
      </c>
      <c r="E681" s="6">
        <v>643</v>
      </c>
      <c r="F681" s="6">
        <v>8400</v>
      </c>
      <c r="G681" s="6">
        <v>7840</v>
      </c>
      <c r="H681" s="3">
        <v>1680</v>
      </c>
      <c r="I681" s="4" t="s">
        <v>42</v>
      </c>
      <c r="S681" s="58" t="s">
        <v>82</v>
      </c>
      <c r="T681" s="58">
        <v>2020</v>
      </c>
      <c r="U681" s="58" t="s">
        <v>2</v>
      </c>
      <c r="V681" s="58" t="s">
        <v>95</v>
      </c>
      <c r="W681" s="58" t="s">
        <v>97</v>
      </c>
      <c r="X681" s="58" t="s">
        <v>98</v>
      </c>
      <c r="Y681" s="58" t="s">
        <v>94</v>
      </c>
      <c r="Z681" s="58" t="s">
        <v>87</v>
      </c>
      <c r="AA681" s="58" t="s">
        <v>99</v>
      </c>
      <c r="AB681" s="58">
        <v>884</v>
      </c>
      <c r="AC681" s="58">
        <v>526.24</v>
      </c>
    </row>
    <row r="682" spans="1:29" ht="18" customHeight="1" x14ac:dyDescent="0.25">
      <c r="A682" s="1">
        <v>2023</v>
      </c>
      <c r="B682" s="1" t="s">
        <v>9</v>
      </c>
      <c r="C682" s="1" t="s">
        <v>38</v>
      </c>
      <c r="D682" s="5" t="s">
        <v>31</v>
      </c>
      <c r="E682" s="6">
        <v>455</v>
      </c>
      <c r="F682" s="6">
        <v>5494.3200000000006</v>
      </c>
      <c r="G682" s="6">
        <v>5128.0320000000002</v>
      </c>
      <c r="H682" s="3">
        <v>1098.8640000000003</v>
      </c>
      <c r="I682" s="4" t="s">
        <v>42</v>
      </c>
      <c r="S682" s="58" t="s">
        <v>82</v>
      </c>
      <c r="T682" s="58">
        <v>2020</v>
      </c>
      <c r="U682" s="58" t="s">
        <v>2</v>
      </c>
      <c r="V682" s="58" t="s">
        <v>95</v>
      </c>
      <c r="W682" s="58" t="s">
        <v>97</v>
      </c>
      <c r="X682" s="58" t="s">
        <v>98</v>
      </c>
      <c r="Y682" s="58" t="s">
        <v>94</v>
      </c>
      <c r="Z682" s="58" t="s">
        <v>87</v>
      </c>
      <c r="AA682" s="58" t="s">
        <v>99</v>
      </c>
      <c r="AB682" s="58">
        <v>141</v>
      </c>
      <c r="AC682" s="58">
        <v>201.63</v>
      </c>
    </row>
    <row r="683" spans="1:29" ht="18" customHeight="1" x14ac:dyDescent="0.25">
      <c r="A683" s="1">
        <v>2023</v>
      </c>
      <c r="B683" s="1" t="s">
        <v>9</v>
      </c>
      <c r="C683" s="1" t="s">
        <v>12</v>
      </c>
      <c r="D683" s="5" t="s">
        <v>28</v>
      </c>
      <c r="E683" s="7">
        <v>345</v>
      </c>
      <c r="F683" s="7">
        <v>8400</v>
      </c>
      <c r="G683" s="7">
        <v>7840</v>
      </c>
      <c r="H683" s="3">
        <v>1680</v>
      </c>
      <c r="I683" s="4" t="s">
        <v>42</v>
      </c>
      <c r="S683" s="58" t="s">
        <v>89</v>
      </c>
      <c r="T683" s="58">
        <v>2020</v>
      </c>
      <c r="U683" s="58" t="s">
        <v>2</v>
      </c>
      <c r="V683" s="58" t="s">
        <v>95</v>
      </c>
      <c r="W683" s="58" t="s">
        <v>97</v>
      </c>
      <c r="X683" s="58" t="s">
        <v>98</v>
      </c>
      <c r="Y683" s="58" t="s">
        <v>94</v>
      </c>
      <c r="Z683" s="58" t="s">
        <v>87</v>
      </c>
      <c r="AA683" s="58" t="s">
        <v>99</v>
      </c>
      <c r="AB683" s="58">
        <v>211</v>
      </c>
      <c r="AC683" s="58">
        <v>301.73</v>
      </c>
    </row>
    <row r="684" spans="1:29" ht="18" customHeight="1" x14ac:dyDescent="0.25">
      <c r="A684" s="1">
        <v>2023</v>
      </c>
      <c r="B684" s="1" t="s">
        <v>9</v>
      </c>
      <c r="C684" s="1" t="s">
        <v>13</v>
      </c>
      <c r="D684" s="2" t="s">
        <v>33</v>
      </c>
      <c r="E684" s="3">
        <v>122</v>
      </c>
      <c r="F684" s="3">
        <v>120</v>
      </c>
      <c r="G684" s="3">
        <v>112</v>
      </c>
      <c r="H684" s="3">
        <v>24</v>
      </c>
      <c r="I684" s="4" t="s">
        <v>42</v>
      </c>
      <c r="S684" s="58" t="s">
        <v>89</v>
      </c>
      <c r="T684" s="58">
        <v>2020</v>
      </c>
      <c r="U684" s="58" t="s">
        <v>2</v>
      </c>
      <c r="V684" s="58" t="s">
        <v>95</v>
      </c>
      <c r="W684" s="58" t="s">
        <v>97</v>
      </c>
      <c r="X684" s="58" t="s">
        <v>98</v>
      </c>
      <c r="Y684" s="58" t="s">
        <v>94</v>
      </c>
      <c r="Z684" s="58" t="s">
        <v>87</v>
      </c>
      <c r="AA684" s="58" t="s">
        <v>99</v>
      </c>
      <c r="AB684" s="58">
        <v>139</v>
      </c>
      <c r="AC684" s="58">
        <v>198.76999999999998</v>
      </c>
    </row>
    <row r="685" spans="1:29" ht="18" customHeight="1" x14ac:dyDescent="0.25">
      <c r="A685" s="1">
        <v>2023</v>
      </c>
      <c r="B685" s="1" t="s">
        <v>9</v>
      </c>
      <c r="C685" s="1" t="s">
        <v>15</v>
      </c>
      <c r="D685" s="5" t="s">
        <v>26</v>
      </c>
      <c r="E685" s="6">
        <v>78</v>
      </c>
      <c r="F685" s="6">
        <v>2517.46</v>
      </c>
      <c r="G685" s="6">
        <v>5126.4639999999999</v>
      </c>
      <c r="H685" s="3">
        <v>503.49200000000002</v>
      </c>
      <c r="I685" s="4" t="s">
        <v>42</v>
      </c>
      <c r="S685" s="58" t="s">
        <v>89</v>
      </c>
      <c r="T685" s="58">
        <v>2020</v>
      </c>
      <c r="U685" s="58" t="s">
        <v>2</v>
      </c>
      <c r="V685" s="58" t="s">
        <v>95</v>
      </c>
      <c r="W685" s="58" t="s">
        <v>97</v>
      </c>
      <c r="X685" s="58" t="s">
        <v>98</v>
      </c>
      <c r="Y685" s="58" t="s">
        <v>94</v>
      </c>
      <c r="Z685" s="58" t="s">
        <v>87</v>
      </c>
      <c r="AA685" s="58" t="s">
        <v>99</v>
      </c>
      <c r="AB685" s="58">
        <v>820</v>
      </c>
      <c r="AC685" s="58">
        <v>1172.5999999999999</v>
      </c>
    </row>
    <row r="686" spans="1:29" ht="18" customHeight="1" x14ac:dyDescent="0.25">
      <c r="A686" s="1">
        <v>2023</v>
      </c>
      <c r="B686" s="1" t="s">
        <v>9</v>
      </c>
      <c r="C686" s="1" t="s">
        <v>15</v>
      </c>
      <c r="D686" s="5" t="s">
        <v>24</v>
      </c>
      <c r="E686" s="6">
        <v>76</v>
      </c>
      <c r="F686" s="6">
        <v>2517.2949999999996</v>
      </c>
      <c r="G686" s="6">
        <v>5126.1279999999997</v>
      </c>
      <c r="H686" s="3">
        <v>503.45899999999995</v>
      </c>
      <c r="I686" s="4" t="s">
        <v>42</v>
      </c>
      <c r="S686" s="58" t="s">
        <v>89</v>
      </c>
      <c r="T686" s="58">
        <v>2020</v>
      </c>
      <c r="U686" s="58" t="s">
        <v>2</v>
      </c>
      <c r="V686" s="58" t="s">
        <v>95</v>
      </c>
      <c r="W686" s="58" t="s">
        <v>97</v>
      </c>
      <c r="X686" s="58" t="s">
        <v>98</v>
      </c>
      <c r="Y686" s="58" t="s">
        <v>94</v>
      </c>
      <c r="Z686" s="58" t="s">
        <v>87</v>
      </c>
      <c r="AA686" s="58" t="s">
        <v>99</v>
      </c>
      <c r="AB686" s="58">
        <v>853</v>
      </c>
      <c r="AC686" s="58">
        <v>1219.79</v>
      </c>
    </row>
    <row r="687" spans="1:29" ht="18" customHeight="1" x14ac:dyDescent="0.25">
      <c r="A687" s="1">
        <v>2023</v>
      </c>
      <c r="B687" s="1" t="s">
        <v>9</v>
      </c>
      <c r="C687" s="1" t="s">
        <v>15</v>
      </c>
      <c r="D687" s="5" t="s">
        <v>25</v>
      </c>
      <c r="E687" s="6">
        <v>46</v>
      </c>
      <c r="F687" s="6">
        <v>110</v>
      </c>
      <c r="G687" s="6">
        <v>224</v>
      </c>
      <c r="H687" s="3">
        <v>22</v>
      </c>
      <c r="I687" s="4" t="s">
        <v>42</v>
      </c>
      <c r="S687" s="58" t="s">
        <v>89</v>
      </c>
      <c r="T687" s="58">
        <v>2020</v>
      </c>
      <c r="U687" s="58" t="s">
        <v>2</v>
      </c>
      <c r="V687" s="58" t="s">
        <v>95</v>
      </c>
      <c r="W687" s="58" t="s">
        <v>97</v>
      </c>
      <c r="X687" s="58" t="s">
        <v>98</v>
      </c>
      <c r="Y687" s="58" t="s">
        <v>94</v>
      </c>
      <c r="Z687" s="58" t="s">
        <v>87</v>
      </c>
      <c r="AA687" s="58" t="s">
        <v>99</v>
      </c>
      <c r="AB687" s="58">
        <v>137</v>
      </c>
      <c r="AC687" s="58">
        <v>195.91</v>
      </c>
    </row>
    <row r="688" spans="1:29" ht="18" customHeight="1" x14ac:dyDescent="0.25">
      <c r="A688" s="1">
        <v>2023</v>
      </c>
      <c r="B688" s="1" t="s">
        <v>9</v>
      </c>
      <c r="C688" s="1" t="s">
        <v>15</v>
      </c>
      <c r="D688" s="5" t="s">
        <v>23</v>
      </c>
      <c r="E688" s="6">
        <v>34</v>
      </c>
      <c r="F688" s="6">
        <v>2517.2400000000002</v>
      </c>
      <c r="G688" s="6">
        <v>5126.0160000000005</v>
      </c>
      <c r="H688" s="3">
        <v>503.44800000000009</v>
      </c>
      <c r="I688" s="4" t="s">
        <v>42</v>
      </c>
      <c r="S688" s="58" t="s">
        <v>92</v>
      </c>
      <c r="T688" s="58">
        <v>2020</v>
      </c>
      <c r="U688" s="58" t="s">
        <v>4</v>
      </c>
      <c r="V688" s="58" t="s">
        <v>95</v>
      </c>
      <c r="W688" s="58" t="s">
        <v>97</v>
      </c>
      <c r="X688" s="58" t="s">
        <v>98</v>
      </c>
      <c r="Y688" s="58" t="s">
        <v>94</v>
      </c>
      <c r="Z688" s="58" t="s">
        <v>87</v>
      </c>
      <c r="AA688" s="58" t="s">
        <v>99</v>
      </c>
      <c r="AB688" s="58">
        <v>200</v>
      </c>
      <c r="AC688" s="58">
        <v>286</v>
      </c>
    </row>
    <row r="689" spans="1:29" ht="18" customHeight="1" x14ac:dyDescent="0.25">
      <c r="A689" s="1">
        <v>2023</v>
      </c>
      <c r="B689" s="1" t="s">
        <v>9</v>
      </c>
      <c r="C689" s="1" t="s">
        <v>13</v>
      </c>
      <c r="D689" s="2" t="s">
        <v>34</v>
      </c>
      <c r="E689" s="3">
        <v>7</v>
      </c>
      <c r="F689" s="3">
        <v>220</v>
      </c>
      <c r="G689" s="3">
        <v>224</v>
      </c>
      <c r="H689" s="3">
        <v>44</v>
      </c>
      <c r="I689" s="4" t="s">
        <v>42</v>
      </c>
      <c r="S689" s="58" t="s">
        <v>89</v>
      </c>
      <c r="T689" s="58">
        <v>2020</v>
      </c>
      <c r="U689" s="58" t="s">
        <v>4</v>
      </c>
      <c r="V689" s="58" t="s">
        <v>95</v>
      </c>
      <c r="W689" s="58" t="s">
        <v>97</v>
      </c>
      <c r="X689" s="58" t="s">
        <v>98</v>
      </c>
      <c r="Y689" s="58" t="s">
        <v>94</v>
      </c>
      <c r="Z689" s="58" t="s">
        <v>87</v>
      </c>
      <c r="AA689" s="58" t="s">
        <v>99</v>
      </c>
      <c r="AB689" s="58">
        <v>128</v>
      </c>
      <c r="AC689" s="58">
        <v>183.04</v>
      </c>
    </row>
    <row r="690" spans="1:29" ht="18" customHeight="1" x14ac:dyDescent="0.25">
      <c r="A690" s="1">
        <v>2023</v>
      </c>
      <c r="B690" s="1" t="s">
        <v>9</v>
      </c>
      <c r="C690" s="1" t="s">
        <v>15</v>
      </c>
      <c r="D690" s="5" t="s">
        <v>27</v>
      </c>
      <c r="E690" s="6">
        <v>3</v>
      </c>
      <c r="F690" s="6">
        <v>2517.5150000000003</v>
      </c>
      <c r="G690" s="6">
        <v>5126.576</v>
      </c>
      <c r="H690" s="3">
        <v>503.5030000000001</v>
      </c>
      <c r="I690" s="4" t="s">
        <v>42</v>
      </c>
      <c r="S690" s="58" t="s">
        <v>89</v>
      </c>
      <c r="T690" s="58">
        <v>2020</v>
      </c>
      <c r="U690" s="58" t="s">
        <v>4</v>
      </c>
      <c r="V690" s="58" t="s">
        <v>95</v>
      </c>
      <c r="W690" s="58" t="s">
        <v>97</v>
      </c>
      <c r="X690" s="58" t="s">
        <v>98</v>
      </c>
      <c r="Y690" s="58" t="s">
        <v>94</v>
      </c>
      <c r="Z690" s="58" t="s">
        <v>87</v>
      </c>
      <c r="AA690" s="58" t="s">
        <v>99</v>
      </c>
      <c r="AB690" s="58">
        <v>154</v>
      </c>
      <c r="AC690" s="58">
        <v>220.22</v>
      </c>
    </row>
    <row r="691" spans="1:29" ht="18" customHeight="1" x14ac:dyDescent="0.25">
      <c r="A691" s="1">
        <v>2023</v>
      </c>
      <c r="B691" s="1" t="s">
        <v>9</v>
      </c>
      <c r="C691" s="1" t="s">
        <v>32</v>
      </c>
      <c r="D691" s="5" t="s">
        <v>32</v>
      </c>
      <c r="E691" s="6">
        <v>2</v>
      </c>
      <c r="F691" s="6">
        <v>7260</v>
      </c>
      <c r="G691" s="6">
        <v>7392</v>
      </c>
      <c r="H691" s="3">
        <v>1452</v>
      </c>
      <c r="I691" s="4" t="s">
        <v>42</v>
      </c>
      <c r="S691" s="58" t="s">
        <v>89</v>
      </c>
      <c r="T691" s="58">
        <v>2020</v>
      </c>
      <c r="U691" s="58" t="s">
        <v>4</v>
      </c>
      <c r="V691" s="58" t="s">
        <v>95</v>
      </c>
      <c r="W691" s="58" t="s">
        <v>97</v>
      </c>
      <c r="X691" s="58" t="s">
        <v>98</v>
      </c>
      <c r="Y691" s="58" t="s">
        <v>94</v>
      </c>
      <c r="Z691" s="58" t="s">
        <v>87</v>
      </c>
      <c r="AA691" s="58" t="s">
        <v>99</v>
      </c>
      <c r="AB691" s="58">
        <v>202</v>
      </c>
      <c r="AC691" s="58">
        <v>288.86</v>
      </c>
    </row>
    <row r="692" spans="1:29" ht="18" customHeight="1" x14ac:dyDescent="0.25">
      <c r="A692" s="1">
        <v>2023</v>
      </c>
      <c r="B692" s="1" t="s">
        <v>10</v>
      </c>
      <c r="C692" s="1" t="s">
        <v>14</v>
      </c>
      <c r="D692" s="2" t="s">
        <v>36</v>
      </c>
      <c r="E692" s="3">
        <v>3566</v>
      </c>
      <c r="F692" s="3">
        <v>5263.8950000000004</v>
      </c>
      <c r="G692" s="3">
        <v>5126.576</v>
      </c>
      <c r="H692" s="3">
        <v>1052.7790000000002</v>
      </c>
      <c r="I692" s="4" t="s">
        <v>42</v>
      </c>
      <c r="S692" s="58" t="s">
        <v>89</v>
      </c>
      <c r="T692" s="58">
        <v>2020</v>
      </c>
      <c r="U692" s="58" t="s">
        <v>4</v>
      </c>
      <c r="V692" s="58" t="s">
        <v>95</v>
      </c>
      <c r="W692" s="58" t="s">
        <v>97</v>
      </c>
      <c r="X692" s="58" t="s">
        <v>98</v>
      </c>
      <c r="Y692" s="58" t="s">
        <v>94</v>
      </c>
      <c r="Z692" s="58" t="s">
        <v>87</v>
      </c>
      <c r="AA692" s="58" t="s">
        <v>99</v>
      </c>
      <c r="AB692" s="58">
        <v>130</v>
      </c>
      <c r="AC692" s="58">
        <v>185.9</v>
      </c>
    </row>
    <row r="693" spans="1:29" ht="18" customHeight="1" x14ac:dyDescent="0.25">
      <c r="A693" s="1">
        <v>2023</v>
      </c>
      <c r="B693" s="1" t="s">
        <v>10</v>
      </c>
      <c r="C693" s="1" t="s">
        <v>14</v>
      </c>
      <c r="D693" s="2" t="s">
        <v>37</v>
      </c>
      <c r="E693" s="3">
        <v>2498</v>
      </c>
      <c r="F693" s="3">
        <v>8800</v>
      </c>
      <c r="G693" s="3">
        <v>8960</v>
      </c>
      <c r="H693" s="3">
        <v>1760</v>
      </c>
      <c r="I693" s="4" t="s">
        <v>42</v>
      </c>
      <c r="S693" s="58" t="s">
        <v>92</v>
      </c>
      <c r="T693" s="58">
        <v>2020</v>
      </c>
      <c r="U693" s="58" t="s">
        <v>4</v>
      </c>
      <c r="V693" s="58" t="s">
        <v>95</v>
      </c>
      <c r="W693" s="58" t="s">
        <v>97</v>
      </c>
      <c r="X693" s="58" t="s">
        <v>98</v>
      </c>
      <c r="Y693" s="58" t="s">
        <v>94</v>
      </c>
      <c r="Z693" s="58" t="s">
        <v>87</v>
      </c>
      <c r="AA693" s="58" t="s">
        <v>99</v>
      </c>
      <c r="AB693" s="58">
        <v>813</v>
      </c>
      <c r="AC693" s="58">
        <v>1162.5899999999999</v>
      </c>
    </row>
    <row r="694" spans="1:29" ht="18" customHeight="1" x14ac:dyDescent="0.25">
      <c r="A694" s="1">
        <v>2023</v>
      </c>
      <c r="B694" s="1" t="s">
        <v>10</v>
      </c>
      <c r="C694" s="1" t="s">
        <v>13</v>
      </c>
      <c r="D694" s="2" t="s">
        <v>35</v>
      </c>
      <c r="E694" s="3">
        <v>1245</v>
      </c>
      <c r="F694" s="3">
        <v>5034.92</v>
      </c>
      <c r="G694" s="3">
        <v>5126.4639999999999</v>
      </c>
      <c r="H694" s="3">
        <v>1006.984</v>
      </c>
      <c r="I694" s="4" t="s">
        <v>42</v>
      </c>
      <c r="S694" s="58" t="s">
        <v>91</v>
      </c>
      <c r="T694" s="58">
        <v>2020</v>
      </c>
      <c r="U694" s="58" t="s">
        <v>4</v>
      </c>
      <c r="V694" s="58" t="s">
        <v>95</v>
      </c>
      <c r="W694" s="58" t="s">
        <v>97</v>
      </c>
      <c r="X694" s="58" t="s">
        <v>98</v>
      </c>
      <c r="Y694" s="58" t="s">
        <v>94</v>
      </c>
      <c r="Z694" s="58" t="s">
        <v>87</v>
      </c>
      <c r="AA694" s="58" t="s">
        <v>99</v>
      </c>
      <c r="AB694" s="58">
        <v>846</v>
      </c>
      <c r="AC694" s="58">
        <v>1209.78</v>
      </c>
    </row>
    <row r="695" spans="1:29" ht="18" customHeight="1" x14ac:dyDescent="0.25">
      <c r="A695" s="1">
        <v>2023</v>
      </c>
      <c r="B695" s="1" t="s">
        <v>10</v>
      </c>
      <c r="C695" s="1" t="s">
        <v>38</v>
      </c>
      <c r="D695" s="5" t="s">
        <v>30</v>
      </c>
      <c r="E695" s="6">
        <v>644</v>
      </c>
      <c r="F695" s="6">
        <v>22000</v>
      </c>
      <c r="G695" s="6">
        <v>6432.72</v>
      </c>
      <c r="H695" s="3">
        <v>4400</v>
      </c>
      <c r="I695" s="4" t="s">
        <v>42</v>
      </c>
      <c r="S695" s="58" t="s">
        <v>82</v>
      </c>
      <c r="T695" s="58">
        <v>2020</v>
      </c>
      <c r="U695" s="58" t="s">
        <v>4</v>
      </c>
      <c r="V695" s="58" t="s">
        <v>95</v>
      </c>
      <c r="W695" s="58" t="s">
        <v>97</v>
      </c>
      <c r="X695" s="58" t="s">
        <v>98</v>
      </c>
      <c r="Y695" s="58" t="s">
        <v>94</v>
      </c>
      <c r="Z695" s="58" t="s">
        <v>87</v>
      </c>
      <c r="AA695" s="58" t="s">
        <v>99</v>
      </c>
      <c r="AB695" s="58">
        <v>900</v>
      </c>
      <c r="AC695" s="58">
        <v>1287</v>
      </c>
    </row>
    <row r="696" spans="1:29" ht="18" customHeight="1" x14ac:dyDescent="0.25">
      <c r="A696" s="1">
        <v>2023</v>
      </c>
      <c r="B696" s="1" t="s">
        <v>10</v>
      </c>
      <c r="C696" s="1" t="s">
        <v>12</v>
      </c>
      <c r="D696" s="5" t="s">
        <v>29</v>
      </c>
      <c r="E696" s="6">
        <v>643</v>
      </c>
      <c r="F696" s="6">
        <v>7700</v>
      </c>
      <c r="G696" s="6">
        <v>7840</v>
      </c>
      <c r="H696" s="3">
        <v>1540</v>
      </c>
      <c r="I696" s="4" t="s">
        <v>42</v>
      </c>
      <c r="S696" s="58" t="s">
        <v>82</v>
      </c>
      <c r="T696" s="58">
        <v>2020</v>
      </c>
      <c r="U696" s="58" t="s">
        <v>4</v>
      </c>
      <c r="V696" s="58" t="s">
        <v>95</v>
      </c>
      <c r="W696" s="58" t="s">
        <v>97</v>
      </c>
      <c r="X696" s="58" t="s">
        <v>98</v>
      </c>
      <c r="Y696" s="58" t="s">
        <v>94</v>
      </c>
      <c r="Z696" s="58" t="s">
        <v>96</v>
      </c>
      <c r="AA696" s="58" t="s">
        <v>99</v>
      </c>
      <c r="AB696" s="58">
        <v>853</v>
      </c>
      <c r="AC696" s="58">
        <v>526.24</v>
      </c>
    </row>
    <row r="697" spans="1:29" ht="18" customHeight="1" x14ac:dyDescent="0.25">
      <c r="A697" s="1">
        <v>2023</v>
      </c>
      <c r="B697" s="1" t="s">
        <v>10</v>
      </c>
      <c r="C697" s="1" t="s">
        <v>38</v>
      </c>
      <c r="D697" s="5" t="s">
        <v>31</v>
      </c>
      <c r="E697" s="6">
        <v>455</v>
      </c>
      <c r="F697" s="6">
        <v>11111</v>
      </c>
      <c r="G697" s="6">
        <v>5128.0320000000002</v>
      </c>
      <c r="H697" s="3">
        <v>2222.2000000000003</v>
      </c>
      <c r="I697" s="4" t="s">
        <v>42</v>
      </c>
      <c r="S697" s="58" t="s">
        <v>89</v>
      </c>
      <c r="T697" s="58">
        <v>2020</v>
      </c>
      <c r="U697" s="58" t="s">
        <v>4</v>
      </c>
      <c r="V697" s="58" t="s">
        <v>95</v>
      </c>
      <c r="W697" s="58" t="s">
        <v>97</v>
      </c>
      <c r="X697" s="58" t="s">
        <v>98</v>
      </c>
      <c r="Y697" s="58" t="s">
        <v>94</v>
      </c>
      <c r="Z697" s="58" t="s">
        <v>96</v>
      </c>
      <c r="AA697" s="58" t="s">
        <v>99</v>
      </c>
      <c r="AB697" s="58">
        <v>886</v>
      </c>
      <c r="AC697" s="58">
        <v>526.24</v>
      </c>
    </row>
    <row r="698" spans="1:29" ht="18" customHeight="1" x14ac:dyDescent="0.25">
      <c r="A698" s="1">
        <v>2023</v>
      </c>
      <c r="B698" s="1" t="s">
        <v>10</v>
      </c>
      <c r="C698" s="1" t="s">
        <v>12</v>
      </c>
      <c r="D698" s="5" t="s">
        <v>28</v>
      </c>
      <c r="E698" s="7">
        <v>345</v>
      </c>
      <c r="F698" s="7">
        <v>7700</v>
      </c>
      <c r="G698" s="7">
        <v>7840</v>
      </c>
      <c r="H698" s="3">
        <v>1540</v>
      </c>
      <c r="I698" s="4" t="s">
        <v>42</v>
      </c>
      <c r="S698" s="58" t="s">
        <v>92</v>
      </c>
      <c r="T698" s="58">
        <v>2020</v>
      </c>
      <c r="U698" s="58" t="s">
        <v>4</v>
      </c>
      <c r="V698" s="58" t="s">
        <v>95</v>
      </c>
      <c r="W698" s="58" t="s">
        <v>97</v>
      </c>
      <c r="X698" s="58" t="s">
        <v>98</v>
      </c>
      <c r="Y698" s="58" t="s">
        <v>94</v>
      </c>
      <c r="Z698" s="58" t="s">
        <v>96</v>
      </c>
      <c r="AA698" s="58" t="s">
        <v>99</v>
      </c>
      <c r="AB698" s="58">
        <v>129</v>
      </c>
      <c r="AC698" s="58">
        <v>184.47</v>
      </c>
    </row>
    <row r="699" spans="1:29" ht="18" customHeight="1" x14ac:dyDescent="0.25">
      <c r="A699" s="1">
        <v>2023</v>
      </c>
      <c r="B699" s="1" t="s">
        <v>10</v>
      </c>
      <c r="C699" s="1" t="s">
        <v>13</v>
      </c>
      <c r="D699" s="2" t="s">
        <v>33</v>
      </c>
      <c r="E699" s="3">
        <v>122</v>
      </c>
      <c r="F699" s="3">
        <v>110</v>
      </c>
      <c r="G699" s="3">
        <v>112</v>
      </c>
      <c r="H699" s="3">
        <v>22</v>
      </c>
      <c r="I699" s="4" t="s">
        <v>42</v>
      </c>
      <c r="S699" s="58" t="s">
        <v>89</v>
      </c>
      <c r="T699" s="58">
        <v>2020</v>
      </c>
      <c r="U699" s="58" t="s">
        <v>4</v>
      </c>
      <c r="V699" s="58" t="s">
        <v>95</v>
      </c>
      <c r="W699" s="58" t="s">
        <v>97</v>
      </c>
      <c r="X699" s="58" t="s">
        <v>98</v>
      </c>
      <c r="Y699" s="58" t="s">
        <v>94</v>
      </c>
      <c r="Z699" s="58" t="s">
        <v>96</v>
      </c>
      <c r="AA699" s="58" t="s">
        <v>99</v>
      </c>
      <c r="AB699" s="58">
        <v>157</v>
      </c>
      <c r="AC699" s="58">
        <v>224.51</v>
      </c>
    </row>
    <row r="700" spans="1:29" ht="18" customHeight="1" x14ac:dyDescent="0.25">
      <c r="A700" s="1">
        <v>2023</v>
      </c>
      <c r="B700" s="1" t="s">
        <v>10</v>
      </c>
      <c r="C700" s="1" t="s">
        <v>15</v>
      </c>
      <c r="D700" s="5" t="s">
        <v>26</v>
      </c>
      <c r="E700" s="6">
        <v>78</v>
      </c>
      <c r="F700" s="6">
        <v>2517.46</v>
      </c>
      <c r="G700" s="6">
        <v>5126.4639999999999</v>
      </c>
      <c r="H700" s="3">
        <v>503.49200000000002</v>
      </c>
      <c r="I700" s="4" t="s">
        <v>42</v>
      </c>
      <c r="S700" s="58" t="s">
        <v>89</v>
      </c>
      <c r="T700" s="58">
        <v>2020</v>
      </c>
      <c r="U700" s="58" t="s">
        <v>4</v>
      </c>
      <c r="V700" s="58" t="s">
        <v>95</v>
      </c>
      <c r="W700" s="58" t="s">
        <v>97</v>
      </c>
      <c r="X700" s="58" t="s">
        <v>98</v>
      </c>
      <c r="Y700" s="58" t="s">
        <v>94</v>
      </c>
      <c r="Z700" s="58" t="s">
        <v>96</v>
      </c>
      <c r="AA700" s="58" t="s">
        <v>99</v>
      </c>
      <c r="AB700" s="58">
        <v>127</v>
      </c>
      <c r="AC700" s="58">
        <v>181.61</v>
      </c>
    </row>
    <row r="701" spans="1:29" ht="18" customHeight="1" x14ac:dyDescent="0.25">
      <c r="A701" s="1">
        <v>2023</v>
      </c>
      <c r="B701" s="1" t="s">
        <v>10</v>
      </c>
      <c r="C701" s="1" t="s">
        <v>15</v>
      </c>
      <c r="D701" s="5" t="s">
        <v>24</v>
      </c>
      <c r="E701" s="6">
        <v>76</v>
      </c>
      <c r="F701" s="6">
        <v>2288.4499999999998</v>
      </c>
      <c r="G701" s="6">
        <v>5126.1279999999997</v>
      </c>
      <c r="H701" s="3">
        <v>457.69</v>
      </c>
      <c r="I701" s="4" t="s">
        <v>42</v>
      </c>
      <c r="S701" s="58" t="s">
        <v>89</v>
      </c>
      <c r="T701" s="58">
        <v>2020</v>
      </c>
      <c r="U701" s="58" t="s">
        <v>4</v>
      </c>
      <c r="V701" s="58" t="s">
        <v>95</v>
      </c>
      <c r="W701" s="58" t="s">
        <v>97</v>
      </c>
      <c r="X701" s="58" t="s">
        <v>98</v>
      </c>
      <c r="Y701" s="58" t="s">
        <v>94</v>
      </c>
      <c r="Z701" s="58" t="s">
        <v>96</v>
      </c>
      <c r="AA701" s="58" t="s">
        <v>99</v>
      </c>
      <c r="AB701" s="58">
        <v>822</v>
      </c>
      <c r="AC701" s="58">
        <v>1175.46</v>
      </c>
    </row>
    <row r="702" spans="1:29" ht="18" customHeight="1" x14ac:dyDescent="0.25">
      <c r="A702" s="1">
        <v>2023</v>
      </c>
      <c r="B702" s="1" t="s">
        <v>10</v>
      </c>
      <c r="C702" s="1" t="s">
        <v>15</v>
      </c>
      <c r="D702" s="5" t="s">
        <v>25</v>
      </c>
      <c r="E702" s="6">
        <v>46</v>
      </c>
      <c r="F702" s="6">
        <v>100</v>
      </c>
      <c r="G702" s="6">
        <v>224</v>
      </c>
      <c r="H702" s="3">
        <v>20</v>
      </c>
      <c r="I702" s="4" t="s">
        <v>42</v>
      </c>
      <c r="S702" s="58" t="s">
        <v>82</v>
      </c>
      <c r="T702" s="58">
        <v>2020</v>
      </c>
      <c r="U702" s="58" t="s">
        <v>4</v>
      </c>
      <c r="V702" s="58" t="s">
        <v>95</v>
      </c>
      <c r="W702" s="58" t="s">
        <v>97</v>
      </c>
      <c r="X702" s="58" t="s">
        <v>98</v>
      </c>
      <c r="Y702" s="58" t="s">
        <v>94</v>
      </c>
      <c r="Z702" s="58" t="s">
        <v>96</v>
      </c>
      <c r="AA702" s="58" t="s">
        <v>99</v>
      </c>
      <c r="AB702" s="58">
        <v>855</v>
      </c>
      <c r="AC702" s="58">
        <v>1222.6500000000001</v>
      </c>
    </row>
    <row r="703" spans="1:29" ht="18" customHeight="1" x14ac:dyDescent="0.25">
      <c r="A703" s="1">
        <v>2023</v>
      </c>
      <c r="B703" s="1" t="s">
        <v>10</v>
      </c>
      <c r="C703" s="1" t="s">
        <v>15</v>
      </c>
      <c r="D703" s="5" t="s">
        <v>23</v>
      </c>
      <c r="E703" s="6">
        <v>34</v>
      </c>
      <c r="F703" s="6">
        <v>2288.4</v>
      </c>
      <c r="G703" s="6">
        <v>5126.0160000000005</v>
      </c>
      <c r="H703" s="3">
        <v>457.68000000000006</v>
      </c>
      <c r="I703" s="4" t="s">
        <v>42</v>
      </c>
      <c r="S703" s="58" t="s">
        <v>82</v>
      </c>
      <c r="T703" s="58">
        <v>2020</v>
      </c>
      <c r="U703" s="58" t="s">
        <v>10</v>
      </c>
      <c r="V703" s="58" t="s">
        <v>95</v>
      </c>
      <c r="W703" s="58" t="s">
        <v>97</v>
      </c>
      <c r="X703" s="58" t="s">
        <v>98</v>
      </c>
      <c r="Y703" s="58" t="s">
        <v>94</v>
      </c>
      <c r="Z703" s="58" t="s">
        <v>96</v>
      </c>
      <c r="AA703" s="58" t="s">
        <v>99</v>
      </c>
      <c r="AB703" s="58">
        <v>368</v>
      </c>
      <c r="AC703" s="58">
        <v>526.24</v>
      </c>
    </row>
    <row r="704" spans="1:29" ht="18" customHeight="1" x14ac:dyDescent="0.25">
      <c r="A704" s="1">
        <v>2023</v>
      </c>
      <c r="B704" s="1" t="s">
        <v>10</v>
      </c>
      <c r="C704" s="1" t="s">
        <v>13</v>
      </c>
      <c r="D704" s="2" t="s">
        <v>34</v>
      </c>
      <c r="E704" s="3">
        <v>7</v>
      </c>
      <c r="F704" s="3">
        <v>200</v>
      </c>
      <c r="G704" s="3">
        <v>224</v>
      </c>
      <c r="H704" s="3">
        <v>40</v>
      </c>
      <c r="I704" s="4" t="s">
        <v>42</v>
      </c>
      <c r="S704" s="58" t="s">
        <v>82</v>
      </c>
      <c r="T704" s="58">
        <v>2020</v>
      </c>
      <c r="U704" s="58" t="s">
        <v>10</v>
      </c>
      <c r="V704" s="58" t="s">
        <v>95</v>
      </c>
      <c r="W704" s="58" t="s">
        <v>97</v>
      </c>
      <c r="X704" s="58" t="s">
        <v>98</v>
      </c>
      <c r="Y704" s="58" t="s">
        <v>94</v>
      </c>
      <c r="Z704" s="58" t="s">
        <v>96</v>
      </c>
      <c r="AA704" s="58" t="s">
        <v>99</v>
      </c>
      <c r="AB704" s="58">
        <v>170</v>
      </c>
      <c r="AC704" s="58">
        <v>243.1</v>
      </c>
    </row>
    <row r="705" spans="1:29" ht="18" customHeight="1" x14ac:dyDescent="0.25">
      <c r="A705" s="1">
        <v>2023</v>
      </c>
      <c r="B705" s="1" t="s">
        <v>10</v>
      </c>
      <c r="C705" s="1" t="s">
        <v>15</v>
      </c>
      <c r="D705" s="5" t="s">
        <v>27</v>
      </c>
      <c r="E705" s="6">
        <v>3</v>
      </c>
      <c r="F705" s="6">
        <v>2288.65</v>
      </c>
      <c r="G705" s="6">
        <v>5126.576</v>
      </c>
      <c r="H705" s="3">
        <v>457.73</v>
      </c>
      <c r="I705" s="4" t="s">
        <v>42</v>
      </c>
      <c r="S705" s="58" t="s">
        <v>89</v>
      </c>
      <c r="T705" s="58">
        <v>2020</v>
      </c>
      <c r="U705" s="58" t="s">
        <v>10</v>
      </c>
      <c r="V705" s="58" t="s">
        <v>95</v>
      </c>
      <c r="W705" s="58" t="s">
        <v>97</v>
      </c>
      <c r="X705" s="58" t="s">
        <v>98</v>
      </c>
      <c r="Y705" s="58" t="s">
        <v>94</v>
      </c>
      <c r="Z705" s="58" t="s">
        <v>96</v>
      </c>
      <c r="AA705" s="58" t="s">
        <v>99</v>
      </c>
      <c r="AB705" s="58">
        <v>344</v>
      </c>
      <c r="AC705" s="58">
        <v>491.91999999999996</v>
      </c>
    </row>
    <row r="706" spans="1:29" ht="18" customHeight="1" x14ac:dyDescent="0.25">
      <c r="A706" s="1">
        <v>2023</v>
      </c>
      <c r="B706" s="1" t="s">
        <v>10</v>
      </c>
      <c r="C706" s="1" t="s">
        <v>32</v>
      </c>
      <c r="D706" s="5" t="s">
        <v>32</v>
      </c>
      <c r="E706" s="6">
        <v>2</v>
      </c>
      <c r="F706" s="6">
        <v>6600</v>
      </c>
      <c r="G706" s="6">
        <v>7392</v>
      </c>
      <c r="H706" s="3">
        <v>1320</v>
      </c>
      <c r="I706" s="4" t="s">
        <v>42</v>
      </c>
      <c r="S706" s="58" t="s">
        <v>89</v>
      </c>
      <c r="T706" s="58">
        <v>2020</v>
      </c>
      <c r="U706" s="58" t="s">
        <v>10</v>
      </c>
      <c r="V706" s="58" t="s">
        <v>95</v>
      </c>
      <c r="W706" s="58" t="s">
        <v>97</v>
      </c>
      <c r="X706" s="58" t="s">
        <v>98</v>
      </c>
      <c r="Y706" s="58" t="s">
        <v>94</v>
      </c>
      <c r="Z706" s="58" t="s">
        <v>96</v>
      </c>
      <c r="AA706" s="58" t="s">
        <v>99</v>
      </c>
      <c r="AB706" s="58">
        <v>370</v>
      </c>
      <c r="AC706" s="58">
        <v>529.1</v>
      </c>
    </row>
    <row r="707" spans="1:29" ht="18" customHeight="1" x14ac:dyDescent="0.25">
      <c r="A707" s="1">
        <v>2023</v>
      </c>
      <c r="B707" s="1" t="s">
        <v>11</v>
      </c>
      <c r="C707" s="1" t="s">
        <v>14</v>
      </c>
      <c r="D707" s="2" t="s">
        <v>36</v>
      </c>
      <c r="E707" s="3">
        <v>3566</v>
      </c>
      <c r="F707" s="3">
        <v>4577.3</v>
      </c>
      <c r="G707" s="3">
        <v>5126.576</v>
      </c>
      <c r="H707" s="3">
        <v>915.46</v>
      </c>
      <c r="I707" s="4" t="s">
        <v>42</v>
      </c>
      <c r="S707" s="58" t="s">
        <v>93</v>
      </c>
      <c r="T707" s="58">
        <v>2020</v>
      </c>
      <c r="U707" s="58" t="s">
        <v>10</v>
      </c>
      <c r="V707" s="58" t="s">
        <v>95</v>
      </c>
      <c r="W707" s="58" t="s">
        <v>97</v>
      </c>
      <c r="X707" s="58" t="s">
        <v>98</v>
      </c>
      <c r="Y707" s="58" t="s">
        <v>94</v>
      </c>
      <c r="Z707" s="58" t="s">
        <v>96</v>
      </c>
      <c r="AA707" s="58" t="s">
        <v>99</v>
      </c>
      <c r="AB707" s="58">
        <v>172</v>
      </c>
      <c r="AC707" s="58">
        <v>245.95999999999998</v>
      </c>
    </row>
    <row r="708" spans="1:29" ht="18" customHeight="1" x14ac:dyDescent="0.25">
      <c r="A708" s="1">
        <v>2023</v>
      </c>
      <c r="B708" s="1" t="s">
        <v>11</v>
      </c>
      <c r="C708" s="1" t="s">
        <v>14</v>
      </c>
      <c r="D708" s="2" t="s">
        <v>37</v>
      </c>
      <c r="E708" s="3">
        <v>2498</v>
      </c>
      <c r="F708" s="3">
        <v>8000</v>
      </c>
      <c r="G708" s="3">
        <v>8960</v>
      </c>
      <c r="H708" s="3">
        <v>1600</v>
      </c>
      <c r="I708" s="4" t="s">
        <v>42</v>
      </c>
      <c r="S708" s="58" t="s">
        <v>91</v>
      </c>
      <c r="T708" s="58">
        <v>2020</v>
      </c>
      <c r="U708" s="58" t="s">
        <v>10</v>
      </c>
      <c r="V708" s="58" t="s">
        <v>95</v>
      </c>
      <c r="W708" s="58" t="s">
        <v>97</v>
      </c>
      <c r="X708" s="58" t="s">
        <v>98</v>
      </c>
      <c r="Y708" s="58" t="s">
        <v>94</v>
      </c>
      <c r="Z708" s="58" t="s">
        <v>96</v>
      </c>
      <c r="AA708" s="58" t="s">
        <v>99</v>
      </c>
      <c r="AB708" s="58">
        <v>340</v>
      </c>
      <c r="AC708" s="58">
        <v>486.2</v>
      </c>
    </row>
    <row r="709" spans="1:29" ht="18" customHeight="1" x14ac:dyDescent="0.25">
      <c r="A709" s="1">
        <v>2023</v>
      </c>
      <c r="B709" s="1" t="s">
        <v>11</v>
      </c>
      <c r="C709" s="1" t="s">
        <v>13</v>
      </c>
      <c r="D709" s="2" t="s">
        <v>35</v>
      </c>
      <c r="E709" s="3">
        <v>1245</v>
      </c>
      <c r="F709" s="3">
        <v>4577.2</v>
      </c>
      <c r="G709" s="3">
        <v>5126.4639999999999</v>
      </c>
      <c r="H709" s="3">
        <v>915.44</v>
      </c>
      <c r="I709" s="4" t="s">
        <v>42</v>
      </c>
      <c r="S709" s="58" t="s">
        <v>89</v>
      </c>
      <c r="T709" s="58">
        <v>2020</v>
      </c>
      <c r="U709" s="58" t="s">
        <v>10</v>
      </c>
      <c r="V709" s="58" t="s">
        <v>95</v>
      </c>
      <c r="W709" s="58" t="s">
        <v>97</v>
      </c>
      <c r="X709" s="58" t="s">
        <v>98</v>
      </c>
      <c r="Y709" s="58" t="s">
        <v>94</v>
      </c>
      <c r="Z709" s="58" t="s">
        <v>96</v>
      </c>
      <c r="AA709" s="58" t="s">
        <v>99</v>
      </c>
      <c r="AB709" s="58">
        <v>852</v>
      </c>
      <c r="AC709" s="58">
        <v>1218.3600000000001</v>
      </c>
    </row>
    <row r="710" spans="1:29" ht="18" customHeight="1" x14ac:dyDescent="0.25">
      <c r="A710" s="1">
        <v>2023</v>
      </c>
      <c r="B710" s="1" t="s">
        <v>11</v>
      </c>
      <c r="C710" s="1" t="s">
        <v>38</v>
      </c>
      <c r="D710" s="5" t="s">
        <v>30</v>
      </c>
      <c r="E710" s="6">
        <v>644</v>
      </c>
      <c r="F710" s="6">
        <v>5743.5</v>
      </c>
      <c r="G710" s="6">
        <v>6432.72</v>
      </c>
      <c r="H710" s="3">
        <v>1148.7</v>
      </c>
      <c r="I710" s="4" t="s">
        <v>42</v>
      </c>
      <c r="S710" s="58" t="s">
        <v>89</v>
      </c>
      <c r="T710" s="58">
        <v>2020</v>
      </c>
      <c r="U710" s="58" t="s">
        <v>10</v>
      </c>
      <c r="V710" s="58" t="s">
        <v>95</v>
      </c>
      <c r="W710" s="58" t="s">
        <v>97</v>
      </c>
      <c r="X710" s="58" t="s">
        <v>98</v>
      </c>
      <c r="Y710" s="58" t="s">
        <v>94</v>
      </c>
      <c r="Z710" s="58" t="s">
        <v>96</v>
      </c>
      <c r="AA710" s="58" t="s">
        <v>99</v>
      </c>
      <c r="AB710" s="58">
        <v>905</v>
      </c>
      <c r="AC710" s="58">
        <v>1294.1500000000001</v>
      </c>
    </row>
    <row r="711" spans="1:29" ht="18" customHeight="1" x14ac:dyDescent="0.25">
      <c r="A711" s="1">
        <v>2023</v>
      </c>
      <c r="B711" s="1" t="s">
        <v>11</v>
      </c>
      <c r="C711" s="1" t="s">
        <v>12</v>
      </c>
      <c r="D711" s="5" t="s">
        <v>29</v>
      </c>
      <c r="E711" s="6">
        <v>643</v>
      </c>
      <c r="F711" s="6">
        <v>7000</v>
      </c>
      <c r="G711" s="6">
        <v>7840</v>
      </c>
      <c r="H711" s="3">
        <v>1400</v>
      </c>
      <c r="I711" s="4" t="s">
        <v>42</v>
      </c>
      <c r="S711" s="58" t="s">
        <v>89</v>
      </c>
      <c r="T711" s="58">
        <v>2020</v>
      </c>
      <c r="U711" s="58" t="s">
        <v>10</v>
      </c>
      <c r="V711" s="58" t="s">
        <v>95</v>
      </c>
      <c r="W711" s="58" t="s">
        <v>97</v>
      </c>
      <c r="X711" s="58" t="s">
        <v>98</v>
      </c>
      <c r="Y711" s="58" t="s">
        <v>94</v>
      </c>
      <c r="Z711" s="58" t="s">
        <v>96</v>
      </c>
      <c r="AA711" s="58" t="s">
        <v>99</v>
      </c>
      <c r="AB711" s="58">
        <v>858</v>
      </c>
      <c r="AC711" s="58">
        <v>526.24</v>
      </c>
    </row>
    <row r="712" spans="1:29" ht="18" customHeight="1" x14ac:dyDescent="0.25">
      <c r="A712" s="1">
        <v>2023</v>
      </c>
      <c r="B712" s="1" t="s">
        <v>11</v>
      </c>
      <c r="C712" s="1" t="s">
        <v>38</v>
      </c>
      <c r="D712" s="5" t="s">
        <v>31</v>
      </c>
      <c r="E712" s="6">
        <v>455</v>
      </c>
      <c r="F712" s="6">
        <v>4578.6000000000004</v>
      </c>
      <c r="G712" s="6">
        <v>5128.0320000000002</v>
      </c>
      <c r="H712" s="3">
        <v>915.72000000000014</v>
      </c>
      <c r="I712" s="4" t="s">
        <v>42</v>
      </c>
      <c r="S712" s="58" t="s">
        <v>82</v>
      </c>
      <c r="T712" s="58">
        <v>2020</v>
      </c>
      <c r="U712" s="58" t="s">
        <v>10</v>
      </c>
      <c r="V712" s="58" t="s">
        <v>95</v>
      </c>
      <c r="W712" s="58" t="s">
        <v>97</v>
      </c>
      <c r="X712" s="58" t="s">
        <v>98</v>
      </c>
      <c r="Y712" s="58" t="s">
        <v>94</v>
      </c>
      <c r="Z712" s="58" t="s">
        <v>96</v>
      </c>
      <c r="AA712" s="58" t="s">
        <v>99</v>
      </c>
      <c r="AB712" s="58">
        <v>171</v>
      </c>
      <c r="AC712" s="58">
        <v>526.24</v>
      </c>
    </row>
    <row r="713" spans="1:29" ht="18" customHeight="1" x14ac:dyDescent="0.25">
      <c r="A713" s="1">
        <v>2023</v>
      </c>
      <c r="B713" s="1" t="s">
        <v>11</v>
      </c>
      <c r="C713" s="1" t="s">
        <v>12</v>
      </c>
      <c r="D713" s="5" t="s">
        <v>28</v>
      </c>
      <c r="E713" s="7">
        <v>345</v>
      </c>
      <c r="F713" s="7">
        <v>7000</v>
      </c>
      <c r="G713" s="7">
        <v>7840</v>
      </c>
      <c r="H713" s="3">
        <v>1400</v>
      </c>
      <c r="I713" s="4" t="s">
        <v>42</v>
      </c>
      <c r="S713" s="58" t="s">
        <v>91</v>
      </c>
      <c r="T713" s="58">
        <v>2020</v>
      </c>
      <c r="U713" s="58" t="s">
        <v>10</v>
      </c>
      <c r="V713" s="58" t="s">
        <v>95</v>
      </c>
      <c r="W713" s="58" t="s">
        <v>97</v>
      </c>
      <c r="X713" s="58" t="s">
        <v>98</v>
      </c>
      <c r="Y713" s="58" t="s">
        <v>94</v>
      </c>
      <c r="Z713" s="58" t="s">
        <v>96</v>
      </c>
      <c r="AA713" s="58" t="s">
        <v>99</v>
      </c>
      <c r="AB713" s="58">
        <v>367</v>
      </c>
      <c r="AC713" s="58">
        <v>524.80999999999995</v>
      </c>
    </row>
    <row r="714" spans="1:29" ht="18" customHeight="1" x14ac:dyDescent="0.25">
      <c r="A714" s="1">
        <v>2023</v>
      </c>
      <c r="B714" s="1" t="s">
        <v>11</v>
      </c>
      <c r="C714" s="1" t="s">
        <v>13</v>
      </c>
      <c r="D714" s="2" t="s">
        <v>33</v>
      </c>
      <c r="E714" s="3">
        <v>122</v>
      </c>
      <c r="F714" s="3">
        <v>100</v>
      </c>
      <c r="G714" s="3">
        <v>112</v>
      </c>
      <c r="H714" s="3">
        <v>20</v>
      </c>
      <c r="I714" s="4" t="s">
        <v>42</v>
      </c>
      <c r="S714" s="58" t="s">
        <v>82</v>
      </c>
      <c r="T714" s="58">
        <v>2020</v>
      </c>
      <c r="U714" s="58" t="s">
        <v>10</v>
      </c>
      <c r="V714" s="58" t="s">
        <v>95</v>
      </c>
      <c r="W714" s="58" t="s">
        <v>97</v>
      </c>
      <c r="X714" s="58" t="s">
        <v>98</v>
      </c>
      <c r="Y714" s="58" t="s">
        <v>94</v>
      </c>
      <c r="Z714" s="58" t="s">
        <v>96</v>
      </c>
      <c r="AA714" s="58" t="s">
        <v>99</v>
      </c>
      <c r="AB714" s="58">
        <v>169</v>
      </c>
      <c r="AC714" s="58">
        <v>241.67000000000002</v>
      </c>
    </row>
    <row r="715" spans="1:29" ht="18" customHeight="1" x14ac:dyDescent="0.25">
      <c r="A715" s="1">
        <v>2023</v>
      </c>
      <c r="B715" s="1" t="s">
        <v>11</v>
      </c>
      <c r="C715" s="1" t="s">
        <v>15</v>
      </c>
      <c r="D715" s="5" t="s">
        <v>26</v>
      </c>
      <c r="E715" s="6">
        <v>78</v>
      </c>
      <c r="F715" s="6">
        <v>2288.6</v>
      </c>
      <c r="G715" s="6">
        <v>5126.4639999999999</v>
      </c>
      <c r="H715" s="3">
        <v>457.72</v>
      </c>
      <c r="I715" s="4" t="s">
        <v>42</v>
      </c>
      <c r="S715" s="58" t="s">
        <v>89</v>
      </c>
      <c r="T715" s="58">
        <v>2020</v>
      </c>
      <c r="U715" s="58" t="s">
        <v>10</v>
      </c>
      <c r="V715" s="58" t="s">
        <v>95</v>
      </c>
      <c r="W715" s="58" t="s">
        <v>97</v>
      </c>
      <c r="X715" s="58" t="s">
        <v>98</v>
      </c>
      <c r="Y715" s="58" t="s">
        <v>94</v>
      </c>
      <c r="Z715" s="58" t="s">
        <v>96</v>
      </c>
      <c r="AA715" s="58" t="s">
        <v>99</v>
      </c>
      <c r="AB715" s="58">
        <v>343</v>
      </c>
      <c r="AC715" s="58">
        <v>490.49</v>
      </c>
    </row>
    <row r="716" spans="1:29" ht="18" customHeight="1" x14ac:dyDescent="0.25">
      <c r="A716" s="1">
        <v>2023</v>
      </c>
      <c r="B716" s="1" t="s">
        <v>11</v>
      </c>
      <c r="C716" s="1" t="s">
        <v>15</v>
      </c>
      <c r="D716" s="5" t="s">
        <v>24</v>
      </c>
      <c r="E716" s="6">
        <v>76</v>
      </c>
      <c r="F716" s="6">
        <v>2288.4499999999998</v>
      </c>
      <c r="G716" s="6">
        <v>5126.1279999999997</v>
      </c>
      <c r="H716" s="3">
        <v>457.69</v>
      </c>
      <c r="I716" s="4" t="s">
        <v>42</v>
      </c>
      <c r="S716" s="58" t="s">
        <v>89</v>
      </c>
      <c r="T716" s="58">
        <v>2020</v>
      </c>
      <c r="U716" s="58" t="s">
        <v>10</v>
      </c>
      <c r="V716" s="58" t="s">
        <v>95</v>
      </c>
      <c r="W716" s="58" t="s">
        <v>97</v>
      </c>
      <c r="X716" s="58" t="s">
        <v>98</v>
      </c>
      <c r="Y716" s="58" t="s">
        <v>94</v>
      </c>
      <c r="Z716" s="58" t="s">
        <v>96</v>
      </c>
      <c r="AA716" s="58" t="s">
        <v>99</v>
      </c>
      <c r="AB716" s="58">
        <v>827</v>
      </c>
      <c r="AC716" s="58">
        <v>1182.6100000000001</v>
      </c>
    </row>
    <row r="717" spans="1:29" ht="18" customHeight="1" x14ac:dyDescent="0.25">
      <c r="A717" s="1">
        <v>2023</v>
      </c>
      <c r="B717" s="1" t="s">
        <v>11</v>
      </c>
      <c r="C717" s="1" t="s">
        <v>15</v>
      </c>
      <c r="D717" s="5" t="s">
        <v>25</v>
      </c>
      <c r="E717" s="6">
        <v>46</v>
      </c>
      <c r="F717" s="6">
        <v>100</v>
      </c>
      <c r="G717" s="6">
        <v>224</v>
      </c>
      <c r="H717" s="3">
        <v>20</v>
      </c>
      <c r="I717" s="4" t="s">
        <v>42</v>
      </c>
      <c r="S717" s="58" t="s">
        <v>82</v>
      </c>
      <c r="T717" s="58">
        <v>2020</v>
      </c>
      <c r="U717" s="58" t="s">
        <v>10</v>
      </c>
      <c r="V717" s="58" t="s">
        <v>95</v>
      </c>
      <c r="W717" s="58" t="s">
        <v>97</v>
      </c>
      <c r="X717" s="58" t="s">
        <v>98</v>
      </c>
      <c r="Y717" s="58" t="s">
        <v>94</v>
      </c>
      <c r="Z717" s="58" t="s">
        <v>96</v>
      </c>
      <c r="AA717" s="58" t="s">
        <v>99</v>
      </c>
      <c r="AB717" s="58">
        <v>341</v>
      </c>
      <c r="AC717" s="58">
        <v>487.63</v>
      </c>
    </row>
    <row r="718" spans="1:29" ht="18" customHeight="1" x14ac:dyDescent="0.25">
      <c r="A718" s="1">
        <v>2023</v>
      </c>
      <c r="B718" s="1" t="s">
        <v>11</v>
      </c>
      <c r="C718" s="1" t="s">
        <v>15</v>
      </c>
      <c r="D718" s="5" t="s">
        <v>23</v>
      </c>
      <c r="E718" s="6">
        <v>34</v>
      </c>
      <c r="F718" s="6">
        <v>2288.4</v>
      </c>
      <c r="G718" s="6">
        <v>5126.0160000000005</v>
      </c>
      <c r="H718" s="3">
        <v>457.68000000000006</v>
      </c>
      <c r="I718" s="4" t="s">
        <v>42</v>
      </c>
      <c r="S718" s="58" t="s">
        <v>89</v>
      </c>
      <c r="T718" s="58">
        <v>2020</v>
      </c>
      <c r="U718" s="58" t="s">
        <v>9</v>
      </c>
      <c r="V718" s="58" t="s">
        <v>95</v>
      </c>
      <c r="W718" s="58" t="s">
        <v>97</v>
      </c>
      <c r="X718" s="58" t="s">
        <v>98</v>
      </c>
      <c r="Y718" s="58" t="s">
        <v>94</v>
      </c>
      <c r="Z718" s="58" t="s">
        <v>96</v>
      </c>
      <c r="AA718" s="58" t="s">
        <v>99</v>
      </c>
      <c r="AB718" s="58">
        <v>128</v>
      </c>
      <c r="AC718" s="58">
        <v>183.04</v>
      </c>
    </row>
    <row r="719" spans="1:29" ht="18" customHeight="1" x14ac:dyDescent="0.25">
      <c r="A719" s="1">
        <v>2023</v>
      </c>
      <c r="B719" s="1" t="s">
        <v>11</v>
      </c>
      <c r="C719" s="1" t="s">
        <v>13</v>
      </c>
      <c r="D719" s="2" t="s">
        <v>34</v>
      </c>
      <c r="E719" s="3">
        <v>7</v>
      </c>
      <c r="F719" s="3">
        <v>200</v>
      </c>
      <c r="G719" s="3">
        <v>224</v>
      </c>
      <c r="H719" s="3">
        <v>40</v>
      </c>
      <c r="I719" s="4" t="s">
        <v>42</v>
      </c>
      <c r="S719" s="58" t="s">
        <v>89</v>
      </c>
      <c r="T719" s="58">
        <v>2020</v>
      </c>
      <c r="U719" s="58" t="s">
        <v>9</v>
      </c>
      <c r="V719" s="58" t="s">
        <v>95</v>
      </c>
      <c r="W719" s="58" t="s">
        <v>97</v>
      </c>
      <c r="X719" s="58" t="s">
        <v>98</v>
      </c>
      <c r="Y719" s="58" t="s">
        <v>94</v>
      </c>
      <c r="Z719" s="58" t="s">
        <v>96</v>
      </c>
      <c r="AA719" s="58" t="s">
        <v>99</v>
      </c>
      <c r="AB719" s="58">
        <v>176</v>
      </c>
      <c r="AC719" s="58">
        <v>251.68</v>
      </c>
    </row>
    <row r="720" spans="1:29" ht="18" customHeight="1" x14ac:dyDescent="0.25">
      <c r="A720" s="1">
        <v>2023</v>
      </c>
      <c r="B720" s="1" t="s">
        <v>11</v>
      </c>
      <c r="C720" s="1" t="s">
        <v>15</v>
      </c>
      <c r="D720" s="5" t="s">
        <v>27</v>
      </c>
      <c r="E720" s="6">
        <v>3</v>
      </c>
      <c r="F720" s="6">
        <v>2288.65</v>
      </c>
      <c r="G720" s="6">
        <v>5126.576</v>
      </c>
      <c r="H720" s="3">
        <v>457.73</v>
      </c>
      <c r="I720" s="4" t="s">
        <v>42</v>
      </c>
      <c r="S720" s="58" t="s">
        <v>89</v>
      </c>
      <c r="T720" s="58">
        <v>2020</v>
      </c>
      <c r="U720" s="58" t="s">
        <v>9</v>
      </c>
      <c r="V720" s="58" t="s">
        <v>95</v>
      </c>
      <c r="W720" s="58" t="s">
        <v>97</v>
      </c>
      <c r="X720" s="58" t="s">
        <v>98</v>
      </c>
      <c r="Y720" s="58" t="s">
        <v>94</v>
      </c>
      <c r="Z720" s="58" t="s">
        <v>96</v>
      </c>
      <c r="AA720" s="58" t="s">
        <v>99</v>
      </c>
      <c r="AB720" s="58">
        <v>350</v>
      </c>
      <c r="AC720" s="58">
        <v>500.5</v>
      </c>
    </row>
    <row r="721" spans="1:29" ht="18" customHeight="1" x14ac:dyDescent="0.25">
      <c r="A721" s="1">
        <v>2023</v>
      </c>
      <c r="B721" s="1" t="s">
        <v>11</v>
      </c>
      <c r="C721" s="1" t="s">
        <v>32</v>
      </c>
      <c r="D721" s="5" t="s">
        <v>32</v>
      </c>
      <c r="E721" s="6">
        <v>2</v>
      </c>
      <c r="F721" s="6">
        <v>6600</v>
      </c>
      <c r="G721" s="6">
        <v>7392</v>
      </c>
      <c r="H721" s="3">
        <v>1320</v>
      </c>
      <c r="I721" s="4" t="s">
        <v>42</v>
      </c>
      <c r="S721" s="58" t="s">
        <v>89</v>
      </c>
      <c r="T721" s="58">
        <v>2020</v>
      </c>
      <c r="U721" s="58" t="s">
        <v>9</v>
      </c>
      <c r="V721" s="58" t="s">
        <v>95</v>
      </c>
      <c r="W721" s="58" t="s">
        <v>97</v>
      </c>
      <c r="X721" s="58" t="s">
        <v>98</v>
      </c>
      <c r="Y721" s="58" t="s">
        <v>94</v>
      </c>
      <c r="Z721" s="58" t="s">
        <v>96</v>
      </c>
      <c r="AA721" s="58" t="s">
        <v>99</v>
      </c>
      <c r="AB721" s="58">
        <v>130</v>
      </c>
      <c r="AC721" s="58">
        <v>185.9</v>
      </c>
    </row>
    <row r="722" spans="1:29" ht="18" customHeight="1" x14ac:dyDescent="0.25">
      <c r="A722" s="1">
        <v>2024</v>
      </c>
      <c r="B722" s="1" t="s">
        <v>0</v>
      </c>
      <c r="C722" s="1" t="s">
        <v>14</v>
      </c>
      <c r="D722" s="2" t="s">
        <v>36</v>
      </c>
      <c r="E722" s="3">
        <v>3566</v>
      </c>
      <c r="F722" s="3">
        <v>4577.3</v>
      </c>
      <c r="G722" s="3">
        <v>5126.576</v>
      </c>
      <c r="H722" s="3">
        <v>915.46</v>
      </c>
      <c r="I722" s="4" t="s">
        <v>42</v>
      </c>
      <c r="S722" s="58" t="s">
        <v>92</v>
      </c>
      <c r="T722" s="58">
        <v>2020</v>
      </c>
      <c r="U722" s="58" t="s">
        <v>9</v>
      </c>
      <c r="V722" s="58" t="s">
        <v>95</v>
      </c>
      <c r="W722" s="58" t="s">
        <v>97</v>
      </c>
      <c r="X722" s="58" t="s">
        <v>98</v>
      </c>
      <c r="Y722" s="58" t="s">
        <v>94</v>
      </c>
      <c r="Z722" s="58" t="s">
        <v>96</v>
      </c>
      <c r="AA722" s="58" t="s">
        <v>99</v>
      </c>
      <c r="AB722" s="58">
        <v>346</v>
      </c>
      <c r="AC722" s="58">
        <v>494.78</v>
      </c>
    </row>
    <row r="723" spans="1:29" ht="18" customHeight="1" x14ac:dyDescent="0.25">
      <c r="A723" s="1">
        <v>2024</v>
      </c>
      <c r="B723" s="1" t="s">
        <v>0</v>
      </c>
      <c r="C723" s="1" t="s">
        <v>14</v>
      </c>
      <c r="D723" s="2" t="s">
        <v>37</v>
      </c>
      <c r="E723" s="3">
        <v>2498</v>
      </c>
      <c r="F723" s="3">
        <v>8000</v>
      </c>
      <c r="G723" s="3">
        <v>8960</v>
      </c>
      <c r="H723" s="3">
        <v>1600</v>
      </c>
      <c r="I723" s="4" t="s">
        <v>42</v>
      </c>
      <c r="S723" s="58" t="s">
        <v>89</v>
      </c>
      <c r="T723" s="58">
        <v>2020</v>
      </c>
      <c r="U723" s="58" t="s">
        <v>9</v>
      </c>
      <c r="V723" s="58" t="s">
        <v>95</v>
      </c>
      <c r="W723" s="58" t="s">
        <v>97</v>
      </c>
      <c r="X723" s="58" t="s">
        <v>98</v>
      </c>
      <c r="Y723" s="58" t="s">
        <v>94</v>
      </c>
      <c r="Z723" s="58" t="s">
        <v>96</v>
      </c>
      <c r="AA723" s="58" t="s">
        <v>99</v>
      </c>
      <c r="AB723" s="58">
        <v>818</v>
      </c>
      <c r="AC723" s="58">
        <v>1169.74</v>
      </c>
    </row>
    <row r="724" spans="1:29" ht="18" customHeight="1" x14ac:dyDescent="0.25">
      <c r="A724" s="1">
        <v>2024</v>
      </c>
      <c r="B724" s="1" t="s">
        <v>0</v>
      </c>
      <c r="C724" s="1" t="s">
        <v>13</v>
      </c>
      <c r="D724" s="2" t="s">
        <v>35</v>
      </c>
      <c r="E724" s="3">
        <v>1245</v>
      </c>
      <c r="F724" s="3">
        <v>4577.2</v>
      </c>
      <c r="G724" s="3">
        <v>5126.4639999999999</v>
      </c>
      <c r="H724" s="3">
        <v>915.44</v>
      </c>
      <c r="I724" s="4" t="s">
        <v>42</v>
      </c>
      <c r="S724" s="58" t="s">
        <v>82</v>
      </c>
      <c r="T724" s="58">
        <v>2020</v>
      </c>
      <c r="U724" s="58" t="s">
        <v>9</v>
      </c>
      <c r="V724" s="58" t="s">
        <v>95</v>
      </c>
      <c r="W724" s="58" t="s">
        <v>97</v>
      </c>
      <c r="X724" s="58" t="s">
        <v>98</v>
      </c>
      <c r="Y724" s="58" t="s">
        <v>94</v>
      </c>
      <c r="Z724" s="58" t="s">
        <v>96</v>
      </c>
      <c r="AA724" s="58" t="s">
        <v>99</v>
      </c>
      <c r="AB724" s="58">
        <v>851</v>
      </c>
      <c r="AC724" s="58">
        <v>1216.93</v>
      </c>
    </row>
    <row r="725" spans="1:29" ht="18" customHeight="1" x14ac:dyDescent="0.25">
      <c r="A725" s="1">
        <v>2024</v>
      </c>
      <c r="B725" s="1" t="s">
        <v>0</v>
      </c>
      <c r="C725" s="1" t="s">
        <v>38</v>
      </c>
      <c r="D725" s="5" t="s">
        <v>30</v>
      </c>
      <c r="E725" s="6">
        <v>644</v>
      </c>
      <c r="F725" s="6">
        <v>5743.5</v>
      </c>
      <c r="G725" s="6">
        <v>6432.72</v>
      </c>
      <c r="H725" s="3">
        <v>1148.7</v>
      </c>
      <c r="I725" s="4" t="s">
        <v>42</v>
      </c>
      <c r="S725" s="58" t="s">
        <v>91</v>
      </c>
      <c r="T725" s="58">
        <v>2020</v>
      </c>
      <c r="U725" s="58" t="s">
        <v>9</v>
      </c>
      <c r="V725" s="58" t="s">
        <v>95</v>
      </c>
      <c r="W725" s="58" t="s">
        <v>97</v>
      </c>
      <c r="X725" s="58" t="s">
        <v>98</v>
      </c>
      <c r="Y725" s="58" t="s">
        <v>94</v>
      </c>
      <c r="Z725" s="58" t="s">
        <v>96</v>
      </c>
      <c r="AA725" s="58" t="s">
        <v>99</v>
      </c>
      <c r="AB725" s="58">
        <v>904</v>
      </c>
      <c r="AC725" s="58">
        <v>1292.72</v>
      </c>
    </row>
    <row r="726" spans="1:29" ht="18" customHeight="1" x14ac:dyDescent="0.25">
      <c r="A726" s="1">
        <v>2024</v>
      </c>
      <c r="B726" s="1" t="s">
        <v>0</v>
      </c>
      <c r="C726" s="1" t="s">
        <v>12</v>
      </c>
      <c r="D726" s="5" t="s">
        <v>29</v>
      </c>
      <c r="E726" s="6">
        <v>643</v>
      </c>
      <c r="F726" s="6">
        <v>7000</v>
      </c>
      <c r="G726" s="6">
        <v>7840</v>
      </c>
      <c r="H726" s="3">
        <v>1400</v>
      </c>
      <c r="I726" s="4" t="s">
        <v>42</v>
      </c>
      <c r="S726" s="58" t="s">
        <v>91</v>
      </c>
      <c r="T726" s="58">
        <v>2020</v>
      </c>
      <c r="U726" s="58" t="s">
        <v>9</v>
      </c>
      <c r="V726" s="58" t="s">
        <v>95</v>
      </c>
      <c r="W726" s="58" t="s">
        <v>97</v>
      </c>
      <c r="X726" s="58" t="s">
        <v>98</v>
      </c>
      <c r="Y726" s="58" t="s">
        <v>94</v>
      </c>
      <c r="Z726" s="58" t="s">
        <v>96</v>
      </c>
      <c r="AA726" s="58" t="s">
        <v>99</v>
      </c>
      <c r="AB726" s="58">
        <v>857</v>
      </c>
      <c r="AC726" s="58">
        <v>526.24</v>
      </c>
    </row>
    <row r="727" spans="1:29" ht="18" customHeight="1" x14ac:dyDescent="0.25">
      <c r="A727" s="1">
        <v>2024</v>
      </c>
      <c r="B727" s="1" t="s">
        <v>0</v>
      </c>
      <c r="C727" s="1" t="s">
        <v>38</v>
      </c>
      <c r="D727" s="5" t="s">
        <v>31</v>
      </c>
      <c r="E727" s="6">
        <v>455</v>
      </c>
      <c r="F727" s="6">
        <v>4578.6000000000004</v>
      </c>
      <c r="G727" s="6">
        <v>5128.0320000000002</v>
      </c>
      <c r="H727" s="3">
        <v>915.72000000000014</v>
      </c>
      <c r="I727" s="4" t="s">
        <v>42</v>
      </c>
      <c r="S727" s="58" t="s">
        <v>89</v>
      </c>
      <c r="T727" s="58">
        <v>2020</v>
      </c>
      <c r="U727" s="58" t="s">
        <v>9</v>
      </c>
      <c r="V727" s="58" t="s">
        <v>95</v>
      </c>
      <c r="W727" s="58" t="s">
        <v>97</v>
      </c>
      <c r="X727" s="58" t="s">
        <v>98</v>
      </c>
      <c r="Y727" s="58" t="s">
        <v>94</v>
      </c>
      <c r="Z727" s="58" t="s">
        <v>96</v>
      </c>
      <c r="AA727" s="58" t="s">
        <v>99</v>
      </c>
      <c r="AB727" s="58">
        <v>177</v>
      </c>
      <c r="AC727" s="58">
        <v>526.24</v>
      </c>
    </row>
    <row r="728" spans="1:29" ht="18" customHeight="1" x14ac:dyDescent="0.25">
      <c r="A728" s="1">
        <v>2024</v>
      </c>
      <c r="B728" s="1" t="s">
        <v>0</v>
      </c>
      <c r="C728" s="1" t="s">
        <v>12</v>
      </c>
      <c r="D728" s="5" t="s">
        <v>28</v>
      </c>
      <c r="E728" s="7">
        <v>345</v>
      </c>
      <c r="F728" s="7">
        <v>7000</v>
      </c>
      <c r="G728" s="7">
        <v>7840</v>
      </c>
      <c r="H728" s="3">
        <v>1400</v>
      </c>
      <c r="I728" s="4" t="s">
        <v>42</v>
      </c>
      <c r="S728" s="58" t="s">
        <v>89</v>
      </c>
      <c r="T728" s="58">
        <v>2020</v>
      </c>
      <c r="U728" s="58" t="s">
        <v>9</v>
      </c>
      <c r="V728" s="58" t="s">
        <v>95</v>
      </c>
      <c r="W728" s="58" t="s">
        <v>97</v>
      </c>
      <c r="X728" s="58" t="s">
        <v>98</v>
      </c>
      <c r="Y728" s="58" t="s">
        <v>94</v>
      </c>
      <c r="Z728" s="58" t="s">
        <v>96</v>
      </c>
      <c r="AA728" s="58" t="s">
        <v>99</v>
      </c>
      <c r="AB728" s="58">
        <v>345</v>
      </c>
      <c r="AC728" s="58">
        <v>493.35</v>
      </c>
    </row>
    <row r="729" spans="1:29" ht="18" customHeight="1" x14ac:dyDescent="0.25">
      <c r="A729" s="1">
        <v>2024</v>
      </c>
      <c r="B729" s="1" t="s">
        <v>0</v>
      </c>
      <c r="C729" s="1" t="s">
        <v>13</v>
      </c>
      <c r="D729" s="2" t="s">
        <v>33</v>
      </c>
      <c r="E729" s="3">
        <v>122</v>
      </c>
      <c r="F729" s="3">
        <v>100</v>
      </c>
      <c r="G729" s="3">
        <v>112</v>
      </c>
      <c r="H729" s="3">
        <v>20</v>
      </c>
      <c r="I729" s="4" t="s">
        <v>42</v>
      </c>
      <c r="S729" s="58" t="s">
        <v>92</v>
      </c>
      <c r="T729" s="58">
        <v>2020</v>
      </c>
      <c r="U729" s="58" t="s">
        <v>9</v>
      </c>
      <c r="V729" s="58" t="s">
        <v>95</v>
      </c>
      <c r="W729" s="58" t="s">
        <v>97</v>
      </c>
      <c r="X729" s="58" t="s">
        <v>98</v>
      </c>
      <c r="Y729" s="58" t="s">
        <v>94</v>
      </c>
      <c r="Z729" s="58" t="s">
        <v>96</v>
      </c>
      <c r="AA729" s="58" t="s">
        <v>99</v>
      </c>
      <c r="AB729" s="58">
        <v>127</v>
      </c>
      <c r="AC729" s="58">
        <v>181.61</v>
      </c>
    </row>
    <row r="730" spans="1:29" ht="18" customHeight="1" x14ac:dyDescent="0.25">
      <c r="A730" s="1">
        <v>2024</v>
      </c>
      <c r="B730" s="1" t="s">
        <v>0</v>
      </c>
      <c r="C730" s="1" t="s">
        <v>15</v>
      </c>
      <c r="D730" s="5" t="s">
        <v>26</v>
      </c>
      <c r="E730" s="6">
        <v>78</v>
      </c>
      <c r="F730" s="6">
        <v>4577.2</v>
      </c>
      <c r="G730" s="6">
        <v>5126.4639999999999</v>
      </c>
      <c r="H730" s="3">
        <v>915.44</v>
      </c>
      <c r="I730" s="4" t="s">
        <v>42</v>
      </c>
      <c r="S730" s="58" t="s">
        <v>91</v>
      </c>
      <c r="T730" s="58">
        <v>2020</v>
      </c>
      <c r="U730" s="58" t="s">
        <v>9</v>
      </c>
      <c r="V730" s="58" t="s">
        <v>95</v>
      </c>
      <c r="W730" s="58" t="s">
        <v>97</v>
      </c>
      <c r="X730" s="58" t="s">
        <v>98</v>
      </c>
      <c r="Y730" s="58" t="s">
        <v>94</v>
      </c>
      <c r="Z730" s="58" t="s">
        <v>96</v>
      </c>
      <c r="AA730" s="58" t="s">
        <v>99</v>
      </c>
      <c r="AB730" s="58">
        <v>175</v>
      </c>
      <c r="AC730" s="58">
        <v>250.25</v>
      </c>
    </row>
    <row r="731" spans="1:29" ht="18" customHeight="1" x14ac:dyDescent="0.25">
      <c r="A731" s="1">
        <v>2024</v>
      </c>
      <c r="B731" s="1" t="s">
        <v>0</v>
      </c>
      <c r="C731" s="1" t="s">
        <v>15</v>
      </c>
      <c r="D731" s="5" t="s">
        <v>24</v>
      </c>
      <c r="E731" s="6">
        <v>76</v>
      </c>
      <c r="F731" s="6">
        <v>4576.8999999999996</v>
      </c>
      <c r="G731" s="6">
        <v>5126.1279999999997</v>
      </c>
      <c r="H731" s="3">
        <v>915.38</v>
      </c>
      <c r="I731" s="4" t="s">
        <v>42</v>
      </c>
      <c r="S731" s="58" t="s">
        <v>89</v>
      </c>
      <c r="T731" s="58">
        <v>2020</v>
      </c>
      <c r="U731" s="58" t="s">
        <v>9</v>
      </c>
      <c r="V731" s="58" t="s">
        <v>95</v>
      </c>
      <c r="W731" s="58" t="s">
        <v>97</v>
      </c>
      <c r="X731" s="58" t="s">
        <v>98</v>
      </c>
      <c r="Y731" s="58" t="s">
        <v>94</v>
      </c>
      <c r="Z731" s="58" t="s">
        <v>96</v>
      </c>
      <c r="AA731" s="58" t="s">
        <v>99</v>
      </c>
      <c r="AB731" s="58">
        <v>349</v>
      </c>
      <c r="AC731" s="58">
        <v>499.07</v>
      </c>
    </row>
    <row r="732" spans="1:29" ht="18" customHeight="1" x14ac:dyDescent="0.25">
      <c r="A732" s="1">
        <v>2024</v>
      </c>
      <c r="B732" s="1" t="s">
        <v>0</v>
      </c>
      <c r="C732" s="1" t="s">
        <v>15</v>
      </c>
      <c r="D732" s="5" t="s">
        <v>25</v>
      </c>
      <c r="E732" s="6">
        <v>46</v>
      </c>
      <c r="F732" s="6">
        <v>200</v>
      </c>
      <c r="G732" s="6">
        <v>224</v>
      </c>
      <c r="H732" s="3">
        <v>40</v>
      </c>
      <c r="I732" s="4" t="s">
        <v>42</v>
      </c>
      <c r="S732" s="58" t="s">
        <v>89</v>
      </c>
      <c r="T732" s="58">
        <v>2020</v>
      </c>
      <c r="U732" s="58" t="s">
        <v>9</v>
      </c>
      <c r="V732" s="58" t="s">
        <v>95</v>
      </c>
      <c r="W732" s="58" t="s">
        <v>97</v>
      </c>
      <c r="X732" s="58" t="s">
        <v>98</v>
      </c>
      <c r="Y732" s="58" t="s">
        <v>94</v>
      </c>
      <c r="Z732" s="58" t="s">
        <v>96</v>
      </c>
      <c r="AA732" s="58" t="s">
        <v>99</v>
      </c>
      <c r="AB732" s="58">
        <v>826</v>
      </c>
      <c r="AC732" s="58">
        <v>1181.18</v>
      </c>
    </row>
    <row r="733" spans="1:29" ht="18" customHeight="1" x14ac:dyDescent="0.25">
      <c r="A733" s="1">
        <v>2024</v>
      </c>
      <c r="B733" s="1" t="s">
        <v>0</v>
      </c>
      <c r="C733" s="1" t="s">
        <v>15</v>
      </c>
      <c r="D733" s="5" t="s">
        <v>23</v>
      </c>
      <c r="E733" s="6">
        <v>34</v>
      </c>
      <c r="F733" s="6">
        <v>4576.8</v>
      </c>
      <c r="G733" s="6">
        <v>5126.0160000000005</v>
      </c>
      <c r="H733" s="3">
        <v>915.36000000000013</v>
      </c>
      <c r="I733" s="4" t="s">
        <v>42</v>
      </c>
      <c r="S733" s="58" t="s">
        <v>82</v>
      </c>
      <c r="T733" s="58">
        <v>2020</v>
      </c>
      <c r="U733" s="58" t="s">
        <v>9</v>
      </c>
      <c r="V733" s="58" t="s">
        <v>95</v>
      </c>
      <c r="W733" s="58" t="s">
        <v>97</v>
      </c>
      <c r="X733" s="58" t="s">
        <v>98</v>
      </c>
      <c r="Y733" s="58" t="s">
        <v>94</v>
      </c>
      <c r="Z733" s="58" t="s">
        <v>96</v>
      </c>
      <c r="AA733" s="58" t="s">
        <v>99</v>
      </c>
      <c r="AB733" s="58">
        <v>860</v>
      </c>
      <c r="AC733" s="58">
        <v>1229.8</v>
      </c>
    </row>
    <row r="734" spans="1:29" ht="18" customHeight="1" x14ac:dyDescent="0.25">
      <c r="A734" s="1">
        <v>2024</v>
      </c>
      <c r="B734" s="1" t="s">
        <v>0</v>
      </c>
      <c r="C734" s="1" t="s">
        <v>13</v>
      </c>
      <c r="D734" s="2" t="s">
        <v>34</v>
      </c>
      <c r="E734" s="3">
        <v>7</v>
      </c>
      <c r="F734" s="3">
        <v>200</v>
      </c>
      <c r="G734" s="3">
        <v>224</v>
      </c>
      <c r="H734" s="3">
        <v>40</v>
      </c>
      <c r="I734" s="4" t="s">
        <v>42</v>
      </c>
      <c r="S734" s="58" t="s">
        <v>89</v>
      </c>
      <c r="T734" s="58">
        <v>2020</v>
      </c>
      <c r="U734" s="58" t="s">
        <v>9</v>
      </c>
      <c r="V734" s="58" t="s">
        <v>95</v>
      </c>
      <c r="W734" s="58" t="s">
        <v>97</v>
      </c>
      <c r="X734" s="58" t="s">
        <v>98</v>
      </c>
      <c r="Y734" s="58" t="s">
        <v>94</v>
      </c>
      <c r="Z734" s="58" t="s">
        <v>96</v>
      </c>
      <c r="AA734" s="58" t="s">
        <v>99</v>
      </c>
      <c r="AB734" s="58">
        <v>347</v>
      </c>
      <c r="AC734" s="58">
        <v>496.21000000000004</v>
      </c>
    </row>
    <row r="735" spans="1:29" ht="18" customHeight="1" x14ac:dyDescent="0.25">
      <c r="A735" s="1">
        <v>2024</v>
      </c>
      <c r="B735" s="1" t="s">
        <v>0</v>
      </c>
      <c r="C735" s="1" t="s">
        <v>32</v>
      </c>
      <c r="D735" s="5" t="s">
        <v>32</v>
      </c>
      <c r="E735" s="6">
        <v>3</v>
      </c>
      <c r="F735" s="6">
        <v>6600</v>
      </c>
      <c r="G735" s="6">
        <v>7392</v>
      </c>
      <c r="H735" s="3">
        <v>1320</v>
      </c>
      <c r="I735" s="4" t="s">
        <v>42</v>
      </c>
      <c r="S735" s="58" t="s">
        <v>92</v>
      </c>
      <c r="T735" s="58">
        <v>2020</v>
      </c>
      <c r="U735" s="58" t="s">
        <v>8</v>
      </c>
      <c r="V735" s="58" t="s">
        <v>95</v>
      </c>
      <c r="W735" s="58" t="s">
        <v>97</v>
      </c>
      <c r="X735" s="58" t="s">
        <v>98</v>
      </c>
      <c r="Y735" s="58" t="s">
        <v>94</v>
      </c>
      <c r="Z735" s="58" t="s">
        <v>96</v>
      </c>
      <c r="AA735" s="58" t="s">
        <v>99</v>
      </c>
      <c r="AB735" s="58">
        <v>134</v>
      </c>
      <c r="AC735" s="58">
        <v>191.62</v>
      </c>
    </row>
    <row r="736" spans="1:29" ht="18" customHeight="1" x14ac:dyDescent="0.25">
      <c r="A736" s="1">
        <v>2024</v>
      </c>
      <c r="B736" s="1" t="s">
        <v>0</v>
      </c>
      <c r="C736" s="1" t="s">
        <v>15</v>
      </c>
      <c r="D736" s="5" t="s">
        <v>27</v>
      </c>
      <c r="E736" s="6">
        <v>3</v>
      </c>
      <c r="F736" s="6">
        <v>4577.3</v>
      </c>
      <c r="G736" s="6">
        <v>5126.576</v>
      </c>
      <c r="H736" s="3">
        <v>915.46</v>
      </c>
      <c r="I736" s="4" t="s">
        <v>42</v>
      </c>
      <c r="S736" s="58" t="s">
        <v>89</v>
      </c>
      <c r="T736" s="58">
        <v>2020</v>
      </c>
      <c r="U736" s="58" t="s">
        <v>8</v>
      </c>
      <c r="V736" s="58" t="s">
        <v>95</v>
      </c>
      <c r="W736" s="58" t="s">
        <v>97</v>
      </c>
      <c r="X736" s="58" t="s">
        <v>98</v>
      </c>
      <c r="Y736" s="58" t="s">
        <v>94</v>
      </c>
      <c r="Z736" s="58" t="s">
        <v>96</v>
      </c>
      <c r="AA736" s="58" t="s">
        <v>99</v>
      </c>
      <c r="AB736" s="58">
        <v>182</v>
      </c>
      <c r="AC736" s="58">
        <v>260.26</v>
      </c>
    </row>
    <row r="737" spans="1:29" ht="18" customHeight="1" x14ac:dyDescent="0.25">
      <c r="A737" s="1">
        <v>2024</v>
      </c>
      <c r="B737" s="1" t="s">
        <v>1</v>
      </c>
      <c r="C737" s="1" t="s">
        <v>14</v>
      </c>
      <c r="D737" s="2" t="s">
        <v>36</v>
      </c>
      <c r="E737" s="3">
        <v>3566</v>
      </c>
      <c r="F737" s="3">
        <v>4577.3</v>
      </c>
      <c r="G737" s="3">
        <v>5126.576</v>
      </c>
      <c r="H737" s="3">
        <v>915.46</v>
      </c>
      <c r="I737" s="4" t="s">
        <v>42</v>
      </c>
      <c r="S737" s="58" t="s">
        <v>89</v>
      </c>
      <c r="T737" s="58">
        <v>2020</v>
      </c>
      <c r="U737" s="58" t="s">
        <v>8</v>
      </c>
      <c r="V737" s="58" t="s">
        <v>95</v>
      </c>
      <c r="W737" s="58" t="s">
        <v>97</v>
      </c>
      <c r="X737" s="58" t="s">
        <v>98</v>
      </c>
      <c r="Y737" s="58" t="s">
        <v>94</v>
      </c>
      <c r="Z737" s="58" t="s">
        <v>96</v>
      </c>
      <c r="AA737" s="58" t="s">
        <v>99</v>
      </c>
      <c r="AB737" s="58">
        <v>136</v>
      </c>
      <c r="AC737" s="58">
        <v>194.48</v>
      </c>
    </row>
    <row r="738" spans="1:29" ht="18" customHeight="1" x14ac:dyDescent="0.25">
      <c r="A738" s="1">
        <v>2024</v>
      </c>
      <c r="B738" s="1" t="s">
        <v>1</v>
      </c>
      <c r="C738" s="1" t="s">
        <v>14</v>
      </c>
      <c r="D738" s="2" t="s">
        <v>37</v>
      </c>
      <c r="E738" s="3">
        <v>2498</v>
      </c>
      <c r="F738" s="3">
        <v>8000</v>
      </c>
      <c r="G738" s="3">
        <v>8960</v>
      </c>
      <c r="H738" s="3">
        <v>1600</v>
      </c>
      <c r="I738" s="4" t="s">
        <v>42</v>
      </c>
      <c r="S738" s="58" t="s">
        <v>82</v>
      </c>
      <c r="T738" s="58">
        <v>2020</v>
      </c>
      <c r="U738" s="58" t="s">
        <v>8</v>
      </c>
      <c r="V738" s="58" t="s">
        <v>95</v>
      </c>
      <c r="W738" s="58" t="s">
        <v>97</v>
      </c>
      <c r="X738" s="58" t="s">
        <v>98</v>
      </c>
      <c r="Y738" s="58" t="s">
        <v>94</v>
      </c>
      <c r="Z738" s="58" t="s">
        <v>96</v>
      </c>
      <c r="AA738" s="58" t="s">
        <v>99</v>
      </c>
      <c r="AB738" s="58">
        <v>178</v>
      </c>
      <c r="AC738" s="58">
        <v>254.54</v>
      </c>
    </row>
    <row r="739" spans="1:29" ht="18" customHeight="1" x14ac:dyDescent="0.25">
      <c r="A739" s="1">
        <v>2024</v>
      </c>
      <c r="B739" s="1" t="s">
        <v>1</v>
      </c>
      <c r="C739" s="1" t="s">
        <v>13</v>
      </c>
      <c r="D739" s="2" t="s">
        <v>35</v>
      </c>
      <c r="E739" s="3">
        <v>1245</v>
      </c>
      <c r="F739" s="3">
        <v>4577.2</v>
      </c>
      <c r="G739" s="3">
        <v>5126.4639999999999</v>
      </c>
      <c r="H739" s="3">
        <v>915.44</v>
      </c>
      <c r="I739" s="4" t="s">
        <v>42</v>
      </c>
      <c r="S739" s="58" t="s">
        <v>91</v>
      </c>
      <c r="T739" s="58">
        <v>2020</v>
      </c>
      <c r="U739" s="58" t="s">
        <v>8</v>
      </c>
      <c r="V739" s="58" t="s">
        <v>95</v>
      </c>
      <c r="W739" s="58" t="s">
        <v>97</v>
      </c>
      <c r="X739" s="58" t="s">
        <v>98</v>
      </c>
      <c r="Y739" s="58" t="s">
        <v>94</v>
      </c>
      <c r="Z739" s="58" t="s">
        <v>96</v>
      </c>
      <c r="AA739" s="58" t="s">
        <v>99</v>
      </c>
      <c r="AB739" s="58">
        <v>352</v>
      </c>
      <c r="AC739" s="58">
        <v>503.36</v>
      </c>
    </row>
    <row r="740" spans="1:29" ht="18" customHeight="1" x14ac:dyDescent="0.25">
      <c r="A740" s="1">
        <v>2024</v>
      </c>
      <c r="B740" s="1" t="s">
        <v>1</v>
      </c>
      <c r="C740" s="1" t="s">
        <v>38</v>
      </c>
      <c r="D740" s="5" t="s">
        <v>30</v>
      </c>
      <c r="E740" s="6">
        <v>644</v>
      </c>
      <c r="F740" s="6">
        <v>5743.5</v>
      </c>
      <c r="G740" s="6">
        <v>6432.72</v>
      </c>
      <c r="H740" s="3">
        <v>1148.7</v>
      </c>
      <c r="I740" s="4" t="s">
        <v>42</v>
      </c>
      <c r="S740" s="58" t="s">
        <v>89</v>
      </c>
      <c r="T740" s="58">
        <v>2020</v>
      </c>
      <c r="U740" s="58" t="s">
        <v>8</v>
      </c>
      <c r="V740" s="58" t="s">
        <v>95</v>
      </c>
      <c r="W740" s="58" t="s">
        <v>97</v>
      </c>
      <c r="X740" s="58" t="s">
        <v>98</v>
      </c>
      <c r="Y740" s="58" t="s">
        <v>94</v>
      </c>
      <c r="Z740" s="58" t="s">
        <v>96</v>
      </c>
      <c r="AA740" s="58" t="s">
        <v>99</v>
      </c>
      <c r="AB740" s="58">
        <v>817</v>
      </c>
      <c r="AC740" s="58">
        <v>1168.31</v>
      </c>
    </row>
    <row r="741" spans="1:29" ht="18" customHeight="1" x14ac:dyDescent="0.25">
      <c r="A741" s="1">
        <v>2024</v>
      </c>
      <c r="B741" s="1" t="s">
        <v>1</v>
      </c>
      <c r="C741" s="1" t="s">
        <v>12</v>
      </c>
      <c r="D741" s="5" t="s">
        <v>29</v>
      </c>
      <c r="E741" s="6">
        <v>643</v>
      </c>
      <c r="F741" s="6">
        <v>7000</v>
      </c>
      <c r="G741" s="6">
        <v>7840</v>
      </c>
      <c r="H741" s="3">
        <v>1400</v>
      </c>
      <c r="I741" s="4" t="s">
        <v>42</v>
      </c>
      <c r="S741" s="58" t="s">
        <v>91</v>
      </c>
      <c r="T741" s="58">
        <v>2020</v>
      </c>
      <c r="U741" s="58" t="s">
        <v>8</v>
      </c>
      <c r="V741" s="58" t="s">
        <v>95</v>
      </c>
      <c r="W741" s="58" t="s">
        <v>97</v>
      </c>
      <c r="X741" s="58" t="s">
        <v>98</v>
      </c>
      <c r="Y741" s="58" t="s">
        <v>94</v>
      </c>
      <c r="Z741" s="58" t="s">
        <v>96</v>
      </c>
      <c r="AA741" s="58" t="s">
        <v>99</v>
      </c>
      <c r="AB741" s="58">
        <v>850</v>
      </c>
      <c r="AC741" s="58">
        <v>1215.5</v>
      </c>
    </row>
    <row r="742" spans="1:29" ht="18" customHeight="1" x14ac:dyDescent="0.25">
      <c r="A742" s="1">
        <v>2024</v>
      </c>
      <c r="B742" s="1" t="s">
        <v>1</v>
      </c>
      <c r="C742" s="1" t="s">
        <v>38</v>
      </c>
      <c r="D742" s="5" t="s">
        <v>31</v>
      </c>
      <c r="E742" s="6">
        <v>455</v>
      </c>
      <c r="F742" s="6">
        <v>4578.6000000000004</v>
      </c>
      <c r="G742" s="6">
        <v>5128.0320000000002</v>
      </c>
      <c r="H742" s="3">
        <v>915.72000000000014</v>
      </c>
      <c r="I742" s="4" t="s">
        <v>42</v>
      </c>
      <c r="S742" s="58" t="s">
        <v>91</v>
      </c>
      <c r="T742" s="58">
        <v>2020</v>
      </c>
      <c r="U742" s="58" t="s">
        <v>8</v>
      </c>
      <c r="V742" s="58" t="s">
        <v>95</v>
      </c>
      <c r="W742" s="58" t="s">
        <v>97</v>
      </c>
      <c r="X742" s="58" t="s">
        <v>98</v>
      </c>
      <c r="Y742" s="58" t="s">
        <v>94</v>
      </c>
      <c r="Z742" s="58" t="s">
        <v>96</v>
      </c>
      <c r="AA742" s="58" t="s">
        <v>99</v>
      </c>
      <c r="AB742" s="58">
        <v>903</v>
      </c>
      <c r="AC742" s="58">
        <v>1291.29</v>
      </c>
    </row>
    <row r="743" spans="1:29" ht="18" customHeight="1" x14ac:dyDescent="0.25">
      <c r="A743" s="1">
        <v>2024</v>
      </c>
      <c r="B743" s="1" t="s">
        <v>1</v>
      </c>
      <c r="C743" s="1" t="s">
        <v>12</v>
      </c>
      <c r="D743" s="5" t="s">
        <v>28</v>
      </c>
      <c r="E743" s="7">
        <v>345</v>
      </c>
      <c r="F743" s="7">
        <v>7000</v>
      </c>
      <c r="G743" s="7">
        <v>7840</v>
      </c>
      <c r="H743" s="3">
        <v>1400</v>
      </c>
      <c r="I743" s="4" t="s">
        <v>42</v>
      </c>
      <c r="S743" s="58" t="s">
        <v>91</v>
      </c>
      <c r="T743" s="58">
        <v>2020</v>
      </c>
      <c r="U743" s="58" t="s">
        <v>8</v>
      </c>
      <c r="V743" s="58" t="s">
        <v>95</v>
      </c>
      <c r="W743" s="58" t="s">
        <v>97</v>
      </c>
      <c r="X743" s="58" t="s">
        <v>98</v>
      </c>
      <c r="Y743" s="58" t="s">
        <v>94</v>
      </c>
      <c r="Z743" s="58" t="s">
        <v>96</v>
      </c>
      <c r="AA743" s="58" t="s">
        <v>99</v>
      </c>
      <c r="AB743" s="58">
        <v>856</v>
      </c>
      <c r="AC743" s="58">
        <v>526.24</v>
      </c>
    </row>
    <row r="744" spans="1:29" ht="18" customHeight="1" x14ac:dyDescent="0.25">
      <c r="A744" s="1">
        <v>2024</v>
      </c>
      <c r="B744" s="1" t="s">
        <v>1</v>
      </c>
      <c r="C744" s="1" t="s">
        <v>13</v>
      </c>
      <c r="D744" s="2" t="s">
        <v>33</v>
      </c>
      <c r="E744" s="3">
        <v>122</v>
      </c>
      <c r="F744" s="3">
        <v>100</v>
      </c>
      <c r="G744" s="3">
        <v>112</v>
      </c>
      <c r="H744" s="3">
        <v>20</v>
      </c>
      <c r="I744" s="4" t="s">
        <v>42</v>
      </c>
      <c r="S744" s="58" t="s">
        <v>89</v>
      </c>
      <c r="T744" s="58">
        <v>2020</v>
      </c>
      <c r="U744" s="58" t="s">
        <v>8</v>
      </c>
      <c r="V744" s="58" t="s">
        <v>95</v>
      </c>
      <c r="W744" s="58" t="s">
        <v>97</v>
      </c>
      <c r="X744" s="58" t="s">
        <v>98</v>
      </c>
      <c r="Y744" s="58" t="s">
        <v>94</v>
      </c>
      <c r="Z744" s="58" t="s">
        <v>96</v>
      </c>
      <c r="AA744" s="58" t="s">
        <v>99</v>
      </c>
      <c r="AB744" s="58">
        <v>183</v>
      </c>
      <c r="AC744" s="58">
        <v>526.24</v>
      </c>
    </row>
    <row r="745" spans="1:29" ht="18" customHeight="1" x14ac:dyDescent="0.25">
      <c r="A745" s="1">
        <v>2024</v>
      </c>
      <c r="B745" s="1" t="s">
        <v>1</v>
      </c>
      <c r="C745" s="1" t="s">
        <v>15</v>
      </c>
      <c r="D745" s="5" t="s">
        <v>26</v>
      </c>
      <c r="E745" s="6">
        <v>78</v>
      </c>
      <c r="F745" s="6">
        <v>4577.2</v>
      </c>
      <c r="G745" s="6">
        <v>5126.4639999999999</v>
      </c>
      <c r="H745" s="3">
        <v>915.44</v>
      </c>
      <c r="I745" s="4" t="s">
        <v>42</v>
      </c>
      <c r="S745" s="58" t="s">
        <v>89</v>
      </c>
      <c r="T745" s="58">
        <v>2020</v>
      </c>
      <c r="U745" s="58" t="s">
        <v>8</v>
      </c>
      <c r="V745" s="58" t="s">
        <v>95</v>
      </c>
      <c r="W745" s="58" t="s">
        <v>97</v>
      </c>
      <c r="X745" s="58" t="s">
        <v>98</v>
      </c>
      <c r="Y745" s="58" t="s">
        <v>94</v>
      </c>
      <c r="Z745" s="58" t="s">
        <v>96</v>
      </c>
      <c r="AA745" s="58" t="s">
        <v>99</v>
      </c>
      <c r="AB745" s="58">
        <v>351</v>
      </c>
      <c r="AC745" s="58">
        <v>501.93</v>
      </c>
    </row>
    <row r="746" spans="1:29" ht="18" customHeight="1" x14ac:dyDescent="0.25">
      <c r="A746" s="1">
        <v>2024</v>
      </c>
      <c r="B746" s="1" t="s">
        <v>1</v>
      </c>
      <c r="C746" s="1" t="s">
        <v>15</v>
      </c>
      <c r="D746" s="5" t="s">
        <v>24</v>
      </c>
      <c r="E746" s="6">
        <v>76</v>
      </c>
      <c r="F746" s="6">
        <v>4576.8999999999996</v>
      </c>
      <c r="G746" s="6">
        <v>5126.1279999999997</v>
      </c>
      <c r="H746" s="3">
        <v>915.38</v>
      </c>
      <c r="I746" s="4" t="s">
        <v>42</v>
      </c>
      <c r="S746" s="58" t="s">
        <v>91</v>
      </c>
      <c r="T746" s="58">
        <v>2020</v>
      </c>
      <c r="U746" s="58" t="s">
        <v>8</v>
      </c>
      <c r="V746" s="58" t="s">
        <v>95</v>
      </c>
      <c r="W746" s="58" t="s">
        <v>97</v>
      </c>
      <c r="X746" s="58" t="s">
        <v>98</v>
      </c>
      <c r="Y746" s="58" t="s">
        <v>94</v>
      </c>
      <c r="Z746" s="58" t="s">
        <v>96</v>
      </c>
      <c r="AA746" s="58" t="s">
        <v>99</v>
      </c>
      <c r="AB746" s="58">
        <v>133</v>
      </c>
      <c r="AC746" s="58">
        <v>190.19</v>
      </c>
    </row>
    <row r="747" spans="1:29" ht="18" customHeight="1" x14ac:dyDescent="0.25">
      <c r="A747" s="1">
        <v>2024</v>
      </c>
      <c r="B747" s="1" t="s">
        <v>1</v>
      </c>
      <c r="C747" s="1" t="s">
        <v>15</v>
      </c>
      <c r="D747" s="5" t="s">
        <v>25</v>
      </c>
      <c r="E747" s="6">
        <v>46</v>
      </c>
      <c r="F747" s="6">
        <v>200</v>
      </c>
      <c r="G747" s="6">
        <v>224</v>
      </c>
      <c r="H747" s="3">
        <v>40</v>
      </c>
      <c r="I747" s="4" t="s">
        <v>42</v>
      </c>
      <c r="S747" s="58" t="s">
        <v>82</v>
      </c>
      <c r="T747" s="58">
        <v>2020</v>
      </c>
      <c r="U747" s="58" t="s">
        <v>8</v>
      </c>
      <c r="V747" s="58" t="s">
        <v>95</v>
      </c>
      <c r="W747" s="58" t="s">
        <v>97</v>
      </c>
      <c r="X747" s="58" t="s">
        <v>98</v>
      </c>
      <c r="Y747" s="58" t="s">
        <v>94</v>
      </c>
      <c r="Z747" s="58" t="s">
        <v>96</v>
      </c>
      <c r="AA747" s="58" t="s">
        <v>99</v>
      </c>
      <c r="AB747" s="58">
        <v>181</v>
      </c>
      <c r="AC747" s="58">
        <v>258.83</v>
      </c>
    </row>
    <row r="748" spans="1:29" ht="18" customHeight="1" x14ac:dyDescent="0.25">
      <c r="A748" s="1">
        <v>2024</v>
      </c>
      <c r="B748" s="1" t="s">
        <v>1</v>
      </c>
      <c r="C748" s="1" t="s">
        <v>15</v>
      </c>
      <c r="D748" s="5" t="s">
        <v>23</v>
      </c>
      <c r="E748" s="6">
        <v>34</v>
      </c>
      <c r="F748" s="6">
        <v>4576.8</v>
      </c>
      <c r="G748" s="6">
        <v>5126.0160000000005</v>
      </c>
      <c r="H748" s="3">
        <v>915.36000000000013</v>
      </c>
      <c r="I748" s="4" t="s">
        <v>42</v>
      </c>
      <c r="S748" s="58" t="s">
        <v>89</v>
      </c>
      <c r="T748" s="58">
        <v>2020</v>
      </c>
      <c r="U748" s="58" t="s">
        <v>8</v>
      </c>
      <c r="V748" s="58" t="s">
        <v>95</v>
      </c>
      <c r="W748" s="58" t="s">
        <v>97</v>
      </c>
      <c r="X748" s="58" t="s">
        <v>98</v>
      </c>
      <c r="Y748" s="58" t="s">
        <v>94</v>
      </c>
      <c r="Z748" s="58" t="s">
        <v>96</v>
      </c>
      <c r="AA748" s="58" t="s">
        <v>99</v>
      </c>
      <c r="AB748" s="58">
        <v>355</v>
      </c>
      <c r="AC748" s="58">
        <v>507.65</v>
      </c>
    </row>
    <row r="749" spans="1:29" ht="18" customHeight="1" x14ac:dyDescent="0.25">
      <c r="A749" s="1">
        <v>2024</v>
      </c>
      <c r="B749" s="1" t="s">
        <v>1</v>
      </c>
      <c r="C749" s="1" t="s">
        <v>13</v>
      </c>
      <c r="D749" s="2" t="s">
        <v>34</v>
      </c>
      <c r="E749" s="3">
        <v>7</v>
      </c>
      <c r="F749" s="3">
        <v>200</v>
      </c>
      <c r="G749" s="3">
        <v>224</v>
      </c>
      <c r="H749" s="3">
        <v>40</v>
      </c>
      <c r="I749" s="4" t="s">
        <v>42</v>
      </c>
      <c r="S749" s="58" t="s">
        <v>91</v>
      </c>
      <c r="T749" s="58">
        <v>2020</v>
      </c>
      <c r="U749" s="58" t="s">
        <v>8</v>
      </c>
      <c r="V749" s="58" t="s">
        <v>95</v>
      </c>
      <c r="W749" s="58" t="s">
        <v>97</v>
      </c>
      <c r="X749" s="58" t="s">
        <v>98</v>
      </c>
      <c r="Y749" s="58" t="s">
        <v>94</v>
      </c>
      <c r="Z749" s="58" t="s">
        <v>96</v>
      </c>
      <c r="AA749" s="58" t="s">
        <v>99</v>
      </c>
      <c r="AB749" s="58">
        <v>859</v>
      </c>
      <c r="AC749" s="58">
        <v>1228.3699999999999</v>
      </c>
    </row>
    <row r="750" spans="1:29" ht="18" customHeight="1" x14ac:dyDescent="0.25">
      <c r="A750" s="1">
        <v>2024</v>
      </c>
      <c r="B750" s="1" t="s">
        <v>1</v>
      </c>
      <c r="C750" s="1" t="s">
        <v>15</v>
      </c>
      <c r="D750" s="5" t="s">
        <v>27</v>
      </c>
      <c r="E750" s="6">
        <v>3</v>
      </c>
      <c r="F750" s="6">
        <v>4577.3</v>
      </c>
      <c r="G750" s="6">
        <v>5126.576</v>
      </c>
      <c r="H750" s="3">
        <v>915.46</v>
      </c>
      <c r="I750" s="4" t="s">
        <v>42</v>
      </c>
      <c r="S750" s="58" t="s">
        <v>92</v>
      </c>
      <c r="T750" s="58">
        <v>2020</v>
      </c>
      <c r="U750" s="58" t="s">
        <v>8</v>
      </c>
      <c r="V750" s="58" t="s">
        <v>95</v>
      </c>
      <c r="W750" s="58" t="s">
        <v>97</v>
      </c>
      <c r="X750" s="58" t="s">
        <v>98</v>
      </c>
      <c r="Y750" s="58" t="s">
        <v>94</v>
      </c>
      <c r="Z750" s="58" t="s">
        <v>96</v>
      </c>
      <c r="AA750" s="58" t="s">
        <v>99</v>
      </c>
      <c r="AB750" s="58">
        <v>353</v>
      </c>
      <c r="AC750" s="58">
        <v>504.78999999999996</v>
      </c>
    </row>
    <row r="751" spans="1:29" ht="18" customHeight="1" x14ac:dyDescent="0.25">
      <c r="A751" s="1">
        <v>2024</v>
      </c>
      <c r="B751" s="1" t="s">
        <v>1</v>
      </c>
      <c r="C751" s="1" t="s">
        <v>32</v>
      </c>
      <c r="D751" s="5" t="s">
        <v>32</v>
      </c>
      <c r="E751" s="6">
        <v>2</v>
      </c>
      <c r="F751" s="6">
        <v>6600</v>
      </c>
      <c r="G751" s="6">
        <v>7392</v>
      </c>
      <c r="H751" s="3">
        <v>1320</v>
      </c>
      <c r="I751" s="4" t="s">
        <v>42</v>
      </c>
      <c r="S751" s="58" t="s">
        <v>82</v>
      </c>
      <c r="T751" s="58">
        <v>2020</v>
      </c>
      <c r="U751" s="58" t="s">
        <v>2</v>
      </c>
      <c r="V751" s="58" t="s">
        <v>83</v>
      </c>
      <c r="W751" s="58" t="s">
        <v>97</v>
      </c>
      <c r="X751" s="58" t="s">
        <v>85</v>
      </c>
      <c r="Y751" s="58" t="s">
        <v>94</v>
      </c>
      <c r="Z751" s="58" t="s">
        <v>96</v>
      </c>
      <c r="AA751" s="58" t="s">
        <v>90</v>
      </c>
      <c r="AB751" s="58">
        <v>364</v>
      </c>
      <c r="AC751" s="58">
        <v>520.52</v>
      </c>
    </row>
    <row r="752" spans="1:29" ht="18" customHeight="1" x14ac:dyDescent="0.25">
      <c r="A752" s="1">
        <v>2024</v>
      </c>
      <c r="B752" s="1" t="s">
        <v>2</v>
      </c>
      <c r="C752" s="1" t="s">
        <v>14</v>
      </c>
      <c r="D752" s="2" t="s">
        <v>36</v>
      </c>
      <c r="E752" s="3">
        <v>3566</v>
      </c>
      <c r="F752" s="3">
        <v>4577.3</v>
      </c>
      <c r="G752" s="3">
        <v>5126.576</v>
      </c>
      <c r="H752" s="3">
        <v>915.46</v>
      </c>
      <c r="I752" s="4" t="s">
        <v>42</v>
      </c>
      <c r="S752" s="58" t="s">
        <v>89</v>
      </c>
      <c r="T752" s="58">
        <v>2020</v>
      </c>
      <c r="U752" s="58" t="s">
        <v>2</v>
      </c>
      <c r="V752" s="58" t="s">
        <v>83</v>
      </c>
      <c r="W752" s="58" t="s">
        <v>97</v>
      </c>
      <c r="X752" s="58" t="s">
        <v>85</v>
      </c>
      <c r="Y752" s="58" t="s">
        <v>94</v>
      </c>
      <c r="Z752" s="58" t="s">
        <v>96</v>
      </c>
      <c r="AA752" s="58" t="s">
        <v>88</v>
      </c>
      <c r="AB752" s="58">
        <v>358</v>
      </c>
      <c r="AC752" s="58">
        <v>511.94</v>
      </c>
    </row>
    <row r="753" spans="1:29" ht="18" customHeight="1" x14ac:dyDescent="0.25">
      <c r="A753" s="1">
        <v>2024</v>
      </c>
      <c r="B753" s="1" t="s">
        <v>2</v>
      </c>
      <c r="C753" s="1" t="s">
        <v>14</v>
      </c>
      <c r="D753" s="2" t="s">
        <v>37</v>
      </c>
      <c r="E753" s="3">
        <v>2498</v>
      </c>
      <c r="F753" s="3">
        <v>8000</v>
      </c>
      <c r="G753" s="3">
        <v>8960</v>
      </c>
      <c r="H753" s="3">
        <v>1600</v>
      </c>
      <c r="I753" s="4" t="s">
        <v>42</v>
      </c>
      <c r="S753" s="58" t="s">
        <v>82</v>
      </c>
      <c r="T753" s="58">
        <v>2020</v>
      </c>
      <c r="U753" s="58" t="s">
        <v>2</v>
      </c>
      <c r="V753" s="58" t="s">
        <v>83</v>
      </c>
      <c r="W753" s="58" t="s">
        <v>97</v>
      </c>
      <c r="X753" s="58" t="s">
        <v>85</v>
      </c>
      <c r="Y753" s="58" t="s">
        <v>94</v>
      </c>
      <c r="Z753" s="58" t="s">
        <v>96</v>
      </c>
      <c r="AA753" s="58" t="s">
        <v>90</v>
      </c>
      <c r="AB753" s="58">
        <v>367</v>
      </c>
      <c r="AC753" s="58">
        <v>524.80999999999995</v>
      </c>
    </row>
    <row r="754" spans="1:29" ht="18" customHeight="1" x14ac:dyDescent="0.25">
      <c r="A754" s="1">
        <v>2024</v>
      </c>
      <c r="B754" s="1" t="s">
        <v>2</v>
      </c>
      <c r="C754" s="1" t="s">
        <v>13</v>
      </c>
      <c r="D754" s="2" t="s">
        <v>35</v>
      </c>
      <c r="E754" s="3">
        <v>1245</v>
      </c>
      <c r="F754" s="3">
        <v>4577.2</v>
      </c>
      <c r="G754" s="3">
        <v>5126.4639999999999</v>
      </c>
      <c r="H754" s="3">
        <v>915.44</v>
      </c>
      <c r="I754" s="4" t="s">
        <v>42</v>
      </c>
      <c r="S754" s="58" t="s">
        <v>93</v>
      </c>
      <c r="T754" s="58">
        <v>2020</v>
      </c>
      <c r="U754" s="58" t="s">
        <v>2</v>
      </c>
      <c r="V754" s="58" t="s">
        <v>83</v>
      </c>
      <c r="W754" s="58" t="s">
        <v>97</v>
      </c>
      <c r="X754" s="58" t="s">
        <v>85</v>
      </c>
      <c r="Y754" s="58" t="s">
        <v>94</v>
      </c>
      <c r="Z754" s="58" t="s">
        <v>96</v>
      </c>
      <c r="AA754" s="58" t="s">
        <v>88</v>
      </c>
      <c r="AB754" s="58">
        <v>361</v>
      </c>
      <c r="AC754" s="58">
        <v>516.23</v>
      </c>
    </row>
    <row r="755" spans="1:29" ht="18" customHeight="1" x14ac:dyDescent="0.25">
      <c r="A755" s="1">
        <v>2024</v>
      </c>
      <c r="B755" s="1" t="s">
        <v>2</v>
      </c>
      <c r="C755" s="1" t="s">
        <v>38</v>
      </c>
      <c r="D755" s="5" t="s">
        <v>30</v>
      </c>
      <c r="E755" s="6">
        <v>644</v>
      </c>
      <c r="F755" s="6">
        <v>5743.5</v>
      </c>
      <c r="G755" s="6">
        <v>6432.72</v>
      </c>
      <c r="H755" s="3">
        <v>1148.7</v>
      </c>
      <c r="I755" s="4" t="s">
        <v>40</v>
      </c>
      <c r="S755" s="58" t="s">
        <v>82</v>
      </c>
      <c r="T755" s="58">
        <v>2020</v>
      </c>
      <c r="U755" s="58" t="s">
        <v>2</v>
      </c>
      <c r="V755" s="58" t="s">
        <v>83</v>
      </c>
      <c r="W755" s="58" t="s">
        <v>97</v>
      </c>
      <c r="X755" s="58" t="s">
        <v>98</v>
      </c>
      <c r="Y755" s="58" t="s">
        <v>94</v>
      </c>
      <c r="Z755" s="58" t="s">
        <v>96</v>
      </c>
      <c r="AA755" s="58" t="s">
        <v>88</v>
      </c>
      <c r="AB755" s="58">
        <v>355</v>
      </c>
      <c r="AC755" s="58">
        <v>507.65</v>
      </c>
    </row>
    <row r="756" spans="1:29" ht="18" customHeight="1" x14ac:dyDescent="0.25">
      <c r="A756" s="1">
        <v>2024</v>
      </c>
      <c r="B756" s="1" t="s">
        <v>2</v>
      </c>
      <c r="C756" s="1" t="s">
        <v>12</v>
      </c>
      <c r="D756" s="5" t="s">
        <v>29</v>
      </c>
      <c r="E756" s="6">
        <v>643</v>
      </c>
      <c r="F756" s="6">
        <v>7000</v>
      </c>
      <c r="G756" s="6">
        <v>7840</v>
      </c>
      <c r="H756" s="3">
        <v>1400</v>
      </c>
      <c r="I756" s="4" t="s">
        <v>40</v>
      </c>
      <c r="S756" s="58" t="s">
        <v>92</v>
      </c>
      <c r="T756" s="58">
        <v>2020</v>
      </c>
      <c r="U756" s="58" t="s">
        <v>1</v>
      </c>
      <c r="V756" s="58" t="s">
        <v>95</v>
      </c>
      <c r="W756" s="58" t="s">
        <v>97</v>
      </c>
      <c r="X756" s="58" t="s">
        <v>85</v>
      </c>
      <c r="Y756" s="58" t="s">
        <v>86</v>
      </c>
      <c r="Z756" s="58" t="s">
        <v>96</v>
      </c>
      <c r="AA756" s="58" t="s">
        <v>90</v>
      </c>
      <c r="AB756" s="58">
        <v>780</v>
      </c>
      <c r="AC756" s="58">
        <v>1115.4000000000001</v>
      </c>
    </row>
    <row r="757" spans="1:29" ht="18" customHeight="1" x14ac:dyDescent="0.25">
      <c r="A757" s="1">
        <v>2024</v>
      </c>
      <c r="B757" s="1" t="s">
        <v>2</v>
      </c>
      <c r="C757" s="1" t="s">
        <v>38</v>
      </c>
      <c r="D757" s="5" t="s">
        <v>31</v>
      </c>
      <c r="E757" s="6">
        <v>455</v>
      </c>
      <c r="F757" s="6">
        <v>4578.6000000000004</v>
      </c>
      <c r="G757" s="6">
        <v>5128.0320000000002</v>
      </c>
      <c r="H757" s="3">
        <v>915.72000000000014</v>
      </c>
      <c r="I757" s="4" t="s">
        <v>40</v>
      </c>
      <c r="S757" s="58" t="s">
        <v>91</v>
      </c>
      <c r="T757" s="58">
        <v>2020</v>
      </c>
      <c r="U757" s="58" t="s">
        <v>1</v>
      </c>
      <c r="V757" s="58" t="s">
        <v>95</v>
      </c>
      <c r="W757" s="58" t="s">
        <v>97</v>
      </c>
      <c r="X757" s="58" t="s">
        <v>85</v>
      </c>
      <c r="Y757" s="58" t="s">
        <v>86</v>
      </c>
      <c r="Z757" s="58" t="s">
        <v>96</v>
      </c>
      <c r="AA757" s="58" t="s">
        <v>90</v>
      </c>
      <c r="AB757" s="58">
        <v>781</v>
      </c>
      <c r="AC757" s="58">
        <v>1116.83</v>
      </c>
    </row>
    <row r="758" spans="1:29" ht="18" customHeight="1" x14ac:dyDescent="0.25">
      <c r="A758" s="1">
        <v>2024</v>
      </c>
      <c r="B758" s="1" t="s">
        <v>2</v>
      </c>
      <c r="C758" s="1" t="s">
        <v>12</v>
      </c>
      <c r="D758" s="5" t="s">
        <v>28</v>
      </c>
      <c r="E758" s="7">
        <v>345</v>
      </c>
      <c r="F758" s="7">
        <v>7000</v>
      </c>
      <c r="G758" s="7">
        <v>7840</v>
      </c>
      <c r="H758" s="3">
        <v>1400</v>
      </c>
      <c r="I758" s="4" t="s">
        <v>40</v>
      </c>
      <c r="S758" s="58" t="s">
        <v>82</v>
      </c>
      <c r="T758" s="58">
        <v>2020</v>
      </c>
      <c r="U758" s="58" t="s">
        <v>1</v>
      </c>
      <c r="V758" s="58" t="s">
        <v>95</v>
      </c>
      <c r="W758" s="58" t="s">
        <v>97</v>
      </c>
      <c r="X758" s="58" t="s">
        <v>85</v>
      </c>
      <c r="Y758" s="58" t="s">
        <v>86</v>
      </c>
      <c r="Z758" s="58" t="s">
        <v>96</v>
      </c>
      <c r="AA758" s="58" t="s">
        <v>90</v>
      </c>
      <c r="AB758" s="58">
        <v>782</v>
      </c>
      <c r="AC758" s="58">
        <v>1118.26</v>
      </c>
    </row>
    <row r="759" spans="1:29" ht="18" customHeight="1" x14ac:dyDescent="0.25">
      <c r="A759" s="1">
        <v>2024</v>
      </c>
      <c r="B759" s="1" t="s">
        <v>2</v>
      </c>
      <c r="C759" s="1" t="s">
        <v>13</v>
      </c>
      <c r="D759" s="2" t="s">
        <v>33</v>
      </c>
      <c r="E759" s="3">
        <v>122</v>
      </c>
      <c r="F759" s="3">
        <v>100</v>
      </c>
      <c r="G759" s="3">
        <v>112</v>
      </c>
      <c r="H759" s="3">
        <v>20</v>
      </c>
      <c r="I759" s="4" t="s">
        <v>40</v>
      </c>
      <c r="S759" s="58" t="s">
        <v>89</v>
      </c>
      <c r="T759" s="58">
        <v>2020</v>
      </c>
      <c r="U759" s="58" t="s">
        <v>1</v>
      </c>
      <c r="V759" s="58" t="s">
        <v>95</v>
      </c>
      <c r="W759" s="58" t="s">
        <v>97</v>
      </c>
      <c r="X759" s="58" t="s">
        <v>85</v>
      </c>
      <c r="Y759" s="58" t="s">
        <v>86</v>
      </c>
      <c r="Z759" s="58" t="s">
        <v>96</v>
      </c>
      <c r="AA759" s="58" t="s">
        <v>90</v>
      </c>
      <c r="AB759" s="58">
        <v>820</v>
      </c>
      <c r="AC759" s="58">
        <v>526.24</v>
      </c>
    </row>
    <row r="760" spans="1:29" ht="18" customHeight="1" x14ac:dyDescent="0.25">
      <c r="A760" s="1">
        <v>2024</v>
      </c>
      <c r="B760" s="1" t="s">
        <v>2</v>
      </c>
      <c r="C760" s="1" t="s">
        <v>15</v>
      </c>
      <c r="D760" s="5" t="s">
        <v>26</v>
      </c>
      <c r="E760" s="6">
        <v>78</v>
      </c>
      <c r="F760" s="6">
        <v>4577.2</v>
      </c>
      <c r="G760" s="6">
        <v>5126.4639999999999</v>
      </c>
      <c r="H760" s="3">
        <v>915.44</v>
      </c>
      <c r="I760" s="4" t="s">
        <v>40</v>
      </c>
      <c r="S760" s="58" t="s">
        <v>89</v>
      </c>
      <c r="T760" s="58">
        <v>2020</v>
      </c>
      <c r="U760" s="58" t="s">
        <v>1</v>
      </c>
      <c r="V760" s="58" t="s">
        <v>95</v>
      </c>
      <c r="W760" s="58" t="s">
        <v>97</v>
      </c>
      <c r="X760" s="58" t="s">
        <v>85</v>
      </c>
      <c r="Y760" s="58" t="s">
        <v>86</v>
      </c>
      <c r="Z760" s="58" t="s">
        <v>96</v>
      </c>
      <c r="AA760" s="58" t="s">
        <v>90</v>
      </c>
      <c r="AB760" s="58">
        <v>821</v>
      </c>
      <c r="AC760" s="58">
        <v>526.24</v>
      </c>
    </row>
    <row r="761" spans="1:29" ht="18" customHeight="1" x14ac:dyDescent="0.25">
      <c r="A761" s="1">
        <v>2024</v>
      </c>
      <c r="B761" s="1" t="s">
        <v>2</v>
      </c>
      <c r="C761" s="1" t="s">
        <v>15</v>
      </c>
      <c r="D761" s="5" t="s">
        <v>24</v>
      </c>
      <c r="E761" s="6">
        <v>76</v>
      </c>
      <c r="F761" s="6">
        <v>4576.8999999999996</v>
      </c>
      <c r="G761" s="6">
        <v>5126.1279999999997</v>
      </c>
      <c r="H761" s="3">
        <v>915.38</v>
      </c>
      <c r="I761" s="4" t="s">
        <v>40</v>
      </c>
      <c r="S761" s="58" t="s">
        <v>91</v>
      </c>
      <c r="T761" s="58">
        <v>2020</v>
      </c>
      <c r="U761" s="58" t="s">
        <v>0</v>
      </c>
      <c r="V761" s="58" t="s">
        <v>95</v>
      </c>
      <c r="W761" s="58" t="s">
        <v>97</v>
      </c>
      <c r="X761" s="58" t="s">
        <v>85</v>
      </c>
      <c r="Y761" s="58" t="s">
        <v>86</v>
      </c>
      <c r="Z761" s="58" t="s">
        <v>96</v>
      </c>
      <c r="AA761" s="58" t="s">
        <v>88</v>
      </c>
      <c r="AB761" s="58">
        <v>362</v>
      </c>
      <c r="AC761" s="58">
        <v>517.66</v>
      </c>
    </row>
    <row r="762" spans="1:29" ht="18" customHeight="1" x14ac:dyDescent="0.25">
      <c r="A762" s="1">
        <v>2024</v>
      </c>
      <c r="B762" s="1" t="s">
        <v>2</v>
      </c>
      <c r="C762" s="1" t="s">
        <v>15</v>
      </c>
      <c r="D762" s="5" t="s">
        <v>25</v>
      </c>
      <c r="E762" s="6">
        <v>46</v>
      </c>
      <c r="F762" s="6">
        <v>200</v>
      </c>
      <c r="G762" s="6">
        <v>224</v>
      </c>
      <c r="H762" s="3">
        <v>40</v>
      </c>
      <c r="I762" s="4" t="s">
        <v>40</v>
      </c>
      <c r="S762" s="58" t="s">
        <v>91</v>
      </c>
      <c r="T762" s="58">
        <v>2020</v>
      </c>
      <c r="U762" s="58" t="s">
        <v>0</v>
      </c>
      <c r="V762" s="58" t="s">
        <v>95</v>
      </c>
      <c r="W762" s="58" t="s">
        <v>97</v>
      </c>
      <c r="X762" s="58" t="s">
        <v>85</v>
      </c>
      <c r="Y762" s="58" t="s">
        <v>86</v>
      </c>
      <c r="Z762" s="58" t="s">
        <v>96</v>
      </c>
      <c r="AA762" s="58" t="s">
        <v>88</v>
      </c>
      <c r="AB762" s="58">
        <v>779</v>
      </c>
      <c r="AC762" s="58">
        <v>1113.97</v>
      </c>
    </row>
    <row r="763" spans="1:29" ht="18" customHeight="1" x14ac:dyDescent="0.25">
      <c r="A763" s="1">
        <v>2024</v>
      </c>
      <c r="B763" s="1" t="s">
        <v>2</v>
      </c>
      <c r="C763" s="1" t="s">
        <v>15</v>
      </c>
      <c r="D763" s="5" t="s">
        <v>23</v>
      </c>
      <c r="E763" s="6">
        <v>34</v>
      </c>
      <c r="F763" s="6">
        <v>4576.8</v>
      </c>
      <c r="G763" s="6">
        <v>5126.0160000000005</v>
      </c>
      <c r="H763" s="3">
        <v>915.36000000000013</v>
      </c>
      <c r="I763" s="4" t="s">
        <v>40</v>
      </c>
      <c r="S763" s="58" t="s">
        <v>92</v>
      </c>
      <c r="T763" s="58">
        <v>2020</v>
      </c>
      <c r="U763" s="58" t="s">
        <v>0</v>
      </c>
      <c r="V763" s="58" t="s">
        <v>95</v>
      </c>
      <c r="W763" s="58" t="s">
        <v>97</v>
      </c>
      <c r="X763" s="58" t="s">
        <v>85</v>
      </c>
      <c r="Y763" s="58" t="s">
        <v>86</v>
      </c>
      <c r="Z763" s="58" t="s">
        <v>96</v>
      </c>
      <c r="AA763" s="58" t="s">
        <v>88</v>
      </c>
      <c r="AB763" s="58">
        <v>819</v>
      </c>
      <c r="AC763" s="58">
        <v>526.24</v>
      </c>
    </row>
    <row r="764" spans="1:29" ht="18" customHeight="1" x14ac:dyDescent="0.25">
      <c r="A764" s="1">
        <v>2024</v>
      </c>
      <c r="B764" s="1" t="s">
        <v>2</v>
      </c>
      <c r="C764" s="1" t="s">
        <v>13</v>
      </c>
      <c r="D764" s="2" t="s">
        <v>34</v>
      </c>
      <c r="E764" s="3">
        <v>7</v>
      </c>
      <c r="F764" s="3">
        <v>200</v>
      </c>
      <c r="G764" s="3">
        <v>224</v>
      </c>
      <c r="H764" s="3">
        <v>40</v>
      </c>
      <c r="I764" s="4" t="s">
        <v>40</v>
      </c>
      <c r="S764" s="58" t="s">
        <v>92</v>
      </c>
      <c r="T764" s="58">
        <v>2020</v>
      </c>
      <c r="U764" s="58" t="s">
        <v>0</v>
      </c>
      <c r="V764" s="58" t="s">
        <v>95</v>
      </c>
      <c r="W764" s="58" t="s">
        <v>97</v>
      </c>
      <c r="X764" s="58" t="s">
        <v>85</v>
      </c>
      <c r="Y764" s="58" t="s">
        <v>86</v>
      </c>
      <c r="Z764" s="58" t="s">
        <v>96</v>
      </c>
      <c r="AA764" s="58" t="s">
        <v>88</v>
      </c>
      <c r="AB764" s="58">
        <v>361</v>
      </c>
      <c r="AC764" s="58">
        <v>516.23</v>
      </c>
    </row>
    <row r="765" spans="1:29" ht="18" customHeight="1" x14ac:dyDescent="0.25">
      <c r="A765" s="1">
        <v>2024</v>
      </c>
      <c r="B765" s="1" t="s">
        <v>2</v>
      </c>
      <c r="C765" s="1" t="s">
        <v>15</v>
      </c>
      <c r="D765" s="5" t="s">
        <v>27</v>
      </c>
      <c r="E765" s="6">
        <v>3</v>
      </c>
      <c r="F765" s="6">
        <v>4577.3</v>
      </c>
      <c r="G765" s="6">
        <v>5126.576</v>
      </c>
      <c r="H765" s="3">
        <v>915.46</v>
      </c>
      <c r="I765" s="4" t="s">
        <v>40</v>
      </c>
      <c r="S765" s="58" t="s">
        <v>89</v>
      </c>
      <c r="T765" s="58">
        <v>2020</v>
      </c>
      <c r="U765" s="58" t="s">
        <v>2</v>
      </c>
      <c r="V765" s="58" t="s">
        <v>95</v>
      </c>
      <c r="W765" s="58" t="s">
        <v>97</v>
      </c>
      <c r="X765" s="58" t="s">
        <v>85</v>
      </c>
      <c r="Y765" s="58" t="s">
        <v>86</v>
      </c>
      <c r="Z765" s="58" t="s">
        <v>96</v>
      </c>
      <c r="AA765" s="58" t="s">
        <v>90</v>
      </c>
      <c r="AB765" s="58">
        <v>822</v>
      </c>
      <c r="AC765" s="58">
        <v>526.24</v>
      </c>
    </row>
    <row r="766" spans="1:29" ht="18" customHeight="1" x14ac:dyDescent="0.25">
      <c r="A766" s="1">
        <v>2024</v>
      </c>
      <c r="B766" s="1" t="s">
        <v>2</v>
      </c>
      <c r="C766" s="1" t="s">
        <v>32</v>
      </c>
      <c r="D766" s="5" t="s">
        <v>32</v>
      </c>
      <c r="E766" s="6">
        <v>2</v>
      </c>
      <c r="F766" s="6">
        <v>6600</v>
      </c>
      <c r="G766" s="6">
        <v>7392</v>
      </c>
      <c r="H766" s="3">
        <v>1320</v>
      </c>
      <c r="I766" s="4" t="s">
        <v>40</v>
      </c>
      <c r="S766" s="58" t="s">
        <v>89</v>
      </c>
      <c r="T766" s="58">
        <v>2021</v>
      </c>
      <c r="U766" s="58" t="s">
        <v>11</v>
      </c>
      <c r="V766" s="58" t="s">
        <v>83</v>
      </c>
      <c r="W766" s="58" t="s">
        <v>84</v>
      </c>
      <c r="X766" s="58" t="s">
        <v>85</v>
      </c>
      <c r="Y766" s="58" t="s">
        <v>94</v>
      </c>
      <c r="Z766" s="58" t="s">
        <v>87</v>
      </c>
      <c r="AA766" s="58" t="s">
        <v>88</v>
      </c>
      <c r="AB766" s="58">
        <v>278</v>
      </c>
      <c r="AC766" s="58">
        <v>397.53999999999996</v>
      </c>
    </row>
    <row r="767" spans="1:29" ht="18" customHeight="1" x14ac:dyDescent="0.25">
      <c r="A767" s="1">
        <v>2024</v>
      </c>
      <c r="B767" s="1" t="s">
        <v>3</v>
      </c>
      <c r="C767" s="1" t="s">
        <v>14</v>
      </c>
      <c r="D767" s="2" t="s">
        <v>36</v>
      </c>
      <c r="E767" s="3">
        <v>3566</v>
      </c>
      <c r="F767" s="3">
        <v>4577.3</v>
      </c>
      <c r="G767" s="3">
        <v>5126.576</v>
      </c>
      <c r="H767" s="3">
        <v>915.46</v>
      </c>
      <c r="I767" s="4" t="s">
        <v>40</v>
      </c>
      <c r="S767" s="58" t="s">
        <v>82</v>
      </c>
      <c r="T767" s="58">
        <v>2021</v>
      </c>
      <c r="U767" s="58" t="s">
        <v>11</v>
      </c>
      <c r="V767" s="58" t="s">
        <v>83</v>
      </c>
      <c r="W767" s="58" t="s">
        <v>84</v>
      </c>
      <c r="X767" s="58" t="s">
        <v>85</v>
      </c>
      <c r="Y767" s="58" t="s">
        <v>94</v>
      </c>
      <c r="Z767" s="58" t="s">
        <v>87</v>
      </c>
      <c r="AA767" s="58" t="s">
        <v>88</v>
      </c>
      <c r="AB767" s="58">
        <v>272</v>
      </c>
      <c r="AC767" s="58">
        <v>388.96</v>
      </c>
    </row>
    <row r="768" spans="1:29" ht="18" customHeight="1" x14ac:dyDescent="0.25">
      <c r="A768" s="1">
        <v>2024</v>
      </c>
      <c r="B768" s="1" t="s">
        <v>3</v>
      </c>
      <c r="C768" s="1" t="s">
        <v>14</v>
      </c>
      <c r="D768" s="2" t="s">
        <v>37</v>
      </c>
      <c r="E768" s="3">
        <v>2498</v>
      </c>
      <c r="F768" s="3">
        <v>8000</v>
      </c>
      <c r="G768" s="3">
        <v>8960</v>
      </c>
      <c r="H768" s="3">
        <v>1600</v>
      </c>
      <c r="I768" s="4" t="s">
        <v>40</v>
      </c>
      <c r="S768" s="58" t="s">
        <v>82</v>
      </c>
      <c r="T768" s="58">
        <v>2021</v>
      </c>
      <c r="U768" s="58" t="s">
        <v>11</v>
      </c>
      <c r="V768" s="58" t="s">
        <v>83</v>
      </c>
      <c r="W768" s="58" t="s">
        <v>84</v>
      </c>
      <c r="X768" s="58" t="s">
        <v>85</v>
      </c>
      <c r="Y768" s="58" t="s">
        <v>94</v>
      </c>
      <c r="Z768" s="58" t="s">
        <v>87</v>
      </c>
      <c r="AA768" s="58" t="s">
        <v>88</v>
      </c>
      <c r="AB768" s="58">
        <v>266</v>
      </c>
      <c r="AC768" s="58">
        <v>380.38</v>
      </c>
    </row>
    <row r="769" spans="1:29" ht="18" customHeight="1" x14ac:dyDescent="0.25">
      <c r="A769" s="1">
        <v>2024</v>
      </c>
      <c r="B769" s="1" t="s">
        <v>3</v>
      </c>
      <c r="C769" s="1" t="s">
        <v>13</v>
      </c>
      <c r="D769" s="2" t="s">
        <v>35</v>
      </c>
      <c r="E769" s="3">
        <v>1245</v>
      </c>
      <c r="F769" s="3">
        <v>4577.2</v>
      </c>
      <c r="G769" s="3">
        <v>5126.4639999999999</v>
      </c>
      <c r="H769" s="3">
        <v>915.44</v>
      </c>
      <c r="I769" s="4" t="s">
        <v>40</v>
      </c>
      <c r="S769" s="58" t="s">
        <v>91</v>
      </c>
      <c r="T769" s="58">
        <v>2021</v>
      </c>
      <c r="U769" s="58" t="s">
        <v>11</v>
      </c>
      <c r="V769" s="58" t="s">
        <v>83</v>
      </c>
      <c r="W769" s="58" t="s">
        <v>84</v>
      </c>
      <c r="X769" s="58" t="s">
        <v>85</v>
      </c>
      <c r="Y769" s="58" t="s">
        <v>94</v>
      </c>
      <c r="Z769" s="58" t="s">
        <v>87</v>
      </c>
      <c r="AA769" s="58" t="s">
        <v>88</v>
      </c>
      <c r="AB769" s="58">
        <v>276</v>
      </c>
      <c r="AC769" s="58">
        <v>526.24</v>
      </c>
    </row>
    <row r="770" spans="1:29" ht="18" customHeight="1" x14ac:dyDescent="0.25">
      <c r="A770" s="1">
        <v>2024</v>
      </c>
      <c r="B770" s="1" t="s">
        <v>3</v>
      </c>
      <c r="C770" s="1" t="s">
        <v>38</v>
      </c>
      <c r="D770" s="5" t="s">
        <v>30</v>
      </c>
      <c r="E770" s="6">
        <v>644</v>
      </c>
      <c r="F770" s="6">
        <v>5743.5</v>
      </c>
      <c r="G770" s="6">
        <v>6432.72</v>
      </c>
      <c r="H770" s="3">
        <v>1148.7</v>
      </c>
      <c r="I770" s="4" t="s">
        <v>40</v>
      </c>
      <c r="S770" s="58" t="s">
        <v>89</v>
      </c>
      <c r="T770" s="58">
        <v>2021</v>
      </c>
      <c r="U770" s="58" t="s">
        <v>11</v>
      </c>
      <c r="V770" s="58" t="s">
        <v>83</v>
      </c>
      <c r="W770" s="58" t="s">
        <v>84</v>
      </c>
      <c r="X770" s="58" t="s">
        <v>85</v>
      </c>
      <c r="Y770" s="58" t="s">
        <v>94</v>
      </c>
      <c r="Z770" s="58" t="s">
        <v>87</v>
      </c>
      <c r="AA770" s="58" t="s">
        <v>88</v>
      </c>
      <c r="AB770" s="58">
        <v>270</v>
      </c>
      <c r="AC770" s="58">
        <v>526.24</v>
      </c>
    </row>
    <row r="771" spans="1:29" ht="18" customHeight="1" x14ac:dyDescent="0.25">
      <c r="A771" s="1">
        <v>2024</v>
      </c>
      <c r="B771" s="1" t="s">
        <v>3</v>
      </c>
      <c r="C771" s="1" t="s">
        <v>12</v>
      </c>
      <c r="D771" s="5" t="s">
        <v>29</v>
      </c>
      <c r="E771" s="6">
        <v>643</v>
      </c>
      <c r="F771" s="6">
        <v>7000</v>
      </c>
      <c r="G771" s="6">
        <v>7840</v>
      </c>
      <c r="H771" s="3">
        <v>1400</v>
      </c>
      <c r="I771" s="4" t="s">
        <v>40</v>
      </c>
      <c r="S771" s="58" t="s">
        <v>89</v>
      </c>
      <c r="T771" s="58">
        <v>2021</v>
      </c>
      <c r="U771" s="58" t="s">
        <v>11</v>
      </c>
      <c r="V771" s="58" t="s">
        <v>83</v>
      </c>
      <c r="W771" s="58" t="s">
        <v>84</v>
      </c>
      <c r="X771" s="58" t="s">
        <v>85</v>
      </c>
      <c r="Y771" s="58" t="s">
        <v>94</v>
      </c>
      <c r="Z771" s="58" t="s">
        <v>87</v>
      </c>
      <c r="AA771" s="58" t="s">
        <v>88</v>
      </c>
      <c r="AB771" s="58">
        <v>279</v>
      </c>
      <c r="AC771" s="58">
        <v>398.97</v>
      </c>
    </row>
    <row r="772" spans="1:29" ht="18" customHeight="1" x14ac:dyDescent="0.25">
      <c r="A772" s="1">
        <v>2024</v>
      </c>
      <c r="B772" s="1" t="s">
        <v>3</v>
      </c>
      <c r="C772" s="1" t="s">
        <v>38</v>
      </c>
      <c r="D772" s="5" t="s">
        <v>31</v>
      </c>
      <c r="E772" s="6">
        <v>455</v>
      </c>
      <c r="F772" s="6">
        <v>4578.6000000000004</v>
      </c>
      <c r="G772" s="6">
        <v>5128.0320000000002</v>
      </c>
      <c r="H772" s="3">
        <v>915.72000000000014</v>
      </c>
      <c r="I772" s="4" t="s">
        <v>40</v>
      </c>
      <c r="S772" s="58" t="s">
        <v>89</v>
      </c>
      <c r="T772" s="58">
        <v>2021</v>
      </c>
      <c r="U772" s="58" t="s">
        <v>11</v>
      </c>
      <c r="V772" s="58" t="s">
        <v>83</v>
      </c>
      <c r="W772" s="58" t="s">
        <v>84</v>
      </c>
      <c r="X772" s="58" t="s">
        <v>85</v>
      </c>
      <c r="Y772" s="58" t="s">
        <v>94</v>
      </c>
      <c r="Z772" s="58" t="s">
        <v>87</v>
      </c>
      <c r="AA772" s="58" t="s">
        <v>88</v>
      </c>
      <c r="AB772" s="58">
        <v>273</v>
      </c>
      <c r="AC772" s="58">
        <v>390.39</v>
      </c>
    </row>
    <row r="773" spans="1:29" ht="18" customHeight="1" x14ac:dyDescent="0.25">
      <c r="A773" s="1">
        <v>2024</v>
      </c>
      <c r="B773" s="1" t="s">
        <v>3</v>
      </c>
      <c r="C773" s="1" t="s">
        <v>12</v>
      </c>
      <c r="D773" s="5" t="s">
        <v>28</v>
      </c>
      <c r="E773" s="7">
        <v>345</v>
      </c>
      <c r="F773" s="7">
        <v>7000</v>
      </c>
      <c r="G773" s="7">
        <v>7840</v>
      </c>
      <c r="H773" s="3">
        <v>1400</v>
      </c>
      <c r="I773" s="4" t="s">
        <v>40</v>
      </c>
      <c r="S773" s="58" t="s">
        <v>82</v>
      </c>
      <c r="T773" s="58">
        <v>2021</v>
      </c>
      <c r="U773" s="58" t="s">
        <v>11</v>
      </c>
      <c r="V773" s="58" t="s">
        <v>83</v>
      </c>
      <c r="W773" s="58" t="s">
        <v>84</v>
      </c>
      <c r="X773" s="58" t="s">
        <v>85</v>
      </c>
      <c r="Y773" s="58" t="s">
        <v>94</v>
      </c>
      <c r="Z773" s="58" t="s">
        <v>87</v>
      </c>
      <c r="AA773" s="58" t="s">
        <v>88</v>
      </c>
      <c r="AB773" s="58">
        <v>267</v>
      </c>
      <c r="AC773" s="58">
        <v>381.81</v>
      </c>
    </row>
    <row r="774" spans="1:29" ht="18" customHeight="1" x14ac:dyDescent="0.25">
      <c r="A774" s="1">
        <v>2024</v>
      </c>
      <c r="B774" s="1" t="s">
        <v>3</v>
      </c>
      <c r="C774" s="1" t="s">
        <v>13</v>
      </c>
      <c r="D774" s="2" t="s">
        <v>33</v>
      </c>
      <c r="E774" s="3">
        <v>122</v>
      </c>
      <c r="F774" s="3">
        <v>100</v>
      </c>
      <c r="G774" s="3">
        <v>112</v>
      </c>
      <c r="H774" s="3">
        <v>20</v>
      </c>
      <c r="I774" s="4" t="s">
        <v>40</v>
      </c>
      <c r="S774" s="58" t="s">
        <v>89</v>
      </c>
      <c r="T774" s="58">
        <v>2021</v>
      </c>
      <c r="U774" s="58" t="s">
        <v>11</v>
      </c>
      <c r="V774" s="58" t="s">
        <v>83</v>
      </c>
      <c r="W774" s="58" t="s">
        <v>84</v>
      </c>
      <c r="X774" s="58" t="s">
        <v>85</v>
      </c>
      <c r="Y774" s="58" t="s">
        <v>94</v>
      </c>
      <c r="Z774" s="58" t="s">
        <v>87</v>
      </c>
      <c r="AA774" s="58" t="s">
        <v>88</v>
      </c>
      <c r="AB774" s="58">
        <v>275</v>
      </c>
      <c r="AC774" s="58">
        <v>393.25</v>
      </c>
    </row>
    <row r="775" spans="1:29" ht="18" customHeight="1" x14ac:dyDescent="0.25">
      <c r="A775" s="1">
        <v>2024</v>
      </c>
      <c r="B775" s="1" t="s">
        <v>3</v>
      </c>
      <c r="C775" s="1" t="s">
        <v>15</v>
      </c>
      <c r="D775" s="5" t="s">
        <v>26</v>
      </c>
      <c r="E775" s="6">
        <v>78</v>
      </c>
      <c r="F775" s="6">
        <v>4577.2</v>
      </c>
      <c r="G775" s="6">
        <v>5126.4639999999999</v>
      </c>
      <c r="H775" s="3">
        <v>915.44</v>
      </c>
      <c r="I775" s="4" t="s">
        <v>40</v>
      </c>
      <c r="S775" s="58" t="s">
        <v>89</v>
      </c>
      <c r="T775" s="58">
        <v>2021</v>
      </c>
      <c r="U775" s="58" t="s">
        <v>11</v>
      </c>
      <c r="V775" s="58" t="s">
        <v>83</v>
      </c>
      <c r="W775" s="58" t="s">
        <v>84</v>
      </c>
      <c r="X775" s="58" t="s">
        <v>85</v>
      </c>
      <c r="Y775" s="58" t="s">
        <v>94</v>
      </c>
      <c r="Z775" s="58" t="s">
        <v>87</v>
      </c>
      <c r="AA775" s="58" t="s">
        <v>88</v>
      </c>
      <c r="AB775" s="58">
        <v>269</v>
      </c>
      <c r="AC775" s="58">
        <v>384.67</v>
      </c>
    </row>
    <row r="776" spans="1:29" ht="18" customHeight="1" x14ac:dyDescent="0.25">
      <c r="A776" s="1">
        <v>2024</v>
      </c>
      <c r="B776" s="1" t="s">
        <v>3</v>
      </c>
      <c r="C776" s="1" t="s">
        <v>15</v>
      </c>
      <c r="D776" s="5" t="s">
        <v>24</v>
      </c>
      <c r="E776" s="6">
        <v>76</v>
      </c>
      <c r="F776" s="6">
        <v>4576.8999999999996</v>
      </c>
      <c r="G776" s="6">
        <v>5126.1279999999997</v>
      </c>
      <c r="H776" s="3">
        <v>915.38</v>
      </c>
      <c r="I776" s="4" t="s">
        <v>40</v>
      </c>
      <c r="S776" s="58" t="s">
        <v>91</v>
      </c>
      <c r="T776" s="58">
        <v>2021</v>
      </c>
      <c r="U776" s="58" t="s">
        <v>10</v>
      </c>
      <c r="V776" s="58" t="s">
        <v>83</v>
      </c>
      <c r="W776" s="58" t="s">
        <v>84</v>
      </c>
      <c r="X776" s="58" t="s">
        <v>85</v>
      </c>
      <c r="Y776" s="58" t="s">
        <v>94</v>
      </c>
      <c r="Z776" s="58" t="s">
        <v>87</v>
      </c>
      <c r="AA776" s="58" t="s">
        <v>88</v>
      </c>
      <c r="AB776" s="58">
        <v>296</v>
      </c>
      <c r="AC776" s="58">
        <v>423.28</v>
      </c>
    </row>
    <row r="777" spans="1:29" ht="18" customHeight="1" x14ac:dyDescent="0.25">
      <c r="A777" s="1">
        <v>2024</v>
      </c>
      <c r="B777" s="1" t="s">
        <v>3</v>
      </c>
      <c r="C777" s="1" t="s">
        <v>15</v>
      </c>
      <c r="D777" s="5" t="s">
        <v>25</v>
      </c>
      <c r="E777" s="6">
        <v>46</v>
      </c>
      <c r="F777" s="6">
        <v>200</v>
      </c>
      <c r="G777" s="6">
        <v>224</v>
      </c>
      <c r="H777" s="3">
        <v>40</v>
      </c>
      <c r="I777" s="4" t="s">
        <v>40</v>
      </c>
      <c r="S777" s="58" t="s">
        <v>89</v>
      </c>
      <c r="T777" s="58">
        <v>2021</v>
      </c>
      <c r="U777" s="58" t="s">
        <v>10</v>
      </c>
      <c r="V777" s="58" t="s">
        <v>83</v>
      </c>
      <c r="W777" s="58" t="s">
        <v>84</v>
      </c>
      <c r="X777" s="58" t="s">
        <v>85</v>
      </c>
      <c r="Y777" s="58" t="s">
        <v>94</v>
      </c>
      <c r="Z777" s="58" t="s">
        <v>87</v>
      </c>
      <c r="AA777" s="58" t="s">
        <v>88</v>
      </c>
      <c r="AB777" s="58">
        <v>290</v>
      </c>
      <c r="AC777" s="58">
        <v>414.7</v>
      </c>
    </row>
    <row r="778" spans="1:29" ht="18" customHeight="1" x14ac:dyDescent="0.25">
      <c r="A778" s="1">
        <v>2024</v>
      </c>
      <c r="B778" s="1" t="s">
        <v>3</v>
      </c>
      <c r="C778" s="1" t="s">
        <v>15</v>
      </c>
      <c r="D778" s="5" t="s">
        <v>23</v>
      </c>
      <c r="E778" s="6">
        <v>34</v>
      </c>
      <c r="F778" s="6">
        <v>4576.8</v>
      </c>
      <c r="G778" s="6">
        <v>5126.0160000000005</v>
      </c>
      <c r="H778" s="3">
        <v>915.36000000000013</v>
      </c>
      <c r="I778" s="4" t="s">
        <v>40</v>
      </c>
      <c r="S778" s="58" t="s">
        <v>92</v>
      </c>
      <c r="T778" s="58">
        <v>2021</v>
      </c>
      <c r="U778" s="58" t="s">
        <v>10</v>
      </c>
      <c r="V778" s="58" t="s">
        <v>83</v>
      </c>
      <c r="W778" s="58" t="s">
        <v>84</v>
      </c>
      <c r="X778" s="58" t="s">
        <v>85</v>
      </c>
      <c r="Y778" s="58" t="s">
        <v>94</v>
      </c>
      <c r="Z778" s="58" t="s">
        <v>87</v>
      </c>
      <c r="AA778" s="58" t="s">
        <v>88</v>
      </c>
      <c r="AB778" s="58">
        <v>284</v>
      </c>
      <c r="AC778" s="58">
        <v>406.12</v>
      </c>
    </row>
    <row r="779" spans="1:29" ht="18" customHeight="1" x14ac:dyDescent="0.25">
      <c r="A779" s="1">
        <v>2024</v>
      </c>
      <c r="B779" s="1" t="s">
        <v>3</v>
      </c>
      <c r="C779" s="1" t="s">
        <v>13</v>
      </c>
      <c r="D779" s="2" t="s">
        <v>34</v>
      </c>
      <c r="E779" s="3">
        <v>7</v>
      </c>
      <c r="F779" s="3">
        <v>200</v>
      </c>
      <c r="G779" s="3">
        <v>224</v>
      </c>
      <c r="H779" s="3">
        <v>40</v>
      </c>
      <c r="I779" s="4" t="s">
        <v>40</v>
      </c>
      <c r="S779" s="58" t="s">
        <v>93</v>
      </c>
      <c r="T779" s="58">
        <v>2021</v>
      </c>
      <c r="U779" s="58" t="s">
        <v>10</v>
      </c>
      <c r="V779" s="58" t="s">
        <v>83</v>
      </c>
      <c r="W779" s="58" t="s">
        <v>84</v>
      </c>
      <c r="X779" s="58" t="s">
        <v>85</v>
      </c>
      <c r="Y779" s="58" t="s">
        <v>94</v>
      </c>
      <c r="Z779" s="58" t="s">
        <v>87</v>
      </c>
      <c r="AA779" s="58" t="s">
        <v>88</v>
      </c>
      <c r="AB779" s="58">
        <v>294</v>
      </c>
      <c r="AC779" s="58">
        <v>526.24</v>
      </c>
    </row>
    <row r="780" spans="1:29" ht="18" customHeight="1" x14ac:dyDescent="0.25">
      <c r="A780" s="1">
        <v>2024</v>
      </c>
      <c r="B780" s="1" t="s">
        <v>3</v>
      </c>
      <c r="C780" s="1" t="s">
        <v>15</v>
      </c>
      <c r="D780" s="5" t="s">
        <v>27</v>
      </c>
      <c r="E780" s="6">
        <v>3</v>
      </c>
      <c r="F780" s="6">
        <v>4577.3</v>
      </c>
      <c r="G780" s="6">
        <v>5126.576</v>
      </c>
      <c r="H780" s="3">
        <v>915.46</v>
      </c>
      <c r="I780" s="4" t="s">
        <v>40</v>
      </c>
      <c r="S780" s="58" t="s">
        <v>82</v>
      </c>
      <c r="T780" s="58">
        <v>2021</v>
      </c>
      <c r="U780" s="58" t="s">
        <v>10</v>
      </c>
      <c r="V780" s="58" t="s">
        <v>83</v>
      </c>
      <c r="W780" s="58" t="s">
        <v>84</v>
      </c>
      <c r="X780" s="58" t="s">
        <v>85</v>
      </c>
      <c r="Y780" s="58" t="s">
        <v>94</v>
      </c>
      <c r="Z780" s="58" t="s">
        <v>87</v>
      </c>
      <c r="AA780" s="58" t="s">
        <v>88</v>
      </c>
      <c r="AB780" s="58">
        <v>288</v>
      </c>
      <c r="AC780" s="58">
        <v>526.24</v>
      </c>
    </row>
    <row r="781" spans="1:29" ht="18" customHeight="1" x14ac:dyDescent="0.25">
      <c r="A781" s="1">
        <v>2024</v>
      </c>
      <c r="B781" s="1" t="s">
        <v>3</v>
      </c>
      <c r="C781" s="1" t="s">
        <v>32</v>
      </c>
      <c r="D781" s="5" t="s">
        <v>32</v>
      </c>
      <c r="E781" s="6">
        <v>2</v>
      </c>
      <c r="F781" s="6">
        <v>6600</v>
      </c>
      <c r="G781" s="6">
        <v>7392</v>
      </c>
      <c r="H781" s="3">
        <v>1320</v>
      </c>
      <c r="I781" s="4" t="s">
        <v>40</v>
      </c>
      <c r="S781" s="58" t="s">
        <v>82</v>
      </c>
      <c r="T781" s="58">
        <v>2021</v>
      </c>
      <c r="U781" s="58" t="s">
        <v>10</v>
      </c>
      <c r="V781" s="58" t="s">
        <v>83</v>
      </c>
      <c r="W781" s="58" t="s">
        <v>84</v>
      </c>
      <c r="X781" s="58" t="s">
        <v>85</v>
      </c>
      <c r="Y781" s="58" t="s">
        <v>94</v>
      </c>
      <c r="Z781" s="58" t="s">
        <v>87</v>
      </c>
      <c r="AA781" s="58" t="s">
        <v>88</v>
      </c>
      <c r="AB781" s="58">
        <v>282</v>
      </c>
      <c r="AC781" s="58">
        <v>526.24</v>
      </c>
    </row>
    <row r="782" spans="1:29" ht="18" customHeight="1" x14ac:dyDescent="0.25">
      <c r="A782" s="1">
        <v>2024</v>
      </c>
      <c r="B782" s="1" t="s">
        <v>4</v>
      </c>
      <c r="C782" s="1" t="s">
        <v>14</v>
      </c>
      <c r="D782" s="2" t="s">
        <v>36</v>
      </c>
      <c r="E782" s="3">
        <v>3566</v>
      </c>
      <c r="F782" s="3">
        <v>4577.3</v>
      </c>
      <c r="G782" s="3">
        <v>5126.576</v>
      </c>
      <c r="H782" s="3">
        <v>915.46</v>
      </c>
      <c r="I782" s="4" t="s">
        <v>40</v>
      </c>
      <c r="S782" s="58" t="s">
        <v>82</v>
      </c>
      <c r="T782" s="58">
        <v>2021</v>
      </c>
      <c r="U782" s="58" t="s">
        <v>10</v>
      </c>
      <c r="V782" s="58" t="s">
        <v>83</v>
      </c>
      <c r="W782" s="58" t="s">
        <v>84</v>
      </c>
      <c r="X782" s="58" t="s">
        <v>85</v>
      </c>
      <c r="Y782" s="58" t="s">
        <v>94</v>
      </c>
      <c r="Z782" s="58" t="s">
        <v>87</v>
      </c>
      <c r="AA782" s="58" t="s">
        <v>88</v>
      </c>
      <c r="AB782" s="58">
        <v>291</v>
      </c>
      <c r="AC782" s="58">
        <v>416.13</v>
      </c>
    </row>
    <row r="783" spans="1:29" ht="18" customHeight="1" x14ac:dyDescent="0.25">
      <c r="A783" s="1">
        <v>2024</v>
      </c>
      <c r="B783" s="1" t="s">
        <v>4</v>
      </c>
      <c r="C783" s="1" t="s">
        <v>14</v>
      </c>
      <c r="D783" s="2" t="s">
        <v>37</v>
      </c>
      <c r="E783" s="3">
        <v>2498</v>
      </c>
      <c r="F783" s="3">
        <v>8000</v>
      </c>
      <c r="G783" s="3">
        <v>8960</v>
      </c>
      <c r="H783" s="3">
        <v>1600</v>
      </c>
      <c r="I783" s="4" t="s">
        <v>40</v>
      </c>
      <c r="S783" s="58" t="s">
        <v>93</v>
      </c>
      <c r="T783" s="58">
        <v>2021</v>
      </c>
      <c r="U783" s="58" t="s">
        <v>10</v>
      </c>
      <c r="V783" s="58" t="s">
        <v>83</v>
      </c>
      <c r="W783" s="58" t="s">
        <v>84</v>
      </c>
      <c r="X783" s="58" t="s">
        <v>85</v>
      </c>
      <c r="Y783" s="58" t="s">
        <v>94</v>
      </c>
      <c r="Z783" s="58" t="s">
        <v>87</v>
      </c>
      <c r="AA783" s="58" t="s">
        <v>88</v>
      </c>
      <c r="AB783" s="58">
        <v>285</v>
      </c>
      <c r="AC783" s="58">
        <v>407.55</v>
      </c>
    </row>
    <row r="784" spans="1:29" ht="18" customHeight="1" x14ac:dyDescent="0.25">
      <c r="A784" s="1">
        <v>2024</v>
      </c>
      <c r="B784" s="1" t="s">
        <v>4</v>
      </c>
      <c r="C784" s="1" t="s">
        <v>13</v>
      </c>
      <c r="D784" s="2" t="s">
        <v>35</v>
      </c>
      <c r="E784" s="3">
        <v>1245</v>
      </c>
      <c r="F784" s="3">
        <v>4577.2</v>
      </c>
      <c r="G784" s="3">
        <v>5126.4639999999999</v>
      </c>
      <c r="H784" s="3">
        <v>915.44</v>
      </c>
      <c r="I784" s="4" t="s">
        <v>40</v>
      </c>
      <c r="S784" s="58" t="s">
        <v>92</v>
      </c>
      <c r="T784" s="58">
        <v>2021</v>
      </c>
      <c r="U784" s="58" t="s">
        <v>10</v>
      </c>
      <c r="V784" s="58" t="s">
        <v>83</v>
      </c>
      <c r="W784" s="58" t="s">
        <v>84</v>
      </c>
      <c r="X784" s="58" t="s">
        <v>85</v>
      </c>
      <c r="Y784" s="58" t="s">
        <v>94</v>
      </c>
      <c r="Z784" s="58" t="s">
        <v>87</v>
      </c>
      <c r="AA784" s="58" t="s">
        <v>88</v>
      </c>
      <c r="AB784" s="58">
        <v>293</v>
      </c>
      <c r="AC784" s="58">
        <v>418.99</v>
      </c>
    </row>
    <row r="785" spans="1:29" ht="18" customHeight="1" x14ac:dyDescent="0.25">
      <c r="A785" s="1">
        <v>2024</v>
      </c>
      <c r="B785" s="1" t="s">
        <v>4</v>
      </c>
      <c r="C785" s="1" t="s">
        <v>38</v>
      </c>
      <c r="D785" s="5" t="s">
        <v>30</v>
      </c>
      <c r="E785" s="6">
        <v>644</v>
      </c>
      <c r="F785" s="6">
        <v>5743.5</v>
      </c>
      <c r="G785" s="6">
        <v>6432.72</v>
      </c>
      <c r="H785" s="3">
        <v>1148.7</v>
      </c>
      <c r="I785" s="4" t="s">
        <v>40</v>
      </c>
      <c r="S785" s="58" t="s">
        <v>91</v>
      </c>
      <c r="T785" s="58">
        <v>2021</v>
      </c>
      <c r="U785" s="58" t="s">
        <v>10</v>
      </c>
      <c r="V785" s="58" t="s">
        <v>83</v>
      </c>
      <c r="W785" s="58" t="s">
        <v>84</v>
      </c>
      <c r="X785" s="58" t="s">
        <v>85</v>
      </c>
      <c r="Y785" s="58" t="s">
        <v>94</v>
      </c>
      <c r="Z785" s="58" t="s">
        <v>87</v>
      </c>
      <c r="AA785" s="58" t="s">
        <v>88</v>
      </c>
      <c r="AB785" s="58">
        <v>287</v>
      </c>
      <c r="AC785" s="58">
        <v>410.40999999999997</v>
      </c>
    </row>
    <row r="786" spans="1:29" ht="18" customHeight="1" x14ac:dyDescent="0.25">
      <c r="A786" s="1">
        <v>2024</v>
      </c>
      <c r="B786" s="1" t="s">
        <v>4</v>
      </c>
      <c r="C786" s="1" t="s">
        <v>12</v>
      </c>
      <c r="D786" s="5" t="s">
        <v>29</v>
      </c>
      <c r="E786" s="6">
        <v>643</v>
      </c>
      <c r="F786" s="6">
        <v>7000</v>
      </c>
      <c r="G786" s="6">
        <v>7840</v>
      </c>
      <c r="H786" s="3">
        <v>1400</v>
      </c>
      <c r="I786" s="4" t="s">
        <v>40</v>
      </c>
      <c r="S786" s="58" t="s">
        <v>82</v>
      </c>
      <c r="T786" s="58">
        <v>2021</v>
      </c>
      <c r="U786" s="58" t="s">
        <v>10</v>
      </c>
      <c r="V786" s="58" t="s">
        <v>83</v>
      </c>
      <c r="W786" s="58" t="s">
        <v>84</v>
      </c>
      <c r="X786" s="58" t="s">
        <v>85</v>
      </c>
      <c r="Y786" s="58" t="s">
        <v>94</v>
      </c>
      <c r="Z786" s="58" t="s">
        <v>87</v>
      </c>
      <c r="AA786" s="58" t="s">
        <v>88</v>
      </c>
      <c r="AB786" s="58">
        <v>281</v>
      </c>
      <c r="AC786" s="58">
        <v>401.83</v>
      </c>
    </row>
    <row r="787" spans="1:29" ht="18" customHeight="1" x14ac:dyDescent="0.25">
      <c r="A787" s="1">
        <v>2024</v>
      </c>
      <c r="B787" s="1" t="s">
        <v>4</v>
      </c>
      <c r="C787" s="1" t="s">
        <v>38</v>
      </c>
      <c r="D787" s="5" t="s">
        <v>31</v>
      </c>
      <c r="E787" s="6">
        <v>455</v>
      </c>
      <c r="F787" s="6">
        <v>4578.6000000000004</v>
      </c>
      <c r="G787" s="6">
        <v>5128.0320000000002</v>
      </c>
      <c r="H787" s="3">
        <v>915.72000000000014</v>
      </c>
      <c r="I787" s="4" t="s">
        <v>40</v>
      </c>
      <c r="S787" s="58" t="s">
        <v>91</v>
      </c>
      <c r="T787" s="58">
        <v>2021</v>
      </c>
      <c r="U787" s="58" t="s">
        <v>9</v>
      </c>
      <c r="V787" s="58" t="s">
        <v>83</v>
      </c>
      <c r="W787" s="58" t="s">
        <v>84</v>
      </c>
      <c r="X787" s="58" t="s">
        <v>85</v>
      </c>
      <c r="Y787" s="58" t="s">
        <v>94</v>
      </c>
      <c r="Z787" s="58" t="s">
        <v>87</v>
      </c>
      <c r="AA787" s="58" t="s">
        <v>88</v>
      </c>
      <c r="AB787" s="58">
        <v>308</v>
      </c>
      <c r="AC787" s="58">
        <v>440.44</v>
      </c>
    </row>
    <row r="788" spans="1:29" ht="18" customHeight="1" x14ac:dyDescent="0.25">
      <c r="A788" s="1">
        <v>2024</v>
      </c>
      <c r="B788" s="1" t="s">
        <v>4</v>
      </c>
      <c r="C788" s="1" t="s">
        <v>12</v>
      </c>
      <c r="D788" s="5" t="s">
        <v>28</v>
      </c>
      <c r="E788" s="7">
        <v>345</v>
      </c>
      <c r="F788" s="7">
        <v>7000</v>
      </c>
      <c r="G788" s="7">
        <v>7840</v>
      </c>
      <c r="H788" s="3">
        <v>1400</v>
      </c>
      <c r="I788" s="4" t="s">
        <v>40</v>
      </c>
      <c r="S788" s="58" t="s">
        <v>89</v>
      </c>
      <c r="T788" s="58">
        <v>2021</v>
      </c>
      <c r="U788" s="58" t="s">
        <v>9</v>
      </c>
      <c r="V788" s="58" t="s">
        <v>83</v>
      </c>
      <c r="W788" s="58" t="s">
        <v>84</v>
      </c>
      <c r="X788" s="58" t="s">
        <v>85</v>
      </c>
      <c r="Y788" s="58" t="s">
        <v>94</v>
      </c>
      <c r="Z788" s="58" t="s">
        <v>87</v>
      </c>
      <c r="AA788" s="58" t="s">
        <v>88</v>
      </c>
      <c r="AB788" s="58">
        <v>302</v>
      </c>
      <c r="AC788" s="58">
        <v>431.86</v>
      </c>
    </row>
    <row r="789" spans="1:29" ht="18" customHeight="1" x14ac:dyDescent="0.25">
      <c r="A789" s="1">
        <v>2024</v>
      </c>
      <c r="B789" s="1" t="s">
        <v>4</v>
      </c>
      <c r="C789" s="1" t="s">
        <v>13</v>
      </c>
      <c r="D789" s="2" t="s">
        <v>33</v>
      </c>
      <c r="E789" s="3">
        <v>122</v>
      </c>
      <c r="F789" s="3">
        <v>100</v>
      </c>
      <c r="G789" s="3">
        <v>112</v>
      </c>
      <c r="H789" s="3">
        <v>20</v>
      </c>
      <c r="I789" s="4" t="s">
        <v>40</v>
      </c>
      <c r="S789" s="58" t="s">
        <v>89</v>
      </c>
      <c r="T789" s="58">
        <v>2021</v>
      </c>
      <c r="U789" s="58" t="s">
        <v>9</v>
      </c>
      <c r="V789" s="58" t="s">
        <v>83</v>
      </c>
      <c r="W789" s="58" t="s">
        <v>84</v>
      </c>
      <c r="X789" s="58" t="s">
        <v>85</v>
      </c>
      <c r="Y789" s="58" t="s">
        <v>94</v>
      </c>
      <c r="Z789" s="58" t="s">
        <v>87</v>
      </c>
      <c r="AA789" s="58" t="s">
        <v>88</v>
      </c>
      <c r="AB789" s="58">
        <v>306</v>
      </c>
      <c r="AC789" s="58">
        <v>526.24</v>
      </c>
    </row>
    <row r="790" spans="1:29" ht="18" customHeight="1" x14ac:dyDescent="0.25">
      <c r="A790" s="1">
        <v>2024</v>
      </c>
      <c r="B790" s="1" t="s">
        <v>4</v>
      </c>
      <c r="C790" s="1" t="s">
        <v>15</v>
      </c>
      <c r="D790" s="5" t="s">
        <v>26</v>
      </c>
      <c r="E790" s="6">
        <v>78</v>
      </c>
      <c r="F790" s="6">
        <v>4577.2</v>
      </c>
      <c r="G790" s="6">
        <v>5126.4639999999999</v>
      </c>
      <c r="H790" s="3">
        <v>915.44</v>
      </c>
      <c r="I790" s="4" t="s">
        <v>40</v>
      </c>
      <c r="S790" s="58" t="s">
        <v>92</v>
      </c>
      <c r="T790" s="58">
        <v>2021</v>
      </c>
      <c r="U790" s="58" t="s">
        <v>9</v>
      </c>
      <c r="V790" s="58" t="s">
        <v>83</v>
      </c>
      <c r="W790" s="58" t="s">
        <v>84</v>
      </c>
      <c r="X790" s="58" t="s">
        <v>85</v>
      </c>
      <c r="Y790" s="58" t="s">
        <v>94</v>
      </c>
      <c r="Z790" s="58" t="s">
        <v>87</v>
      </c>
      <c r="AA790" s="58" t="s">
        <v>88</v>
      </c>
      <c r="AB790" s="58">
        <v>300</v>
      </c>
      <c r="AC790" s="58">
        <v>526.24</v>
      </c>
    </row>
    <row r="791" spans="1:29" ht="18" customHeight="1" x14ac:dyDescent="0.25">
      <c r="A791" s="1">
        <v>2024</v>
      </c>
      <c r="B791" s="1" t="s">
        <v>4</v>
      </c>
      <c r="C791" s="1" t="s">
        <v>15</v>
      </c>
      <c r="D791" s="5" t="s">
        <v>24</v>
      </c>
      <c r="E791" s="6">
        <v>76</v>
      </c>
      <c r="F791" s="6">
        <v>4576.8999999999996</v>
      </c>
      <c r="G791" s="6">
        <v>5126.1279999999997</v>
      </c>
      <c r="H791" s="3">
        <v>915.38</v>
      </c>
      <c r="I791" s="4" t="s">
        <v>40</v>
      </c>
      <c r="S791" s="58" t="s">
        <v>91</v>
      </c>
      <c r="T791" s="58">
        <v>2021</v>
      </c>
      <c r="U791" s="58" t="s">
        <v>9</v>
      </c>
      <c r="V791" s="58" t="s">
        <v>83</v>
      </c>
      <c r="W791" s="58" t="s">
        <v>84</v>
      </c>
      <c r="X791" s="58" t="s">
        <v>85</v>
      </c>
      <c r="Y791" s="58" t="s">
        <v>94</v>
      </c>
      <c r="Z791" s="58" t="s">
        <v>87</v>
      </c>
      <c r="AA791" s="58" t="s">
        <v>88</v>
      </c>
      <c r="AB791" s="58">
        <v>309</v>
      </c>
      <c r="AC791" s="58">
        <v>441.87</v>
      </c>
    </row>
    <row r="792" spans="1:29" ht="18" customHeight="1" x14ac:dyDescent="0.25">
      <c r="A792" s="1">
        <v>2024</v>
      </c>
      <c r="B792" s="1" t="s">
        <v>4</v>
      </c>
      <c r="C792" s="1" t="s">
        <v>15</v>
      </c>
      <c r="D792" s="5" t="s">
        <v>25</v>
      </c>
      <c r="E792" s="6">
        <v>46</v>
      </c>
      <c r="F792" s="6">
        <v>200</v>
      </c>
      <c r="G792" s="6">
        <v>224</v>
      </c>
      <c r="H792" s="3">
        <v>40</v>
      </c>
      <c r="I792" s="4" t="s">
        <v>40</v>
      </c>
      <c r="S792" s="58" t="s">
        <v>91</v>
      </c>
      <c r="T792" s="58">
        <v>2021</v>
      </c>
      <c r="U792" s="58" t="s">
        <v>9</v>
      </c>
      <c r="V792" s="58" t="s">
        <v>83</v>
      </c>
      <c r="W792" s="58" t="s">
        <v>84</v>
      </c>
      <c r="X792" s="58" t="s">
        <v>85</v>
      </c>
      <c r="Y792" s="58" t="s">
        <v>94</v>
      </c>
      <c r="Z792" s="58" t="s">
        <v>87</v>
      </c>
      <c r="AA792" s="58" t="s">
        <v>88</v>
      </c>
      <c r="AB792" s="58">
        <v>303</v>
      </c>
      <c r="AC792" s="58">
        <v>433.28999999999996</v>
      </c>
    </row>
    <row r="793" spans="1:29" ht="18" customHeight="1" x14ac:dyDescent="0.25">
      <c r="A793" s="1">
        <v>2024</v>
      </c>
      <c r="B793" s="1" t="s">
        <v>4</v>
      </c>
      <c r="C793" s="1" t="s">
        <v>15</v>
      </c>
      <c r="D793" s="5" t="s">
        <v>23</v>
      </c>
      <c r="E793" s="6">
        <v>34</v>
      </c>
      <c r="F793" s="6">
        <v>4576.8</v>
      </c>
      <c r="G793" s="6">
        <v>5126.0160000000005</v>
      </c>
      <c r="H793" s="3">
        <v>915.36000000000013</v>
      </c>
      <c r="I793" s="4" t="s">
        <v>40</v>
      </c>
      <c r="S793" s="58" t="s">
        <v>91</v>
      </c>
      <c r="T793" s="58">
        <v>2021</v>
      </c>
      <c r="U793" s="58" t="s">
        <v>9</v>
      </c>
      <c r="V793" s="58" t="s">
        <v>83</v>
      </c>
      <c r="W793" s="58" t="s">
        <v>84</v>
      </c>
      <c r="X793" s="58" t="s">
        <v>85</v>
      </c>
      <c r="Y793" s="58" t="s">
        <v>94</v>
      </c>
      <c r="Z793" s="58" t="s">
        <v>87</v>
      </c>
      <c r="AA793" s="58" t="s">
        <v>88</v>
      </c>
      <c r="AB793" s="58">
        <v>297</v>
      </c>
      <c r="AC793" s="58">
        <v>424.71</v>
      </c>
    </row>
    <row r="794" spans="1:29" ht="18" customHeight="1" x14ac:dyDescent="0.25">
      <c r="A794" s="1">
        <v>2024</v>
      </c>
      <c r="B794" s="1" t="s">
        <v>4</v>
      </c>
      <c r="C794" s="1" t="s">
        <v>13</v>
      </c>
      <c r="D794" s="2" t="s">
        <v>34</v>
      </c>
      <c r="E794" s="3">
        <v>7</v>
      </c>
      <c r="F794" s="3">
        <v>200</v>
      </c>
      <c r="G794" s="3">
        <v>224</v>
      </c>
      <c r="H794" s="3">
        <v>40</v>
      </c>
      <c r="I794" s="4" t="s">
        <v>40</v>
      </c>
      <c r="S794" s="58" t="s">
        <v>82</v>
      </c>
      <c r="T794" s="58">
        <v>2021</v>
      </c>
      <c r="U794" s="58" t="s">
        <v>9</v>
      </c>
      <c r="V794" s="58" t="s">
        <v>83</v>
      </c>
      <c r="W794" s="58" t="s">
        <v>84</v>
      </c>
      <c r="X794" s="58" t="s">
        <v>85</v>
      </c>
      <c r="Y794" s="58" t="s">
        <v>94</v>
      </c>
      <c r="Z794" s="58" t="s">
        <v>87</v>
      </c>
      <c r="AA794" s="58" t="s">
        <v>88</v>
      </c>
      <c r="AB794" s="58">
        <v>305</v>
      </c>
      <c r="AC794" s="58">
        <v>436.15</v>
      </c>
    </row>
    <row r="795" spans="1:29" ht="18" customHeight="1" x14ac:dyDescent="0.25">
      <c r="A795" s="1">
        <v>2024</v>
      </c>
      <c r="B795" s="1" t="s">
        <v>4</v>
      </c>
      <c r="C795" s="1" t="s">
        <v>15</v>
      </c>
      <c r="D795" s="5" t="s">
        <v>27</v>
      </c>
      <c r="E795" s="6">
        <v>3</v>
      </c>
      <c r="F795" s="6">
        <v>4577.3</v>
      </c>
      <c r="G795" s="6">
        <v>5126.576</v>
      </c>
      <c r="H795" s="3">
        <v>915.46</v>
      </c>
      <c r="I795" s="4" t="s">
        <v>40</v>
      </c>
      <c r="S795" s="58" t="s">
        <v>82</v>
      </c>
      <c r="T795" s="58">
        <v>2021</v>
      </c>
      <c r="U795" s="58" t="s">
        <v>9</v>
      </c>
      <c r="V795" s="58" t="s">
        <v>83</v>
      </c>
      <c r="W795" s="58" t="s">
        <v>84</v>
      </c>
      <c r="X795" s="58" t="s">
        <v>85</v>
      </c>
      <c r="Y795" s="58" t="s">
        <v>94</v>
      </c>
      <c r="Z795" s="58" t="s">
        <v>87</v>
      </c>
      <c r="AA795" s="58" t="s">
        <v>88</v>
      </c>
      <c r="AB795" s="58">
        <v>299</v>
      </c>
      <c r="AC795" s="58">
        <v>427.57</v>
      </c>
    </row>
    <row r="796" spans="1:29" ht="18" customHeight="1" x14ac:dyDescent="0.25">
      <c r="A796" s="1">
        <v>2024</v>
      </c>
      <c r="B796" s="1" t="s">
        <v>4</v>
      </c>
      <c r="C796" s="1" t="s">
        <v>32</v>
      </c>
      <c r="D796" s="5" t="s">
        <v>32</v>
      </c>
      <c r="E796" s="6">
        <v>2</v>
      </c>
      <c r="F796" s="6">
        <v>6600</v>
      </c>
      <c r="G796" s="6">
        <v>7392</v>
      </c>
      <c r="H796" s="3">
        <v>1320</v>
      </c>
      <c r="I796" s="4" t="s">
        <v>42</v>
      </c>
      <c r="S796" s="58" t="s">
        <v>82</v>
      </c>
      <c r="T796" s="58">
        <v>2021</v>
      </c>
      <c r="U796" s="58" t="s">
        <v>3</v>
      </c>
      <c r="V796" s="58" t="s">
        <v>83</v>
      </c>
      <c r="W796" s="58" t="s">
        <v>84</v>
      </c>
      <c r="X796" s="58" t="s">
        <v>85</v>
      </c>
      <c r="Y796" s="58" t="s">
        <v>86</v>
      </c>
      <c r="Z796" s="58" t="s">
        <v>87</v>
      </c>
      <c r="AA796" s="58" t="s">
        <v>88</v>
      </c>
      <c r="AB796" s="58">
        <v>158</v>
      </c>
      <c r="AC796" s="58">
        <v>526.24</v>
      </c>
    </row>
    <row r="797" spans="1:29" ht="18" customHeight="1" x14ac:dyDescent="0.25">
      <c r="A797" s="1">
        <v>2024</v>
      </c>
      <c r="B797" s="1" t="s">
        <v>5</v>
      </c>
      <c r="C797" s="1" t="s">
        <v>14</v>
      </c>
      <c r="D797" s="2" t="s">
        <v>36</v>
      </c>
      <c r="E797" s="3">
        <v>3566</v>
      </c>
      <c r="F797" s="3">
        <v>4577.3</v>
      </c>
      <c r="G797" s="3">
        <v>5126.576</v>
      </c>
      <c r="H797" s="3">
        <v>915.46</v>
      </c>
      <c r="I797" s="4" t="s">
        <v>42</v>
      </c>
      <c r="S797" s="58" t="s">
        <v>82</v>
      </c>
      <c r="T797" s="58">
        <v>2021</v>
      </c>
      <c r="U797" s="58" t="s">
        <v>3</v>
      </c>
      <c r="V797" s="58" t="s">
        <v>83</v>
      </c>
      <c r="W797" s="58" t="s">
        <v>84</v>
      </c>
      <c r="X797" s="58" t="s">
        <v>85</v>
      </c>
      <c r="Y797" s="58" t="s">
        <v>86</v>
      </c>
      <c r="Z797" s="58" t="s">
        <v>87</v>
      </c>
      <c r="AA797" s="58" t="s">
        <v>88</v>
      </c>
      <c r="AB797" s="58">
        <v>152</v>
      </c>
      <c r="AC797" s="58">
        <v>526.24</v>
      </c>
    </row>
    <row r="798" spans="1:29" ht="18" customHeight="1" x14ac:dyDescent="0.25">
      <c r="A798" s="1">
        <v>2024</v>
      </c>
      <c r="B798" s="1" t="s">
        <v>5</v>
      </c>
      <c r="C798" s="1" t="s">
        <v>14</v>
      </c>
      <c r="D798" s="2" t="s">
        <v>37</v>
      </c>
      <c r="E798" s="3">
        <v>2498</v>
      </c>
      <c r="F798" s="3">
        <v>8000</v>
      </c>
      <c r="G798" s="3">
        <v>8960</v>
      </c>
      <c r="H798" s="3">
        <v>1600</v>
      </c>
      <c r="I798" s="4" t="s">
        <v>42</v>
      </c>
      <c r="S798" s="58" t="s">
        <v>89</v>
      </c>
      <c r="T798" s="58">
        <v>2021</v>
      </c>
      <c r="U798" s="58" t="s">
        <v>3</v>
      </c>
      <c r="V798" s="58" t="s">
        <v>83</v>
      </c>
      <c r="W798" s="58" t="s">
        <v>84</v>
      </c>
      <c r="X798" s="58" t="s">
        <v>85</v>
      </c>
      <c r="Y798" s="58" t="s">
        <v>86</v>
      </c>
      <c r="Z798" s="58" t="s">
        <v>87</v>
      </c>
      <c r="AA798" s="58" t="s">
        <v>90</v>
      </c>
      <c r="AB798" s="58">
        <v>170</v>
      </c>
      <c r="AC798" s="58">
        <v>243.1</v>
      </c>
    </row>
    <row r="799" spans="1:29" ht="18" customHeight="1" x14ac:dyDescent="0.25">
      <c r="A799" s="1">
        <v>2024</v>
      </c>
      <c r="B799" s="1" t="s">
        <v>5</v>
      </c>
      <c r="C799" s="1" t="s">
        <v>13</v>
      </c>
      <c r="D799" s="2" t="s">
        <v>35</v>
      </c>
      <c r="E799" s="3">
        <v>1245</v>
      </c>
      <c r="F799" s="3">
        <v>4577.2</v>
      </c>
      <c r="G799" s="3">
        <v>5126.4639999999999</v>
      </c>
      <c r="H799" s="3">
        <v>915.44</v>
      </c>
      <c r="I799" s="4" t="s">
        <v>42</v>
      </c>
      <c r="S799" s="58" t="s">
        <v>89</v>
      </c>
      <c r="T799" s="58">
        <v>2021</v>
      </c>
      <c r="U799" s="58" t="s">
        <v>3</v>
      </c>
      <c r="V799" s="58" t="s">
        <v>83</v>
      </c>
      <c r="W799" s="58" t="s">
        <v>84</v>
      </c>
      <c r="X799" s="58" t="s">
        <v>85</v>
      </c>
      <c r="Y799" s="58" t="s">
        <v>86</v>
      </c>
      <c r="Z799" s="58" t="s">
        <v>87</v>
      </c>
      <c r="AA799" s="58" t="s">
        <v>90</v>
      </c>
      <c r="AB799" s="58">
        <v>218</v>
      </c>
      <c r="AC799" s="58">
        <v>311.74</v>
      </c>
    </row>
    <row r="800" spans="1:29" ht="18" customHeight="1" x14ac:dyDescent="0.25">
      <c r="A800" s="1">
        <v>2024</v>
      </c>
      <c r="B800" s="1" t="s">
        <v>5</v>
      </c>
      <c r="C800" s="1" t="s">
        <v>38</v>
      </c>
      <c r="D800" s="5" t="s">
        <v>30</v>
      </c>
      <c r="E800" s="6">
        <v>644</v>
      </c>
      <c r="F800" s="6">
        <v>5743.5</v>
      </c>
      <c r="G800" s="6">
        <v>6432.72</v>
      </c>
      <c r="H800" s="3">
        <v>1148.7</v>
      </c>
      <c r="I800" s="4" t="s">
        <v>42</v>
      </c>
      <c r="S800" s="58" t="s">
        <v>82</v>
      </c>
      <c r="T800" s="58">
        <v>2021</v>
      </c>
      <c r="U800" s="58" t="s">
        <v>3</v>
      </c>
      <c r="V800" s="58" t="s">
        <v>83</v>
      </c>
      <c r="W800" s="58" t="s">
        <v>84</v>
      </c>
      <c r="X800" s="58" t="s">
        <v>85</v>
      </c>
      <c r="Y800" s="58" t="s">
        <v>86</v>
      </c>
      <c r="Z800" s="58" t="s">
        <v>87</v>
      </c>
      <c r="AA800" s="58" t="s">
        <v>90</v>
      </c>
      <c r="AB800" s="58">
        <v>146</v>
      </c>
      <c r="AC800" s="58">
        <v>208.78</v>
      </c>
    </row>
    <row r="801" spans="1:29" ht="18" customHeight="1" x14ac:dyDescent="0.25">
      <c r="A801" s="1">
        <v>2024</v>
      </c>
      <c r="B801" s="1" t="s">
        <v>5</v>
      </c>
      <c r="C801" s="1" t="s">
        <v>12</v>
      </c>
      <c r="D801" s="5" t="s">
        <v>29</v>
      </c>
      <c r="E801" s="6">
        <v>643</v>
      </c>
      <c r="F801" s="6">
        <v>7000</v>
      </c>
      <c r="G801" s="6">
        <v>7840</v>
      </c>
      <c r="H801" s="3">
        <v>1400</v>
      </c>
      <c r="I801" s="4" t="s">
        <v>42</v>
      </c>
      <c r="S801" s="58" t="s">
        <v>91</v>
      </c>
      <c r="T801" s="58">
        <v>2021</v>
      </c>
      <c r="U801" s="58" t="s">
        <v>3</v>
      </c>
      <c r="V801" s="58" t="s">
        <v>83</v>
      </c>
      <c r="W801" s="58" t="s">
        <v>84</v>
      </c>
      <c r="X801" s="58" t="s">
        <v>85</v>
      </c>
      <c r="Y801" s="58" t="s">
        <v>86</v>
      </c>
      <c r="Z801" s="58" t="s">
        <v>87</v>
      </c>
      <c r="AA801" s="58" t="s">
        <v>90</v>
      </c>
      <c r="AB801" s="58">
        <v>172</v>
      </c>
      <c r="AC801" s="58">
        <v>245.95999999999998</v>
      </c>
    </row>
    <row r="802" spans="1:29" ht="18" customHeight="1" x14ac:dyDescent="0.25">
      <c r="A802" s="1">
        <v>2024</v>
      </c>
      <c r="B802" s="1" t="s">
        <v>5</v>
      </c>
      <c r="C802" s="1" t="s">
        <v>38</v>
      </c>
      <c r="D802" s="5" t="s">
        <v>31</v>
      </c>
      <c r="E802" s="6">
        <v>455</v>
      </c>
      <c r="F802" s="6">
        <v>4578.6000000000004</v>
      </c>
      <c r="G802" s="6">
        <v>5128.0320000000002</v>
      </c>
      <c r="H802" s="3">
        <v>915.72000000000014</v>
      </c>
      <c r="I802" s="4" t="s">
        <v>42</v>
      </c>
      <c r="S802" s="58" t="s">
        <v>82</v>
      </c>
      <c r="T802" s="58">
        <v>2021</v>
      </c>
      <c r="U802" s="58" t="s">
        <v>3</v>
      </c>
      <c r="V802" s="58" t="s">
        <v>83</v>
      </c>
      <c r="W802" s="58" t="s">
        <v>84</v>
      </c>
      <c r="X802" s="58" t="s">
        <v>85</v>
      </c>
      <c r="Y802" s="58" t="s">
        <v>86</v>
      </c>
      <c r="Z802" s="58" t="s">
        <v>87</v>
      </c>
      <c r="AA802" s="58" t="s">
        <v>90</v>
      </c>
      <c r="AB802" s="58">
        <v>220</v>
      </c>
      <c r="AC802" s="58">
        <v>314.60000000000002</v>
      </c>
    </row>
    <row r="803" spans="1:29" ht="18" customHeight="1" x14ac:dyDescent="0.25">
      <c r="A803" s="1">
        <v>2024</v>
      </c>
      <c r="B803" s="1" t="s">
        <v>5</v>
      </c>
      <c r="C803" s="1" t="s">
        <v>12</v>
      </c>
      <c r="D803" s="5" t="s">
        <v>28</v>
      </c>
      <c r="E803" s="7">
        <v>345</v>
      </c>
      <c r="F803" s="7">
        <v>7000</v>
      </c>
      <c r="G803" s="7">
        <v>7840</v>
      </c>
      <c r="H803" s="3">
        <v>1400</v>
      </c>
      <c r="I803" s="4" t="s">
        <v>42</v>
      </c>
      <c r="S803" s="58" t="s">
        <v>82</v>
      </c>
      <c r="T803" s="58">
        <v>2021</v>
      </c>
      <c r="U803" s="58" t="s">
        <v>3</v>
      </c>
      <c r="V803" s="58" t="s">
        <v>83</v>
      </c>
      <c r="W803" s="58" t="s">
        <v>84</v>
      </c>
      <c r="X803" s="58" t="s">
        <v>85</v>
      </c>
      <c r="Y803" s="58" t="s">
        <v>86</v>
      </c>
      <c r="Z803" s="58" t="s">
        <v>87</v>
      </c>
      <c r="AA803" s="58" t="s">
        <v>90</v>
      </c>
      <c r="AB803" s="58">
        <v>162</v>
      </c>
      <c r="AC803" s="58">
        <v>526.24</v>
      </c>
    </row>
    <row r="804" spans="1:29" ht="18" customHeight="1" x14ac:dyDescent="0.25">
      <c r="A804" s="1">
        <v>2024</v>
      </c>
      <c r="B804" s="1" t="s">
        <v>5</v>
      </c>
      <c r="C804" s="1" t="s">
        <v>13</v>
      </c>
      <c r="D804" s="2" t="s">
        <v>33</v>
      </c>
      <c r="E804" s="3">
        <v>122</v>
      </c>
      <c r="F804" s="3">
        <v>100</v>
      </c>
      <c r="G804" s="3">
        <v>112</v>
      </c>
      <c r="H804" s="3">
        <v>20</v>
      </c>
      <c r="I804" s="4" t="s">
        <v>42</v>
      </c>
      <c r="S804" s="58" t="s">
        <v>89</v>
      </c>
      <c r="T804" s="58">
        <v>2021</v>
      </c>
      <c r="U804" s="58" t="s">
        <v>3</v>
      </c>
      <c r="V804" s="58" t="s">
        <v>83</v>
      </c>
      <c r="W804" s="58" t="s">
        <v>84</v>
      </c>
      <c r="X804" s="58" t="s">
        <v>85</v>
      </c>
      <c r="Y804" s="58" t="s">
        <v>86</v>
      </c>
      <c r="Z804" s="58" t="s">
        <v>87</v>
      </c>
      <c r="AA804" s="58" t="s">
        <v>90</v>
      </c>
      <c r="AB804" s="58">
        <v>156</v>
      </c>
      <c r="AC804" s="58">
        <v>526.24</v>
      </c>
    </row>
    <row r="805" spans="1:29" ht="18" customHeight="1" x14ac:dyDescent="0.25">
      <c r="A805" s="1">
        <v>2024</v>
      </c>
      <c r="B805" s="1" t="s">
        <v>5</v>
      </c>
      <c r="C805" s="1" t="s">
        <v>15</v>
      </c>
      <c r="D805" s="5" t="s">
        <v>26</v>
      </c>
      <c r="E805" s="6">
        <v>78</v>
      </c>
      <c r="F805" s="6">
        <v>4577.2</v>
      </c>
      <c r="G805" s="6">
        <v>5126.4639999999999</v>
      </c>
      <c r="H805" s="3">
        <v>915.44</v>
      </c>
      <c r="I805" s="4" t="s">
        <v>42</v>
      </c>
      <c r="S805" s="58" t="s">
        <v>89</v>
      </c>
      <c r="T805" s="58">
        <v>2021</v>
      </c>
      <c r="U805" s="58" t="s">
        <v>3</v>
      </c>
      <c r="V805" s="58" t="s">
        <v>83</v>
      </c>
      <c r="W805" s="58" t="s">
        <v>84</v>
      </c>
      <c r="X805" s="58" t="s">
        <v>85</v>
      </c>
      <c r="Y805" s="58" t="s">
        <v>86</v>
      </c>
      <c r="Z805" s="58" t="s">
        <v>87</v>
      </c>
      <c r="AA805" s="58" t="s">
        <v>90</v>
      </c>
      <c r="AB805" s="58">
        <v>150</v>
      </c>
      <c r="AC805" s="58">
        <v>526.24</v>
      </c>
    </row>
    <row r="806" spans="1:29" ht="18" customHeight="1" x14ac:dyDescent="0.25">
      <c r="A806" s="1">
        <v>2024</v>
      </c>
      <c r="B806" s="1" t="s">
        <v>5</v>
      </c>
      <c r="C806" s="1" t="s">
        <v>15</v>
      </c>
      <c r="D806" s="5" t="s">
        <v>24</v>
      </c>
      <c r="E806" s="6">
        <v>76</v>
      </c>
      <c r="F806" s="6">
        <v>4576.8999999999996</v>
      </c>
      <c r="G806" s="6">
        <v>5126.1279999999997</v>
      </c>
      <c r="H806" s="3">
        <v>915.38</v>
      </c>
      <c r="I806" s="4" t="s">
        <v>42</v>
      </c>
      <c r="S806" s="58" t="s">
        <v>89</v>
      </c>
      <c r="T806" s="58">
        <v>2021</v>
      </c>
      <c r="U806" s="58" t="s">
        <v>3</v>
      </c>
      <c r="V806" s="58" t="s">
        <v>83</v>
      </c>
      <c r="W806" s="58" t="s">
        <v>84</v>
      </c>
      <c r="X806" s="58" t="s">
        <v>85</v>
      </c>
      <c r="Y806" s="58" t="s">
        <v>86</v>
      </c>
      <c r="Z806" s="58" t="s">
        <v>87</v>
      </c>
      <c r="AA806" s="58" t="s">
        <v>90</v>
      </c>
      <c r="AB806" s="58">
        <v>687</v>
      </c>
      <c r="AC806" s="58">
        <v>982.41</v>
      </c>
    </row>
    <row r="807" spans="1:29" ht="18" customHeight="1" x14ac:dyDescent="0.25">
      <c r="A807" s="1">
        <v>2024</v>
      </c>
      <c r="B807" s="1" t="s">
        <v>5</v>
      </c>
      <c r="C807" s="1" t="s">
        <v>15</v>
      </c>
      <c r="D807" s="5" t="s">
        <v>25</v>
      </c>
      <c r="E807" s="6">
        <v>46</v>
      </c>
      <c r="F807" s="6">
        <v>200</v>
      </c>
      <c r="G807" s="6">
        <v>224</v>
      </c>
      <c r="H807" s="3">
        <v>40</v>
      </c>
      <c r="I807" s="4" t="s">
        <v>42</v>
      </c>
      <c r="S807" s="58" t="s">
        <v>82</v>
      </c>
      <c r="T807" s="58">
        <v>2021</v>
      </c>
      <c r="U807" s="58" t="s">
        <v>3</v>
      </c>
      <c r="V807" s="58" t="s">
        <v>83</v>
      </c>
      <c r="W807" s="58" t="s">
        <v>84</v>
      </c>
      <c r="X807" s="58" t="s">
        <v>85</v>
      </c>
      <c r="Y807" s="58" t="s">
        <v>86</v>
      </c>
      <c r="Z807" s="58" t="s">
        <v>87</v>
      </c>
      <c r="AA807" s="58" t="s">
        <v>90</v>
      </c>
      <c r="AB807" s="58">
        <v>721</v>
      </c>
      <c r="AC807" s="58">
        <v>1031.03</v>
      </c>
    </row>
    <row r="808" spans="1:29" ht="18" customHeight="1" x14ac:dyDescent="0.25">
      <c r="A808" s="1">
        <v>2024</v>
      </c>
      <c r="B808" s="1" t="s">
        <v>5</v>
      </c>
      <c r="C808" s="1" t="s">
        <v>15</v>
      </c>
      <c r="D808" s="5" t="s">
        <v>23</v>
      </c>
      <c r="E808" s="6">
        <v>34</v>
      </c>
      <c r="F808" s="6">
        <v>4576.8</v>
      </c>
      <c r="G808" s="6">
        <v>5126.0160000000005</v>
      </c>
      <c r="H808" s="3">
        <v>915.36000000000013</v>
      </c>
      <c r="I808" s="4" t="s">
        <v>42</v>
      </c>
      <c r="S808" s="58" t="s">
        <v>89</v>
      </c>
      <c r="T808" s="58">
        <v>2021</v>
      </c>
      <c r="U808" s="58" t="s">
        <v>3</v>
      </c>
      <c r="V808" s="58" t="s">
        <v>83</v>
      </c>
      <c r="W808" s="58" t="s">
        <v>84</v>
      </c>
      <c r="X808" s="58" t="s">
        <v>85</v>
      </c>
      <c r="Y808" s="58" t="s">
        <v>86</v>
      </c>
      <c r="Z808" s="58" t="s">
        <v>87</v>
      </c>
      <c r="AA808" s="58" t="s">
        <v>90</v>
      </c>
      <c r="AB808" s="58">
        <v>774</v>
      </c>
      <c r="AC808" s="58">
        <v>1106.82</v>
      </c>
    </row>
    <row r="809" spans="1:29" ht="18" customHeight="1" x14ac:dyDescent="0.25">
      <c r="A809" s="1">
        <v>2024</v>
      </c>
      <c r="B809" s="1" t="s">
        <v>5</v>
      </c>
      <c r="C809" s="1" t="s">
        <v>13</v>
      </c>
      <c r="D809" s="2" t="s">
        <v>34</v>
      </c>
      <c r="E809" s="3">
        <v>7</v>
      </c>
      <c r="F809" s="3">
        <v>200</v>
      </c>
      <c r="G809" s="3">
        <v>224</v>
      </c>
      <c r="H809" s="3">
        <v>40</v>
      </c>
      <c r="I809" s="4" t="s">
        <v>42</v>
      </c>
      <c r="S809" s="58" t="s">
        <v>82</v>
      </c>
      <c r="T809" s="58">
        <v>2021</v>
      </c>
      <c r="U809" s="58" t="s">
        <v>3</v>
      </c>
      <c r="V809" s="58" t="s">
        <v>83</v>
      </c>
      <c r="W809" s="58" t="s">
        <v>84</v>
      </c>
      <c r="X809" s="58" t="s">
        <v>85</v>
      </c>
      <c r="Y809" s="58" t="s">
        <v>86</v>
      </c>
      <c r="Z809" s="58" t="s">
        <v>87</v>
      </c>
      <c r="AA809" s="58" t="s">
        <v>90</v>
      </c>
      <c r="AB809" s="58">
        <v>159</v>
      </c>
      <c r="AC809" s="58">
        <v>227.37</v>
      </c>
    </row>
    <row r="810" spans="1:29" ht="18" customHeight="1" x14ac:dyDescent="0.25">
      <c r="A810" s="1">
        <v>2024</v>
      </c>
      <c r="B810" s="1" t="s">
        <v>5</v>
      </c>
      <c r="C810" s="1" t="s">
        <v>32</v>
      </c>
      <c r="D810" s="5" t="s">
        <v>32</v>
      </c>
      <c r="E810" s="6">
        <v>3</v>
      </c>
      <c r="F810" s="6">
        <v>6600</v>
      </c>
      <c r="G810" s="6">
        <v>7392</v>
      </c>
      <c r="H810" s="3">
        <v>1320</v>
      </c>
      <c r="I810" s="4" t="s">
        <v>42</v>
      </c>
      <c r="S810" s="58" t="s">
        <v>89</v>
      </c>
      <c r="T810" s="58">
        <v>2021</v>
      </c>
      <c r="U810" s="58" t="s">
        <v>3</v>
      </c>
      <c r="V810" s="58" t="s">
        <v>83</v>
      </c>
      <c r="W810" s="58" t="s">
        <v>84</v>
      </c>
      <c r="X810" s="58" t="s">
        <v>85</v>
      </c>
      <c r="Y810" s="58" t="s">
        <v>86</v>
      </c>
      <c r="Z810" s="58" t="s">
        <v>87</v>
      </c>
      <c r="AA810" s="58" t="s">
        <v>90</v>
      </c>
      <c r="AB810" s="58">
        <v>153</v>
      </c>
      <c r="AC810" s="58">
        <v>218.79</v>
      </c>
    </row>
    <row r="811" spans="1:29" ht="18" customHeight="1" x14ac:dyDescent="0.25">
      <c r="A811" s="1">
        <v>2024</v>
      </c>
      <c r="B811" s="1" t="s">
        <v>5</v>
      </c>
      <c r="C811" s="1" t="s">
        <v>15</v>
      </c>
      <c r="D811" s="5" t="s">
        <v>27</v>
      </c>
      <c r="E811" s="6">
        <v>3</v>
      </c>
      <c r="F811" s="6">
        <v>4577.3</v>
      </c>
      <c r="G811" s="6">
        <v>5126.576</v>
      </c>
      <c r="H811" s="3">
        <v>915.46</v>
      </c>
      <c r="I811" s="4" t="s">
        <v>42</v>
      </c>
      <c r="S811" s="58" t="s">
        <v>82</v>
      </c>
      <c r="T811" s="58">
        <v>2021</v>
      </c>
      <c r="U811" s="58" t="s">
        <v>3</v>
      </c>
      <c r="V811" s="58" t="s">
        <v>83</v>
      </c>
      <c r="W811" s="58" t="s">
        <v>84</v>
      </c>
      <c r="X811" s="58" t="s">
        <v>85</v>
      </c>
      <c r="Y811" s="58" t="s">
        <v>86</v>
      </c>
      <c r="Z811" s="58" t="s">
        <v>87</v>
      </c>
      <c r="AA811" s="58" t="s">
        <v>90</v>
      </c>
      <c r="AB811" s="58">
        <v>147</v>
      </c>
      <c r="AC811" s="58">
        <v>210.21</v>
      </c>
    </row>
    <row r="812" spans="1:29" ht="18" customHeight="1" x14ac:dyDescent="0.25">
      <c r="A812" s="1">
        <v>2024</v>
      </c>
      <c r="B812" s="1" t="s">
        <v>6</v>
      </c>
      <c r="C812" s="1" t="s">
        <v>14</v>
      </c>
      <c r="D812" s="2" t="s">
        <v>36</v>
      </c>
      <c r="E812" s="3">
        <v>3566</v>
      </c>
      <c r="F812" s="3">
        <v>4577.3</v>
      </c>
      <c r="G812" s="3">
        <v>5126.576</v>
      </c>
      <c r="H812" s="3">
        <v>915.46</v>
      </c>
      <c r="I812" s="4" t="s">
        <v>42</v>
      </c>
      <c r="S812" s="58" t="s">
        <v>89</v>
      </c>
      <c r="T812" s="58">
        <v>2021</v>
      </c>
      <c r="U812" s="58" t="s">
        <v>3</v>
      </c>
      <c r="V812" s="58" t="s">
        <v>83</v>
      </c>
      <c r="W812" s="58" t="s">
        <v>84</v>
      </c>
      <c r="X812" s="58" t="s">
        <v>85</v>
      </c>
      <c r="Y812" s="58" t="s">
        <v>86</v>
      </c>
      <c r="Z812" s="58" t="s">
        <v>87</v>
      </c>
      <c r="AA812" s="58" t="s">
        <v>90</v>
      </c>
      <c r="AB812" s="58">
        <v>171</v>
      </c>
      <c r="AC812" s="58">
        <v>244.53</v>
      </c>
    </row>
    <row r="813" spans="1:29" ht="18" customHeight="1" x14ac:dyDescent="0.25">
      <c r="A813" s="1">
        <v>2024</v>
      </c>
      <c r="B813" s="1" t="s">
        <v>6</v>
      </c>
      <c r="C813" s="1" t="s">
        <v>14</v>
      </c>
      <c r="D813" s="2" t="s">
        <v>37</v>
      </c>
      <c r="E813" s="3">
        <v>2498</v>
      </c>
      <c r="F813" s="3">
        <v>8000</v>
      </c>
      <c r="G813" s="3">
        <v>8960</v>
      </c>
      <c r="H813" s="3">
        <v>1600</v>
      </c>
      <c r="I813" s="4" t="s">
        <v>42</v>
      </c>
      <c r="S813" s="58" t="s">
        <v>89</v>
      </c>
      <c r="T813" s="58">
        <v>2021</v>
      </c>
      <c r="U813" s="58" t="s">
        <v>3</v>
      </c>
      <c r="V813" s="58" t="s">
        <v>83</v>
      </c>
      <c r="W813" s="58" t="s">
        <v>84</v>
      </c>
      <c r="X813" s="58" t="s">
        <v>85</v>
      </c>
      <c r="Y813" s="58" t="s">
        <v>86</v>
      </c>
      <c r="Z813" s="58" t="s">
        <v>87</v>
      </c>
      <c r="AA813" s="58" t="s">
        <v>90</v>
      </c>
      <c r="AB813" s="58">
        <v>760</v>
      </c>
      <c r="AC813" s="58">
        <v>526.24</v>
      </c>
    </row>
    <row r="814" spans="1:29" ht="18" customHeight="1" x14ac:dyDescent="0.25">
      <c r="A814" s="1">
        <v>2024</v>
      </c>
      <c r="B814" s="1" t="s">
        <v>6</v>
      </c>
      <c r="C814" s="1" t="s">
        <v>13</v>
      </c>
      <c r="D814" s="2" t="s">
        <v>35</v>
      </c>
      <c r="E814" s="3">
        <v>1245</v>
      </c>
      <c r="F814" s="3">
        <v>4577.2</v>
      </c>
      <c r="G814" s="3">
        <v>5126.4639999999999</v>
      </c>
      <c r="H814" s="3">
        <v>915.44</v>
      </c>
      <c r="I814" s="4" t="s">
        <v>42</v>
      </c>
      <c r="S814" s="58" t="s">
        <v>89</v>
      </c>
      <c r="T814" s="58">
        <v>2021</v>
      </c>
      <c r="U814" s="58" t="s">
        <v>3</v>
      </c>
      <c r="V814" s="58" t="s">
        <v>83</v>
      </c>
      <c r="W814" s="58" t="s">
        <v>84</v>
      </c>
      <c r="X814" s="58" t="s">
        <v>85</v>
      </c>
      <c r="Y814" s="58" t="s">
        <v>86</v>
      </c>
      <c r="Z814" s="58" t="s">
        <v>87</v>
      </c>
      <c r="AA814" s="58" t="s">
        <v>90</v>
      </c>
      <c r="AB814" s="58">
        <v>813</v>
      </c>
      <c r="AC814" s="58">
        <v>526.24</v>
      </c>
    </row>
    <row r="815" spans="1:29" ht="18" customHeight="1" x14ac:dyDescent="0.25">
      <c r="A815" s="1">
        <v>2024</v>
      </c>
      <c r="B815" s="1" t="s">
        <v>6</v>
      </c>
      <c r="C815" s="1" t="s">
        <v>38</v>
      </c>
      <c r="D815" s="5" t="s">
        <v>30</v>
      </c>
      <c r="E815" s="6">
        <v>644</v>
      </c>
      <c r="F815" s="6">
        <v>5743.5</v>
      </c>
      <c r="G815" s="6">
        <v>6432.72</v>
      </c>
      <c r="H815" s="3">
        <v>1148.7</v>
      </c>
      <c r="I815" s="4" t="s">
        <v>42</v>
      </c>
      <c r="S815" s="58" t="s">
        <v>89</v>
      </c>
      <c r="T815" s="58">
        <v>2021</v>
      </c>
      <c r="U815" s="58" t="s">
        <v>3</v>
      </c>
      <c r="V815" s="58" t="s">
        <v>83</v>
      </c>
      <c r="W815" s="58" t="s">
        <v>84</v>
      </c>
      <c r="X815" s="58" t="s">
        <v>85</v>
      </c>
      <c r="Y815" s="58" t="s">
        <v>86</v>
      </c>
      <c r="Z815" s="58" t="s">
        <v>87</v>
      </c>
      <c r="AA815" s="58" t="s">
        <v>90</v>
      </c>
      <c r="AB815" s="58">
        <v>217</v>
      </c>
      <c r="AC815" s="58">
        <v>310.31</v>
      </c>
    </row>
    <row r="816" spans="1:29" ht="18" customHeight="1" x14ac:dyDescent="0.25">
      <c r="A816" s="1">
        <v>2024</v>
      </c>
      <c r="B816" s="1" t="s">
        <v>6</v>
      </c>
      <c r="C816" s="1" t="s">
        <v>12</v>
      </c>
      <c r="D816" s="5" t="s">
        <v>29</v>
      </c>
      <c r="E816" s="6">
        <v>643</v>
      </c>
      <c r="F816" s="6">
        <v>7000</v>
      </c>
      <c r="G816" s="6">
        <v>7840</v>
      </c>
      <c r="H816" s="3">
        <v>1400</v>
      </c>
      <c r="I816" s="4" t="s">
        <v>42</v>
      </c>
      <c r="S816" s="58" t="s">
        <v>91</v>
      </c>
      <c r="T816" s="58">
        <v>2021</v>
      </c>
      <c r="U816" s="58" t="s">
        <v>3</v>
      </c>
      <c r="V816" s="58" t="s">
        <v>83</v>
      </c>
      <c r="W816" s="58" t="s">
        <v>84</v>
      </c>
      <c r="X816" s="58" t="s">
        <v>85</v>
      </c>
      <c r="Y816" s="58" t="s">
        <v>86</v>
      </c>
      <c r="Z816" s="58" t="s">
        <v>87</v>
      </c>
      <c r="AA816" s="58" t="s">
        <v>90</v>
      </c>
      <c r="AB816" s="58">
        <v>145</v>
      </c>
      <c r="AC816" s="58">
        <v>207.35</v>
      </c>
    </row>
    <row r="817" spans="1:29" ht="18" customHeight="1" x14ac:dyDescent="0.25">
      <c r="A817" s="1">
        <v>2024</v>
      </c>
      <c r="B817" s="1" t="s">
        <v>6</v>
      </c>
      <c r="C817" s="1" t="s">
        <v>38</v>
      </c>
      <c r="D817" s="5" t="s">
        <v>31</v>
      </c>
      <c r="E817" s="6">
        <v>455</v>
      </c>
      <c r="F817" s="6">
        <v>4578.6000000000004</v>
      </c>
      <c r="G817" s="6">
        <v>5128.0320000000002</v>
      </c>
      <c r="H817" s="3">
        <v>915.72000000000014</v>
      </c>
      <c r="I817" s="4" t="s">
        <v>42</v>
      </c>
      <c r="S817" s="58" t="s">
        <v>89</v>
      </c>
      <c r="T817" s="58">
        <v>2021</v>
      </c>
      <c r="U817" s="58" t="s">
        <v>3</v>
      </c>
      <c r="V817" s="58" t="s">
        <v>83</v>
      </c>
      <c r="W817" s="58" t="s">
        <v>84</v>
      </c>
      <c r="X817" s="58" t="s">
        <v>85</v>
      </c>
      <c r="Y817" s="58" t="s">
        <v>86</v>
      </c>
      <c r="Z817" s="58" t="s">
        <v>87</v>
      </c>
      <c r="AA817" s="58" t="s">
        <v>88</v>
      </c>
      <c r="AB817" s="58">
        <v>161</v>
      </c>
      <c r="AC817" s="58">
        <v>230.23000000000002</v>
      </c>
    </row>
    <row r="818" spans="1:29" ht="18" customHeight="1" x14ac:dyDescent="0.25">
      <c r="A818" s="1">
        <v>2024</v>
      </c>
      <c r="B818" s="1" t="s">
        <v>6</v>
      </c>
      <c r="C818" s="1" t="s">
        <v>12</v>
      </c>
      <c r="D818" s="5" t="s">
        <v>28</v>
      </c>
      <c r="E818" s="7">
        <v>345</v>
      </c>
      <c r="F818" s="7">
        <v>7000</v>
      </c>
      <c r="G818" s="7">
        <v>7840</v>
      </c>
      <c r="H818" s="3">
        <v>1400</v>
      </c>
      <c r="I818" s="4" t="s">
        <v>42</v>
      </c>
      <c r="S818" s="58" t="s">
        <v>92</v>
      </c>
      <c r="T818" s="58">
        <v>2021</v>
      </c>
      <c r="U818" s="58" t="s">
        <v>3</v>
      </c>
      <c r="V818" s="58" t="s">
        <v>83</v>
      </c>
      <c r="W818" s="58" t="s">
        <v>84</v>
      </c>
      <c r="X818" s="58" t="s">
        <v>85</v>
      </c>
      <c r="Y818" s="58" t="s">
        <v>86</v>
      </c>
      <c r="Z818" s="58" t="s">
        <v>87</v>
      </c>
      <c r="AA818" s="58" t="s">
        <v>88</v>
      </c>
      <c r="AB818" s="58">
        <v>155</v>
      </c>
      <c r="AC818" s="58">
        <v>221.65</v>
      </c>
    </row>
    <row r="819" spans="1:29" ht="18" customHeight="1" x14ac:dyDescent="0.25">
      <c r="A819" s="1">
        <v>2024</v>
      </c>
      <c r="B819" s="1" t="s">
        <v>6</v>
      </c>
      <c r="C819" s="1" t="s">
        <v>13</v>
      </c>
      <c r="D819" s="2" t="s">
        <v>33</v>
      </c>
      <c r="E819" s="3">
        <v>122</v>
      </c>
      <c r="F819" s="3">
        <v>100</v>
      </c>
      <c r="G819" s="3">
        <v>112</v>
      </c>
      <c r="H819" s="3">
        <v>20</v>
      </c>
      <c r="I819" s="4" t="s">
        <v>40</v>
      </c>
      <c r="S819" s="58" t="s">
        <v>89</v>
      </c>
      <c r="T819" s="58">
        <v>2021</v>
      </c>
      <c r="U819" s="58" t="s">
        <v>3</v>
      </c>
      <c r="V819" s="58" t="s">
        <v>83</v>
      </c>
      <c r="W819" s="58" t="s">
        <v>84</v>
      </c>
      <c r="X819" s="58" t="s">
        <v>85</v>
      </c>
      <c r="Y819" s="58" t="s">
        <v>86</v>
      </c>
      <c r="Z819" s="58" t="s">
        <v>87</v>
      </c>
      <c r="AA819" s="58" t="s">
        <v>88</v>
      </c>
      <c r="AB819" s="58">
        <v>149</v>
      </c>
      <c r="AC819" s="58">
        <v>213.07</v>
      </c>
    </row>
    <row r="820" spans="1:29" ht="18" customHeight="1" x14ac:dyDescent="0.25">
      <c r="A820" s="1">
        <v>2024</v>
      </c>
      <c r="B820" s="1" t="s">
        <v>6</v>
      </c>
      <c r="C820" s="1" t="s">
        <v>15</v>
      </c>
      <c r="D820" s="5" t="s">
        <v>26</v>
      </c>
      <c r="E820" s="6">
        <v>78</v>
      </c>
      <c r="F820" s="6">
        <v>4577.2</v>
      </c>
      <c r="G820" s="6">
        <v>5126.4639999999999</v>
      </c>
      <c r="H820" s="3">
        <v>915.44</v>
      </c>
      <c r="I820" s="4" t="s">
        <v>40</v>
      </c>
      <c r="S820" s="58" t="s">
        <v>82</v>
      </c>
      <c r="T820" s="58">
        <v>2021</v>
      </c>
      <c r="U820" s="58" t="s">
        <v>3</v>
      </c>
      <c r="V820" s="58" t="s">
        <v>83</v>
      </c>
      <c r="W820" s="58" t="s">
        <v>84</v>
      </c>
      <c r="X820" s="58" t="s">
        <v>85</v>
      </c>
      <c r="Y820" s="58" t="s">
        <v>86</v>
      </c>
      <c r="Z820" s="58" t="s">
        <v>87</v>
      </c>
      <c r="AA820" s="58" t="s">
        <v>90</v>
      </c>
      <c r="AB820" s="58">
        <v>173</v>
      </c>
      <c r="AC820" s="58">
        <v>247.39</v>
      </c>
    </row>
    <row r="821" spans="1:29" ht="18" customHeight="1" x14ac:dyDescent="0.25">
      <c r="A821" s="1">
        <v>2024</v>
      </c>
      <c r="B821" s="1" t="s">
        <v>6</v>
      </c>
      <c r="C821" s="1" t="s">
        <v>15</v>
      </c>
      <c r="D821" s="5" t="s">
        <v>24</v>
      </c>
      <c r="E821" s="6">
        <v>76</v>
      </c>
      <c r="F821" s="6">
        <v>4576.8999999999996</v>
      </c>
      <c r="G821" s="6">
        <v>5126.1279999999997</v>
      </c>
      <c r="H821" s="3">
        <v>915.38</v>
      </c>
      <c r="I821" s="4" t="s">
        <v>40</v>
      </c>
      <c r="S821" s="58" t="s">
        <v>82</v>
      </c>
      <c r="T821" s="58">
        <v>2021</v>
      </c>
      <c r="U821" s="58" t="s">
        <v>3</v>
      </c>
      <c r="V821" s="58" t="s">
        <v>83</v>
      </c>
      <c r="W821" s="58" t="s">
        <v>84</v>
      </c>
      <c r="X821" s="58" t="s">
        <v>85</v>
      </c>
      <c r="Y821" s="58" t="s">
        <v>86</v>
      </c>
      <c r="Z821" s="58" t="s">
        <v>87</v>
      </c>
      <c r="AA821" s="58" t="s">
        <v>90</v>
      </c>
      <c r="AB821" s="58">
        <v>221</v>
      </c>
      <c r="AC821" s="58">
        <v>316.02999999999997</v>
      </c>
    </row>
    <row r="822" spans="1:29" ht="18" customHeight="1" x14ac:dyDescent="0.25">
      <c r="A822" s="1">
        <v>2024</v>
      </c>
      <c r="B822" s="1" t="s">
        <v>6</v>
      </c>
      <c r="C822" s="1" t="s">
        <v>15</v>
      </c>
      <c r="D822" s="5" t="s">
        <v>25</v>
      </c>
      <c r="E822" s="6">
        <v>46</v>
      </c>
      <c r="F822" s="6">
        <v>200</v>
      </c>
      <c r="G822" s="6">
        <v>224</v>
      </c>
      <c r="H822" s="3">
        <v>40</v>
      </c>
      <c r="I822" s="4" t="s">
        <v>40</v>
      </c>
      <c r="S822" s="58" t="s">
        <v>89</v>
      </c>
      <c r="T822" s="58">
        <v>2021</v>
      </c>
      <c r="U822" s="58" t="s">
        <v>3</v>
      </c>
      <c r="V822" s="58" t="s">
        <v>83</v>
      </c>
      <c r="W822" s="58" t="s">
        <v>84</v>
      </c>
      <c r="X822" s="58" t="s">
        <v>85</v>
      </c>
      <c r="Y822" s="58" t="s">
        <v>86</v>
      </c>
      <c r="Z822" s="58" t="s">
        <v>87</v>
      </c>
      <c r="AA822" s="58" t="s">
        <v>90</v>
      </c>
      <c r="AB822" s="58">
        <v>783</v>
      </c>
      <c r="AC822" s="58">
        <v>1119.69</v>
      </c>
    </row>
    <row r="823" spans="1:29" ht="18" customHeight="1" x14ac:dyDescent="0.25">
      <c r="A823" s="1">
        <v>2024</v>
      </c>
      <c r="B823" s="1" t="s">
        <v>6</v>
      </c>
      <c r="C823" s="1" t="s">
        <v>15</v>
      </c>
      <c r="D823" s="5" t="s">
        <v>23</v>
      </c>
      <c r="E823" s="6">
        <v>34</v>
      </c>
      <c r="F823" s="6">
        <v>4576.8</v>
      </c>
      <c r="G823" s="6">
        <v>5126.0160000000005</v>
      </c>
      <c r="H823" s="3">
        <v>915.36000000000013</v>
      </c>
      <c r="I823" s="4" t="s">
        <v>40</v>
      </c>
      <c r="S823" s="58" t="s">
        <v>82</v>
      </c>
      <c r="T823" s="58">
        <v>2021</v>
      </c>
      <c r="U823" s="58" t="s">
        <v>7</v>
      </c>
      <c r="V823" s="58" t="s">
        <v>83</v>
      </c>
      <c r="W823" s="58" t="s">
        <v>84</v>
      </c>
      <c r="X823" s="58" t="s">
        <v>85</v>
      </c>
      <c r="Y823" s="58" t="s">
        <v>86</v>
      </c>
      <c r="Z823" s="58" t="s">
        <v>87</v>
      </c>
      <c r="AA823" s="58" t="s">
        <v>88</v>
      </c>
      <c r="AB823" s="58">
        <v>344</v>
      </c>
      <c r="AC823" s="58">
        <v>491.91999999999996</v>
      </c>
    </row>
    <row r="824" spans="1:29" ht="18" customHeight="1" x14ac:dyDescent="0.25">
      <c r="A824" s="1">
        <v>2024</v>
      </c>
      <c r="B824" s="1" t="s">
        <v>6</v>
      </c>
      <c r="C824" s="1" t="s">
        <v>13</v>
      </c>
      <c r="D824" s="2" t="s">
        <v>34</v>
      </c>
      <c r="E824" s="3">
        <v>7</v>
      </c>
      <c r="F824" s="3">
        <v>200</v>
      </c>
      <c r="G824" s="3">
        <v>224</v>
      </c>
      <c r="H824" s="3">
        <v>40</v>
      </c>
      <c r="I824" s="4" t="s">
        <v>40</v>
      </c>
      <c r="S824" s="58" t="s">
        <v>82</v>
      </c>
      <c r="T824" s="58">
        <v>2021</v>
      </c>
      <c r="U824" s="58" t="s">
        <v>7</v>
      </c>
      <c r="V824" s="58" t="s">
        <v>83</v>
      </c>
      <c r="W824" s="58" t="s">
        <v>84</v>
      </c>
      <c r="X824" s="58" t="s">
        <v>85</v>
      </c>
      <c r="Y824" s="58" t="s">
        <v>86</v>
      </c>
      <c r="Z824" s="58" t="s">
        <v>87</v>
      </c>
      <c r="AA824" s="58" t="s">
        <v>88</v>
      </c>
      <c r="AB824" s="58">
        <v>338</v>
      </c>
      <c r="AC824" s="58">
        <v>483.34000000000003</v>
      </c>
    </row>
    <row r="825" spans="1:29" ht="18" customHeight="1" x14ac:dyDescent="0.25">
      <c r="A825" s="1">
        <v>2024</v>
      </c>
      <c r="B825" s="1" t="s">
        <v>6</v>
      </c>
      <c r="C825" s="1" t="s">
        <v>15</v>
      </c>
      <c r="D825" s="5" t="s">
        <v>27</v>
      </c>
      <c r="E825" s="6">
        <v>3</v>
      </c>
      <c r="F825" s="6">
        <v>4577.3</v>
      </c>
      <c r="G825" s="6">
        <v>5126.576</v>
      </c>
      <c r="H825" s="3">
        <v>915.46</v>
      </c>
      <c r="I825" s="4" t="s">
        <v>40</v>
      </c>
      <c r="S825" s="58" t="s">
        <v>82</v>
      </c>
      <c r="T825" s="58">
        <v>2021</v>
      </c>
      <c r="U825" s="58" t="s">
        <v>7</v>
      </c>
      <c r="V825" s="58" t="s">
        <v>83</v>
      </c>
      <c r="W825" s="58" t="s">
        <v>84</v>
      </c>
      <c r="X825" s="58" t="s">
        <v>85</v>
      </c>
      <c r="Y825" s="58" t="s">
        <v>86</v>
      </c>
      <c r="Z825" s="58" t="s">
        <v>87</v>
      </c>
      <c r="AA825" s="58" t="s">
        <v>88</v>
      </c>
      <c r="AB825" s="58">
        <v>332</v>
      </c>
      <c r="AC825" s="58">
        <v>474.76</v>
      </c>
    </row>
    <row r="826" spans="1:29" ht="18" customHeight="1" x14ac:dyDescent="0.25">
      <c r="A826" s="1">
        <v>2024</v>
      </c>
      <c r="B826" s="1" t="s">
        <v>6</v>
      </c>
      <c r="C826" s="1" t="s">
        <v>32</v>
      </c>
      <c r="D826" s="5" t="s">
        <v>32</v>
      </c>
      <c r="E826" s="6">
        <v>2</v>
      </c>
      <c r="F826" s="6">
        <v>6600</v>
      </c>
      <c r="G826" s="6">
        <v>7392</v>
      </c>
      <c r="H826" s="3">
        <v>1320</v>
      </c>
      <c r="I826" s="4" t="s">
        <v>40</v>
      </c>
      <c r="S826" s="58" t="s">
        <v>91</v>
      </c>
      <c r="T826" s="58">
        <v>2021</v>
      </c>
      <c r="U826" s="58" t="s">
        <v>7</v>
      </c>
      <c r="V826" s="58" t="s">
        <v>83</v>
      </c>
      <c r="W826" s="58" t="s">
        <v>84</v>
      </c>
      <c r="X826" s="58" t="s">
        <v>85</v>
      </c>
      <c r="Y826" s="58" t="s">
        <v>86</v>
      </c>
      <c r="Z826" s="58" t="s">
        <v>87</v>
      </c>
      <c r="AA826" s="58" t="s">
        <v>90</v>
      </c>
      <c r="AB826" s="58">
        <v>152</v>
      </c>
      <c r="AC826" s="58">
        <v>206.72</v>
      </c>
    </row>
    <row r="827" spans="1:29" ht="18" customHeight="1" x14ac:dyDescent="0.25">
      <c r="A827" s="1">
        <v>2024</v>
      </c>
      <c r="B827" s="1" t="s">
        <v>7</v>
      </c>
      <c r="C827" s="1" t="s">
        <v>14</v>
      </c>
      <c r="D827" s="2" t="s">
        <v>36</v>
      </c>
      <c r="E827" s="3">
        <v>3566</v>
      </c>
      <c r="F827" s="3">
        <v>4577.3</v>
      </c>
      <c r="G827" s="3">
        <v>5126.576</v>
      </c>
      <c r="H827" s="3">
        <v>915.46</v>
      </c>
      <c r="I827" s="4" t="s">
        <v>40</v>
      </c>
      <c r="S827" s="58" t="s">
        <v>91</v>
      </c>
      <c r="T827" s="58">
        <v>2021</v>
      </c>
      <c r="U827" s="58" t="s">
        <v>7</v>
      </c>
      <c r="V827" s="58" t="s">
        <v>83</v>
      </c>
      <c r="W827" s="58" t="s">
        <v>84</v>
      </c>
      <c r="X827" s="58" t="s">
        <v>85</v>
      </c>
      <c r="Y827" s="58" t="s">
        <v>86</v>
      </c>
      <c r="Z827" s="58" t="s">
        <v>87</v>
      </c>
      <c r="AA827" s="58" t="s">
        <v>90</v>
      </c>
      <c r="AB827" s="58">
        <v>368</v>
      </c>
      <c r="AC827" s="58">
        <v>526.24</v>
      </c>
    </row>
    <row r="828" spans="1:29" ht="18" customHeight="1" x14ac:dyDescent="0.25">
      <c r="A828" s="1">
        <v>2024</v>
      </c>
      <c r="B828" s="1" t="s">
        <v>7</v>
      </c>
      <c r="C828" s="1" t="s">
        <v>14</v>
      </c>
      <c r="D828" s="2" t="s">
        <v>37</v>
      </c>
      <c r="E828" s="3">
        <v>2498</v>
      </c>
      <c r="F828" s="3">
        <v>8000</v>
      </c>
      <c r="G828" s="3">
        <v>8960</v>
      </c>
      <c r="H828" s="3">
        <v>1600</v>
      </c>
      <c r="I828" s="4" t="s">
        <v>40</v>
      </c>
      <c r="S828" s="58" t="s">
        <v>93</v>
      </c>
      <c r="T828" s="58">
        <v>2021</v>
      </c>
      <c r="U828" s="58" t="s">
        <v>7</v>
      </c>
      <c r="V828" s="58" t="s">
        <v>83</v>
      </c>
      <c r="W828" s="58" t="s">
        <v>84</v>
      </c>
      <c r="X828" s="58" t="s">
        <v>85</v>
      </c>
      <c r="Y828" s="58" t="s">
        <v>86</v>
      </c>
      <c r="Z828" s="58" t="s">
        <v>87</v>
      </c>
      <c r="AA828" s="58" t="s">
        <v>90</v>
      </c>
      <c r="AB828" s="58">
        <v>148</v>
      </c>
      <c r="AC828" s="58">
        <v>211.64</v>
      </c>
    </row>
    <row r="829" spans="1:29" ht="18" customHeight="1" x14ac:dyDescent="0.25">
      <c r="A829" s="1">
        <v>2024</v>
      </c>
      <c r="B829" s="1" t="s">
        <v>7</v>
      </c>
      <c r="C829" s="1" t="s">
        <v>13</v>
      </c>
      <c r="D829" s="2" t="s">
        <v>35</v>
      </c>
      <c r="E829" s="3">
        <v>1245</v>
      </c>
      <c r="F829" s="3">
        <v>4577.2</v>
      </c>
      <c r="G829" s="3">
        <v>5126.4639999999999</v>
      </c>
      <c r="H829" s="3">
        <v>915.44</v>
      </c>
      <c r="I829" s="4" t="s">
        <v>40</v>
      </c>
      <c r="S829" s="58" t="s">
        <v>82</v>
      </c>
      <c r="T829" s="58">
        <v>2021</v>
      </c>
      <c r="U829" s="58" t="s">
        <v>7</v>
      </c>
      <c r="V829" s="58" t="s">
        <v>83</v>
      </c>
      <c r="W829" s="58" t="s">
        <v>84</v>
      </c>
      <c r="X829" s="58" t="s">
        <v>85</v>
      </c>
      <c r="Y829" s="58" t="s">
        <v>86</v>
      </c>
      <c r="Z829" s="58" t="s">
        <v>87</v>
      </c>
      <c r="AA829" s="58" t="s">
        <v>90</v>
      </c>
      <c r="AB829" s="58">
        <v>196</v>
      </c>
      <c r="AC829" s="58">
        <v>280.27999999999997</v>
      </c>
    </row>
    <row r="830" spans="1:29" ht="18" customHeight="1" x14ac:dyDescent="0.25">
      <c r="A830" s="1">
        <v>2024</v>
      </c>
      <c r="B830" s="1" t="s">
        <v>7</v>
      </c>
      <c r="C830" s="1" t="s">
        <v>38</v>
      </c>
      <c r="D830" s="5" t="s">
        <v>30</v>
      </c>
      <c r="E830" s="6">
        <v>644</v>
      </c>
      <c r="F830" s="6">
        <v>5743.5</v>
      </c>
      <c r="G830" s="6">
        <v>6432.72</v>
      </c>
      <c r="H830" s="3">
        <v>1148.7</v>
      </c>
      <c r="I830" s="4" t="s">
        <v>40</v>
      </c>
      <c r="S830" s="58" t="s">
        <v>82</v>
      </c>
      <c r="T830" s="58">
        <v>2021</v>
      </c>
      <c r="U830" s="58" t="s">
        <v>7</v>
      </c>
      <c r="V830" s="58" t="s">
        <v>83</v>
      </c>
      <c r="W830" s="58" t="s">
        <v>84</v>
      </c>
      <c r="X830" s="58" t="s">
        <v>85</v>
      </c>
      <c r="Y830" s="58" t="s">
        <v>86</v>
      </c>
      <c r="Z830" s="58" t="s">
        <v>87</v>
      </c>
      <c r="AA830" s="58" t="s">
        <v>90</v>
      </c>
      <c r="AB830" s="58">
        <v>370</v>
      </c>
      <c r="AC830" s="58">
        <v>529.1</v>
      </c>
    </row>
    <row r="831" spans="1:29" ht="18" customHeight="1" x14ac:dyDescent="0.25">
      <c r="A831" s="1">
        <v>2024</v>
      </c>
      <c r="B831" s="1" t="s">
        <v>7</v>
      </c>
      <c r="C831" s="1" t="s">
        <v>12</v>
      </c>
      <c r="D831" s="5" t="s">
        <v>29</v>
      </c>
      <c r="E831" s="6">
        <v>643</v>
      </c>
      <c r="F831" s="6">
        <v>7000</v>
      </c>
      <c r="G831" s="6">
        <v>7840</v>
      </c>
      <c r="H831" s="3">
        <v>1400</v>
      </c>
      <c r="I831" s="4" t="s">
        <v>40</v>
      </c>
      <c r="S831" s="58" t="s">
        <v>91</v>
      </c>
      <c r="T831" s="58">
        <v>2021</v>
      </c>
      <c r="U831" s="58" t="s">
        <v>7</v>
      </c>
      <c r="V831" s="58" t="s">
        <v>83</v>
      </c>
      <c r="W831" s="58" t="s">
        <v>84</v>
      </c>
      <c r="X831" s="58" t="s">
        <v>85</v>
      </c>
      <c r="Y831" s="58" t="s">
        <v>86</v>
      </c>
      <c r="Z831" s="58" t="s">
        <v>87</v>
      </c>
      <c r="AA831" s="58" t="s">
        <v>88</v>
      </c>
      <c r="AB831" s="58">
        <v>342</v>
      </c>
      <c r="AC831" s="58">
        <v>526.24</v>
      </c>
    </row>
    <row r="832" spans="1:29" ht="18" customHeight="1" x14ac:dyDescent="0.25">
      <c r="A832" s="1">
        <v>2024</v>
      </c>
      <c r="B832" s="1" t="s">
        <v>7</v>
      </c>
      <c r="C832" s="1" t="s">
        <v>38</v>
      </c>
      <c r="D832" s="5" t="s">
        <v>31</v>
      </c>
      <c r="E832" s="6">
        <v>455</v>
      </c>
      <c r="F832" s="6">
        <v>4578.6000000000004</v>
      </c>
      <c r="G832" s="6">
        <v>5128.0320000000002</v>
      </c>
      <c r="H832" s="3">
        <v>915.72000000000014</v>
      </c>
      <c r="I832" s="4" t="s">
        <v>40</v>
      </c>
      <c r="S832" s="58" t="s">
        <v>89</v>
      </c>
      <c r="T832" s="58">
        <v>2021</v>
      </c>
      <c r="U832" s="58" t="s">
        <v>7</v>
      </c>
      <c r="V832" s="58" t="s">
        <v>83</v>
      </c>
      <c r="W832" s="58" t="s">
        <v>84</v>
      </c>
      <c r="X832" s="58" t="s">
        <v>85</v>
      </c>
      <c r="Y832" s="58" t="s">
        <v>86</v>
      </c>
      <c r="Z832" s="58" t="s">
        <v>87</v>
      </c>
      <c r="AA832" s="58" t="s">
        <v>88</v>
      </c>
      <c r="AB832" s="58">
        <v>336</v>
      </c>
      <c r="AC832" s="58">
        <v>526.24</v>
      </c>
    </row>
    <row r="833" spans="1:29" ht="18" customHeight="1" x14ac:dyDescent="0.25">
      <c r="A833" s="1">
        <v>2024</v>
      </c>
      <c r="B833" s="1" t="s">
        <v>7</v>
      </c>
      <c r="C833" s="1" t="s">
        <v>12</v>
      </c>
      <c r="D833" s="5" t="s">
        <v>28</v>
      </c>
      <c r="E833" s="7">
        <v>345</v>
      </c>
      <c r="F833" s="7">
        <v>7000</v>
      </c>
      <c r="G833" s="7">
        <v>7840</v>
      </c>
      <c r="H833" s="3">
        <v>1400</v>
      </c>
      <c r="I833" s="4" t="s">
        <v>40</v>
      </c>
      <c r="S833" s="58" t="s">
        <v>82</v>
      </c>
      <c r="T833" s="58">
        <v>2021</v>
      </c>
      <c r="U833" s="58" t="s">
        <v>7</v>
      </c>
      <c r="V833" s="58" t="s">
        <v>83</v>
      </c>
      <c r="W833" s="58" t="s">
        <v>84</v>
      </c>
      <c r="X833" s="58" t="s">
        <v>85</v>
      </c>
      <c r="Y833" s="58" t="s">
        <v>86</v>
      </c>
      <c r="Z833" s="58" t="s">
        <v>87</v>
      </c>
      <c r="AA833" s="58" t="s">
        <v>88</v>
      </c>
      <c r="AB833" s="58">
        <v>330</v>
      </c>
      <c r="AC833" s="58">
        <v>526.24</v>
      </c>
    </row>
    <row r="834" spans="1:29" ht="18" customHeight="1" x14ac:dyDescent="0.25">
      <c r="A834" s="1">
        <v>2024</v>
      </c>
      <c r="B834" s="1" t="s">
        <v>7</v>
      </c>
      <c r="C834" s="1" t="s">
        <v>13</v>
      </c>
      <c r="D834" s="2" t="s">
        <v>33</v>
      </c>
      <c r="E834" s="3">
        <v>122</v>
      </c>
      <c r="F834" s="3">
        <v>100</v>
      </c>
      <c r="G834" s="3">
        <v>112</v>
      </c>
      <c r="H834" s="3">
        <v>20</v>
      </c>
      <c r="I834" s="4" t="s">
        <v>40</v>
      </c>
      <c r="S834" s="58" t="s">
        <v>82</v>
      </c>
      <c r="T834" s="58">
        <v>2021</v>
      </c>
      <c r="U834" s="58" t="s">
        <v>7</v>
      </c>
      <c r="V834" s="58" t="s">
        <v>83</v>
      </c>
      <c r="W834" s="58" t="s">
        <v>84</v>
      </c>
      <c r="X834" s="58" t="s">
        <v>85</v>
      </c>
      <c r="Y834" s="58" t="s">
        <v>86</v>
      </c>
      <c r="Z834" s="58" t="s">
        <v>87</v>
      </c>
      <c r="AA834" s="58" t="s">
        <v>90</v>
      </c>
      <c r="AB834" s="58">
        <v>691</v>
      </c>
      <c r="AC834" s="58">
        <v>988.13</v>
      </c>
    </row>
    <row r="835" spans="1:29" ht="18" customHeight="1" x14ac:dyDescent="0.25">
      <c r="A835" s="1">
        <v>2024</v>
      </c>
      <c r="B835" s="1" t="s">
        <v>7</v>
      </c>
      <c r="C835" s="1" t="s">
        <v>15</v>
      </c>
      <c r="D835" s="5" t="s">
        <v>26</v>
      </c>
      <c r="E835" s="6">
        <v>78</v>
      </c>
      <c r="F835" s="6">
        <v>4577.2</v>
      </c>
      <c r="G835" s="6">
        <v>5126.4639999999999</v>
      </c>
      <c r="H835" s="3">
        <v>915.44</v>
      </c>
      <c r="I835" s="4" t="s">
        <v>40</v>
      </c>
      <c r="S835" s="58" t="s">
        <v>82</v>
      </c>
      <c r="T835" s="58">
        <v>2021</v>
      </c>
      <c r="U835" s="58" t="s">
        <v>7</v>
      </c>
      <c r="V835" s="58" t="s">
        <v>83</v>
      </c>
      <c r="W835" s="58" t="s">
        <v>84</v>
      </c>
      <c r="X835" s="58" t="s">
        <v>85</v>
      </c>
      <c r="Y835" s="58" t="s">
        <v>86</v>
      </c>
      <c r="Z835" s="58" t="s">
        <v>87</v>
      </c>
      <c r="AA835" s="58" t="s">
        <v>90</v>
      </c>
      <c r="AB835" s="58">
        <v>724</v>
      </c>
      <c r="AC835" s="58">
        <v>1035.32</v>
      </c>
    </row>
    <row r="836" spans="1:29" ht="18" customHeight="1" x14ac:dyDescent="0.25">
      <c r="A836" s="1">
        <v>2024</v>
      </c>
      <c r="B836" s="1" t="s">
        <v>7</v>
      </c>
      <c r="C836" s="1" t="s">
        <v>15</v>
      </c>
      <c r="D836" s="5" t="s">
        <v>24</v>
      </c>
      <c r="E836" s="6">
        <v>76</v>
      </c>
      <c r="F836" s="6">
        <v>4576.8999999999996</v>
      </c>
      <c r="G836" s="6">
        <v>5126.1279999999997</v>
      </c>
      <c r="H836" s="3">
        <v>915.38</v>
      </c>
      <c r="I836" s="4" t="s">
        <v>40</v>
      </c>
      <c r="S836" s="58" t="s">
        <v>89</v>
      </c>
      <c r="T836" s="58">
        <v>2021</v>
      </c>
      <c r="U836" s="58" t="s">
        <v>7</v>
      </c>
      <c r="V836" s="58" t="s">
        <v>83</v>
      </c>
      <c r="W836" s="58" t="s">
        <v>84</v>
      </c>
      <c r="X836" s="58" t="s">
        <v>85</v>
      </c>
      <c r="Y836" s="58" t="s">
        <v>86</v>
      </c>
      <c r="Z836" s="58" t="s">
        <v>87</v>
      </c>
      <c r="AA836" s="58" t="s">
        <v>90</v>
      </c>
      <c r="AB836" s="58">
        <v>777</v>
      </c>
      <c r="AC836" s="58">
        <v>1111.1100000000001</v>
      </c>
    </row>
    <row r="837" spans="1:29" ht="18" customHeight="1" x14ac:dyDescent="0.25">
      <c r="A837" s="1">
        <v>2024</v>
      </c>
      <c r="B837" s="1" t="s">
        <v>7</v>
      </c>
      <c r="C837" s="1" t="s">
        <v>15</v>
      </c>
      <c r="D837" s="5" t="s">
        <v>25</v>
      </c>
      <c r="E837" s="6">
        <v>46</v>
      </c>
      <c r="F837" s="6">
        <v>200</v>
      </c>
      <c r="G837" s="6">
        <v>224</v>
      </c>
      <c r="H837" s="3">
        <v>40</v>
      </c>
      <c r="I837" s="4" t="s">
        <v>40</v>
      </c>
      <c r="S837" s="58" t="s">
        <v>82</v>
      </c>
      <c r="T837" s="58">
        <v>2021</v>
      </c>
      <c r="U837" s="58" t="s">
        <v>7</v>
      </c>
      <c r="V837" s="58" t="s">
        <v>83</v>
      </c>
      <c r="W837" s="58" t="s">
        <v>84</v>
      </c>
      <c r="X837" s="58" t="s">
        <v>85</v>
      </c>
      <c r="Y837" s="58" t="s">
        <v>86</v>
      </c>
      <c r="Z837" s="58" t="s">
        <v>87</v>
      </c>
      <c r="AA837" s="58" t="s">
        <v>88</v>
      </c>
      <c r="AB837" s="58">
        <v>339</v>
      </c>
      <c r="AC837" s="58">
        <v>484.77</v>
      </c>
    </row>
    <row r="838" spans="1:29" ht="18" customHeight="1" x14ac:dyDescent="0.25">
      <c r="A838" s="1">
        <v>2024</v>
      </c>
      <c r="B838" s="1" t="s">
        <v>7</v>
      </c>
      <c r="C838" s="1" t="s">
        <v>15</v>
      </c>
      <c r="D838" s="5" t="s">
        <v>23</v>
      </c>
      <c r="E838" s="6">
        <v>34</v>
      </c>
      <c r="F838" s="6">
        <v>4576.8</v>
      </c>
      <c r="G838" s="6">
        <v>5126.0160000000005</v>
      </c>
      <c r="H838" s="3">
        <v>915.36000000000013</v>
      </c>
      <c r="I838" s="4" t="s">
        <v>40</v>
      </c>
      <c r="S838" s="58" t="s">
        <v>82</v>
      </c>
      <c r="T838" s="58">
        <v>2021</v>
      </c>
      <c r="U838" s="58" t="s">
        <v>7</v>
      </c>
      <c r="V838" s="58" t="s">
        <v>83</v>
      </c>
      <c r="W838" s="58" t="s">
        <v>84</v>
      </c>
      <c r="X838" s="58" t="s">
        <v>85</v>
      </c>
      <c r="Y838" s="58" t="s">
        <v>86</v>
      </c>
      <c r="Z838" s="58" t="s">
        <v>87</v>
      </c>
      <c r="AA838" s="58" t="s">
        <v>88</v>
      </c>
      <c r="AB838" s="58">
        <v>333</v>
      </c>
      <c r="AC838" s="58">
        <v>476.19</v>
      </c>
    </row>
    <row r="839" spans="1:29" ht="18" customHeight="1" x14ac:dyDescent="0.25">
      <c r="A839" s="1">
        <v>2024</v>
      </c>
      <c r="B839" s="1" t="s">
        <v>7</v>
      </c>
      <c r="C839" s="1" t="s">
        <v>13</v>
      </c>
      <c r="D839" s="2" t="s">
        <v>34</v>
      </c>
      <c r="E839" s="3">
        <v>7</v>
      </c>
      <c r="F839" s="3">
        <v>200</v>
      </c>
      <c r="G839" s="3">
        <v>224</v>
      </c>
      <c r="H839" s="3">
        <v>40</v>
      </c>
      <c r="I839" s="4" t="s">
        <v>40</v>
      </c>
      <c r="S839" s="58" t="s">
        <v>89</v>
      </c>
      <c r="T839" s="58">
        <v>2021</v>
      </c>
      <c r="U839" s="58" t="s">
        <v>7</v>
      </c>
      <c r="V839" s="58" t="s">
        <v>83</v>
      </c>
      <c r="W839" s="58" t="s">
        <v>84</v>
      </c>
      <c r="X839" s="58" t="s">
        <v>85</v>
      </c>
      <c r="Y839" s="58" t="s">
        <v>86</v>
      </c>
      <c r="Z839" s="58" t="s">
        <v>87</v>
      </c>
      <c r="AA839" s="58" t="s">
        <v>90</v>
      </c>
      <c r="AB839" s="58">
        <v>153</v>
      </c>
      <c r="AC839" s="58">
        <v>218.79</v>
      </c>
    </row>
    <row r="840" spans="1:29" ht="18" customHeight="1" x14ac:dyDescent="0.25">
      <c r="A840" s="1">
        <v>2024</v>
      </c>
      <c r="B840" s="1" t="s">
        <v>7</v>
      </c>
      <c r="C840" s="1" t="s">
        <v>15</v>
      </c>
      <c r="D840" s="5" t="s">
        <v>27</v>
      </c>
      <c r="E840" s="6">
        <v>3</v>
      </c>
      <c r="F840" s="6">
        <v>4577.3</v>
      </c>
      <c r="G840" s="6">
        <v>5126.576</v>
      </c>
      <c r="H840" s="3">
        <v>915.46</v>
      </c>
      <c r="I840" s="4" t="s">
        <v>40</v>
      </c>
      <c r="S840" s="58" t="s">
        <v>82</v>
      </c>
      <c r="T840" s="58">
        <v>2021</v>
      </c>
      <c r="U840" s="58" t="s">
        <v>7</v>
      </c>
      <c r="V840" s="58" t="s">
        <v>83</v>
      </c>
      <c r="W840" s="58" t="s">
        <v>84</v>
      </c>
      <c r="X840" s="58" t="s">
        <v>85</v>
      </c>
      <c r="Y840" s="58" t="s">
        <v>86</v>
      </c>
      <c r="Z840" s="58" t="s">
        <v>87</v>
      </c>
      <c r="AA840" s="58" t="s">
        <v>90</v>
      </c>
      <c r="AB840" s="58">
        <v>764</v>
      </c>
      <c r="AC840" s="58">
        <v>526.24</v>
      </c>
    </row>
    <row r="841" spans="1:29" ht="18" customHeight="1" x14ac:dyDescent="0.25">
      <c r="A841" s="1">
        <v>2024</v>
      </c>
      <c r="B841" s="1" t="s">
        <v>7</v>
      </c>
      <c r="C841" s="1" t="s">
        <v>32</v>
      </c>
      <c r="D841" s="5" t="s">
        <v>32</v>
      </c>
      <c r="E841" s="6">
        <v>2</v>
      </c>
      <c r="F841" s="6">
        <v>6600</v>
      </c>
      <c r="G841" s="6">
        <v>7392</v>
      </c>
      <c r="H841" s="3">
        <v>1320</v>
      </c>
      <c r="I841" s="4" t="s">
        <v>40</v>
      </c>
      <c r="S841" s="58" t="s">
        <v>82</v>
      </c>
      <c r="T841" s="58">
        <v>2021</v>
      </c>
      <c r="U841" s="58" t="s">
        <v>7</v>
      </c>
      <c r="V841" s="58" t="s">
        <v>83</v>
      </c>
      <c r="W841" s="58" t="s">
        <v>84</v>
      </c>
      <c r="X841" s="58" t="s">
        <v>85</v>
      </c>
      <c r="Y841" s="58" t="s">
        <v>86</v>
      </c>
      <c r="Z841" s="58" t="s">
        <v>87</v>
      </c>
      <c r="AA841" s="58" t="s">
        <v>90</v>
      </c>
      <c r="AB841" s="58">
        <v>817</v>
      </c>
      <c r="AC841" s="58">
        <v>526.24</v>
      </c>
    </row>
    <row r="842" spans="1:29" ht="18" customHeight="1" x14ac:dyDescent="0.25">
      <c r="A842" s="1">
        <v>2024</v>
      </c>
      <c r="B842" s="1" t="s">
        <v>8</v>
      </c>
      <c r="C842" s="1" t="s">
        <v>14</v>
      </c>
      <c r="D842" s="2" t="s">
        <v>36</v>
      </c>
      <c r="E842" s="3">
        <v>3566</v>
      </c>
      <c r="F842" s="3">
        <v>4577.3</v>
      </c>
      <c r="G842" s="3">
        <v>5126.576</v>
      </c>
      <c r="H842" s="3">
        <v>915.46</v>
      </c>
      <c r="I842" s="4" t="s">
        <v>40</v>
      </c>
      <c r="S842" s="58" t="s">
        <v>82</v>
      </c>
      <c r="T842" s="58">
        <v>2021</v>
      </c>
      <c r="U842" s="58" t="s">
        <v>7</v>
      </c>
      <c r="V842" s="58" t="s">
        <v>83</v>
      </c>
      <c r="W842" s="58" t="s">
        <v>84</v>
      </c>
      <c r="X842" s="58" t="s">
        <v>85</v>
      </c>
      <c r="Y842" s="58" t="s">
        <v>86</v>
      </c>
      <c r="Z842" s="58" t="s">
        <v>87</v>
      </c>
      <c r="AA842" s="58" t="s">
        <v>90</v>
      </c>
      <c r="AB842" s="58">
        <v>151</v>
      </c>
      <c r="AC842" s="58">
        <v>215.93</v>
      </c>
    </row>
    <row r="843" spans="1:29" ht="18" customHeight="1" x14ac:dyDescent="0.25">
      <c r="A843" s="1">
        <v>2024</v>
      </c>
      <c r="B843" s="1" t="s">
        <v>8</v>
      </c>
      <c r="C843" s="1" t="s">
        <v>14</v>
      </c>
      <c r="D843" s="2" t="s">
        <v>37</v>
      </c>
      <c r="E843" s="3">
        <v>2498</v>
      </c>
      <c r="F843" s="3">
        <v>8000</v>
      </c>
      <c r="G843" s="3">
        <v>8960</v>
      </c>
      <c r="H843" s="3">
        <v>1600</v>
      </c>
      <c r="I843" s="4" t="s">
        <v>40</v>
      </c>
      <c r="S843" s="58" t="s">
        <v>91</v>
      </c>
      <c r="T843" s="58">
        <v>2021</v>
      </c>
      <c r="U843" s="58" t="s">
        <v>7</v>
      </c>
      <c r="V843" s="58" t="s">
        <v>83</v>
      </c>
      <c r="W843" s="58" t="s">
        <v>84</v>
      </c>
      <c r="X843" s="58" t="s">
        <v>85</v>
      </c>
      <c r="Y843" s="58" t="s">
        <v>86</v>
      </c>
      <c r="Z843" s="58" t="s">
        <v>87</v>
      </c>
      <c r="AA843" s="58" t="s">
        <v>90</v>
      </c>
      <c r="AB843" s="58">
        <v>199</v>
      </c>
      <c r="AC843" s="58">
        <v>284.57</v>
      </c>
    </row>
    <row r="844" spans="1:29" ht="18" customHeight="1" x14ac:dyDescent="0.25">
      <c r="A844" s="1">
        <v>2024</v>
      </c>
      <c r="B844" s="1" t="s">
        <v>8</v>
      </c>
      <c r="C844" s="1" t="s">
        <v>13</v>
      </c>
      <c r="D844" s="2" t="s">
        <v>35</v>
      </c>
      <c r="E844" s="3">
        <v>1245</v>
      </c>
      <c r="F844" s="3">
        <v>4577.2</v>
      </c>
      <c r="G844" s="3">
        <v>5126.4639999999999</v>
      </c>
      <c r="H844" s="3">
        <v>915.44</v>
      </c>
      <c r="I844" s="4" t="s">
        <v>40</v>
      </c>
      <c r="S844" s="58" t="s">
        <v>93</v>
      </c>
      <c r="T844" s="58">
        <v>2021</v>
      </c>
      <c r="U844" s="58" t="s">
        <v>7</v>
      </c>
      <c r="V844" s="58" t="s">
        <v>83</v>
      </c>
      <c r="W844" s="58" t="s">
        <v>84</v>
      </c>
      <c r="X844" s="58" t="s">
        <v>85</v>
      </c>
      <c r="Y844" s="58" t="s">
        <v>86</v>
      </c>
      <c r="Z844" s="58" t="s">
        <v>87</v>
      </c>
      <c r="AA844" s="58" t="s">
        <v>90</v>
      </c>
      <c r="AB844" s="58">
        <v>367</v>
      </c>
      <c r="AC844" s="58">
        <v>524.80999999999995</v>
      </c>
    </row>
    <row r="845" spans="1:29" ht="18" customHeight="1" x14ac:dyDescent="0.25">
      <c r="A845" s="1">
        <v>2024</v>
      </c>
      <c r="B845" s="1" t="s">
        <v>8</v>
      </c>
      <c r="C845" s="1" t="s">
        <v>38</v>
      </c>
      <c r="D845" s="5" t="s">
        <v>30</v>
      </c>
      <c r="E845" s="6">
        <v>644</v>
      </c>
      <c r="F845" s="6">
        <v>5743.5</v>
      </c>
      <c r="G845" s="6">
        <v>6432.72</v>
      </c>
      <c r="H845" s="3">
        <v>1148.7</v>
      </c>
      <c r="I845" s="4" t="s">
        <v>40</v>
      </c>
      <c r="S845" s="58" t="s">
        <v>82</v>
      </c>
      <c r="T845" s="58">
        <v>2021</v>
      </c>
      <c r="U845" s="58" t="s">
        <v>7</v>
      </c>
      <c r="V845" s="58" t="s">
        <v>83</v>
      </c>
      <c r="W845" s="58" t="s">
        <v>84</v>
      </c>
      <c r="X845" s="58" t="s">
        <v>85</v>
      </c>
      <c r="Y845" s="58" t="s">
        <v>86</v>
      </c>
      <c r="Z845" s="58" t="s">
        <v>87</v>
      </c>
      <c r="AA845" s="58" t="s">
        <v>88</v>
      </c>
      <c r="AB845" s="58">
        <v>341</v>
      </c>
      <c r="AC845" s="58">
        <v>487.63</v>
      </c>
    </row>
    <row r="846" spans="1:29" ht="18" customHeight="1" x14ac:dyDescent="0.25">
      <c r="A846" s="1">
        <v>2024</v>
      </c>
      <c r="B846" s="1" t="s">
        <v>8</v>
      </c>
      <c r="C846" s="1" t="s">
        <v>12</v>
      </c>
      <c r="D846" s="5" t="s">
        <v>29</v>
      </c>
      <c r="E846" s="6">
        <v>643</v>
      </c>
      <c r="F846" s="6">
        <v>7000</v>
      </c>
      <c r="G846" s="6">
        <v>7840</v>
      </c>
      <c r="H846" s="3">
        <v>1400</v>
      </c>
      <c r="I846" s="4" t="s">
        <v>40</v>
      </c>
      <c r="S846" s="58" t="s">
        <v>93</v>
      </c>
      <c r="T846" s="58">
        <v>2021</v>
      </c>
      <c r="U846" s="58" t="s">
        <v>7</v>
      </c>
      <c r="V846" s="58" t="s">
        <v>83</v>
      </c>
      <c r="W846" s="58" t="s">
        <v>84</v>
      </c>
      <c r="X846" s="58" t="s">
        <v>85</v>
      </c>
      <c r="Y846" s="58" t="s">
        <v>86</v>
      </c>
      <c r="Z846" s="58" t="s">
        <v>87</v>
      </c>
      <c r="AA846" s="58" t="s">
        <v>88</v>
      </c>
      <c r="AB846" s="58">
        <v>335</v>
      </c>
      <c r="AC846" s="58">
        <v>479.05</v>
      </c>
    </row>
    <row r="847" spans="1:29" ht="18" customHeight="1" x14ac:dyDescent="0.25">
      <c r="A847" s="1">
        <v>2024</v>
      </c>
      <c r="B847" s="1" t="s">
        <v>8</v>
      </c>
      <c r="C847" s="1" t="s">
        <v>38</v>
      </c>
      <c r="D847" s="5" t="s">
        <v>31</v>
      </c>
      <c r="E847" s="6">
        <v>455</v>
      </c>
      <c r="F847" s="6">
        <v>4578.6000000000004</v>
      </c>
      <c r="G847" s="6">
        <v>5128.0320000000002</v>
      </c>
      <c r="H847" s="3">
        <v>915.72000000000014</v>
      </c>
      <c r="I847" s="4" t="s">
        <v>40</v>
      </c>
      <c r="S847" s="58" t="s">
        <v>89</v>
      </c>
      <c r="T847" s="58">
        <v>2021</v>
      </c>
      <c r="U847" s="58" t="s">
        <v>7</v>
      </c>
      <c r="V847" s="58" t="s">
        <v>83</v>
      </c>
      <c r="W847" s="58" t="s">
        <v>84</v>
      </c>
      <c r="X847" s="58" t="s">
        <v>85</v>
      </c>
      <c r="Y847" s="58" t="s">
        <v>86</v>
      </c>
      <c r="Z847" s="58" t="s">
        <v>87</v>
      </c>
      <c r="AA847" s="58" t="s">
        <v>88</v>
      </c>
      <c r="AB847" s="58">
        <v>329</v>
      </c>
      <c r="AC847" s="58">
        <v>470.47</v>
      </c>
    </row>
    <row r="848" spans="1:29" ht="18" customHeight="1" x14ac:dyDescent="0.25">
      <c r="A848" s="1">
        <v>2024</v>
      </c>
      <c r="B848" s="1" t="s">
        <v>8</v>
      </c>
      <c r="C848" s="1" t="s">
        <v>12</v>
      </c>
      <c r="D848" s="5" t="s">
        <v>28</v>
      </c>
      <c r="E848" s="7">
        <v>345</v>
      </c>
      <c r="F848" s="7">
        <v>7000</v>
      </c>
      <c r="G848" s="7">
        <v>7840</v>
      </c>
      <c r="H848" s="3">
        <v>1400</v>
      </c>
      <c r="I848" s="4" t="s">
        <v>40</v>
      </c>
      <c r="S848" s="58" t="s">
        <v>91</v>
      </c>
      <c r="T848" s="58">
        <v>2021</v>
      </c>
      <c r="U848" s="58" t="s">
        <v>7</v>
      </c>
      <c r="V848" s="58" t="s">
        <v>83</v>
      </c>
      <c r="W848" s="58" t="s">
        <v>84</v>
      </c>
      <c r="X848" s="58" t="s">
        <v>85</v>
      </c>
      <c r="Y848" s="58" t="s">
        <v>86</v>
      </c>
      <c r="Z848" s="58" t="s">
        <v>87</v>
      </c>
      <c r="AA848" s="58" t="s">
        <v>90</v>
      </c>
      <c r="AB848" s="58">
        <v>149</v>
      </c>
      <c r="AC848" s="58">
        <v>213.07</v>
      </c>
    </row>
    <row r="849" spans="1:29" ht="18" customHeight="1" x14ac:dyDescent="0.25">
      <c r="A849" s="1">
        <v>2024</v>
      </c>
      <c r="B849" s="1" t="s">
        <v>8</v>
      </c>
      <c r="C849" s="1" t="s">
        <v>13</v>
      </c>
      <c r="D849" s="2" t="s">
        <v>33</v>
      </c>
      <c r="E849" s="3">
        <v>122</v>
      </c>
      <c r="F849" s="3">
        <v>100</v>
      </c>
      <c r="G849" s="3">
        <v>112</v>
      </c>
      <c r="H849" s="3">
        <v>20</v>
      </c>
      <c r="I849" s="4" t="s">
        <v>40</v>
      </c>
      <c r="S849" s="58" t="s">
        <v>89</v>
      </c>
      <c r="T849" s="58">
        <v>2021</v>
      </c>
      <c r="U849" s="58" t="s">
        <v>7</v>
      </c>
      <c r="V849" s="58" t="s">
        <v>83</v>
      </c>
      <c r="W849" s="58" t="s">
        <v>84</v>
      </c>
      <c r="X849" s="58" t="s">
        <v>85</v>
      </c>
      <c r="Y849" s="58" t="s">
        <v>86</v>
      </c>
      <c r="Z849" s="58" t="s">
        <v>87</v>
      </c>
      <c r="AA849" s="58" t="s">
        <v>90</v>
      </c>
      <c r="AB849" s="58">
        <v>197</v>
      </c>
      <c r="AC849" s="58">
        <v>281.70999999999998</v>
      </c>
    </row>
    <row r="850" spans="1:29" ht="18" customHeight="1" x14ac:dyDescent="0.25">
      <c r="A850" s="1">
        <v>2024</v>
      </c>
      <c r="B850" s="1" t="s">
        <v>8</v>
      </c>
      <c r="C850" s="1" t="s">
        <v>15</v>
      </c>
      <c r="D850" s="5" t="s">
        <v>26</v>
      </c>
      <c r="E850" s="6">
        <v>78</v>
      </c>
      <c r="F850" s="6">
        <v>4577.2</v>
      </c>
      <c r="G850" s="6">
        <v>5126.4639999999999</v>
      </c>
      <c r="H850" s="3">
        <v>915.44</v>
      </c>
      <c r="I850" s="4" t="s">
        <v>40</v>
      </c>
      <c r="S850" s="58" t="s">
        <v>91</v>
      </c>
      <c r="T850" s="58">
        <v>2021</v>
      </c>
      <c r="U850" s="58" t="s">
        <v>7</v>
      </c>
      <c r="V850" s="58" t="s">
        <v>83</v>
      </c>
      <c r="W850" s="58" t="s">
        <v>84</v>
      </c>
      <c r="X850" s="58" t="s">
        <v>85</v>
      </c>
      <c r="Y850" s="58" t="s">
        <v>86</v>
      </c>
      <c r="Z850" s="58" t="s">
        <v>87</v>
      </c>
      <c r="AA850" s="58" t="s">
        <v>90</v>
      </c>
      <c r="AB850" s="58">
        <v>786</v>
      </c>
      <c r="AC850" s="58">
        <v>1123.98</v>
      </c>
    </row>
    <row r="851" spans="1:29" ht="18" customHeight="1" x14ac:dyDescent="0.25">
      <c r="A851" s="1">
        <v>2024</v>
      </c>
      <c r="B851" s="1" t="s">
        <v>8</v>
      </c>
      <c r="C851" s="1" t="s">
        <v>15</v>
      </c>
      <c r="D851" s="5" t="s">
        <v>24</v>
      </c>
      <c r="E851" s="6">
        <v>76</v>
      </c>
      <c r="F851" s="6">
        <v>4576.8999999999996</v>
      </c>
      <c r="G851" s="6">
        <v>5126.1279999999997</v>
      </c>
      <c r="H851" s="3">
        <v>915.38</v>
      </c>
      <c r="I851" s="4" t="s">
        <v>40</v>
      </c>
      <c r="S851" s="58" t="s">
        <v>82</v>
      </c>
      <c r="T851" s="58">
        <v>2021</v>
      </c>
      <c r="U851" s="58" t="s">
        <v>11</v>
      </c>
      <c r="V851" s="58" t="s">
        <v>83</v>
      </c>
      <c r="W851" s="58" t="s">
        <v>84</v>
      </c>
      <c r="X851" s="58" t="s">
        <v>85</v>
      </c>
      <c r="Y851" s="58" t="s">
        <v>86</v>
      </c>
      <c r="Z851" s="58" t="s">
        <v>87</v>
      </c>
      <c r="AA851" s="58" t="s">
        <v>90</v>
      </c>
      <c r="AB851" s="58">
        <v>128</v>
      </c>
      <c r="AC851" s="58">
        <v>174.07999999999998</v>
      </c>
    </row>
    <row r="852" spans="1:29" ht="18" customHeight="1" x14ac:dyDescent="0.25">
      <c r="A852" s="1">
        <v>2024</v>
      </c>
      <c r="B852" s="1" t="s">
        <v>8</v>
      </c>
      <c r="C852" s="1" t="s">
        <v>15</v>
      </c>
      <c r="D852" s="5" t="s">
        <v>25</v>
      </c>
      <c r="E852" s="6">
        <v>46</v>
      </c>
      <c r="F852" s="6">
        <v>200</v>
      </c>
      <c r="G852" s="6">
        <v>224</v>
      </c>
      <c r="H852" s="3">
        <v>40</v>
      </c>
      <c r="I852" s="4" t="s">
        <v>40</v>
      </c>
      <c r="S852" s="58" t="s">
        <v>89</v>
      </c>
      <c r="T852" s="58">
        <v>2021</v>
      </c>
      <c r="U852" s="58" t="s">
        <v>11</v>
      </c>
      <c r="V852" s="58" t="s">
        <v>83</v>
      </c>
      <c r="W852" s="58" t="s">
        <v>84</v>
      </c>
      <c r="X852" s="58" t="s">
        <v>85</v>
      </c>
      <c r="Y852" s="58" t="s">
        <v>86</v>
      </c>
      <c r="Z852" s="58" t="s">
        <v>87</v>
      </c>
      <c r="AA852" s="58" t="s">
        <v>90</v>
      </c>
      <c r="AB852" s="58">
        <v>176</v>
      </c>
      <c r="AC852" s="58">
        <v>251.68</v>
      </c>
    </row>
    <row r="853" spans="1:29" ht="18" customHeight="1" x14ac:dyDescent="0.25">
      <c r="A853" s="1">
        <v>2024</v>
      </c>
      <c r="B853" s="1" t="s">
        <v>8</v>
      </c>
      <c r="C853" s="1" t="s">
        <v>15</v>
      </c>
      <c r="D853" s="5" t="s">
        <v>23</v>
      </c>
      <c r="E853" s="6">
        <v>34</v>
      </c>
      <c r="F853" s="6">
        <v>4576.8</v>
      </c>
      <c r="G853" s="6">
        <v>5126.0160000000005</v>
      </c>
      <c r="H853" s="3">
        <v>915.36000000000013</v>
      </c>
      <c r="I853" s="4" t="s">
        <v>40</v>
      </c>
      <c r="S853" s="58" t="s">
        <v>82</v>
      </c>
      <c r="T853" s="58">
        <v>2021</v>
      </c>
      <c r="U853" s="58" t="s">
        <v>11</v>
      </c>
      <c r="V853" s="58" t="s">
        <v>83</v>
      </c>
      <c r="W853" s="58" t="s">
        <v>84</v>
      </c>
      <c r="X853" s="58" t="s">
        <v>85</v>
      </c>
      <c r="Y853" s="58" t="s">
        <v>86</v>
      </c>
      <c r="Z853" s="58" t="s">
        <v>87</v>
      </c>
      <c r="AA853" s="58" t="s">
        <v>90</v>
      </c>
      <c r="AB853" s="58">
        <v>130</v>
      </c>
      <c r="AC853" s="58">
        <v>185.9</v>
      </c>
    </row>
    <row r="854" spans="1:29" ht="18" customHeight="1" x14ac:dyDescent="0.25">
      <c r="A854" s="1">
        <v>2024</v>
      </c>
      <c r="B854" s="1" t="s">
        <v>8</v>
      </c>
      <c r="C854" s="1" t="s">
        <v>13</v>
      </c>
      <c r="D854" s="2" t="s">
        <v>34</v>
      </c>
      <c r="E854" s="3">
        <v>7</v>
      </c>
      <c r="F854" s="3">
        <v>200</v>
      </c>
      <c r="G854" s="3">
        <v>224</v>
      </c>
      <c r="H854" s="3">
        <v>40</v>
      </c>
      <c r="I854" s="4" t="s">
        <v>40</v>
      </c>
      <c r="S854" s="58" t="s">
        <v>89</v>
      </c>
      <c r="T854" s="58">
        <v>2021</v>
      </c>
      <c r="U854" s="58" t="s">
        <v>11</v>
      </c>
      <c r="V854" s="58" t="s">
        <v>83</v>
      </c>
      <c r="W854" s="58" t="s">
        <v>84</v>
      </c>
      <c r="X854" s="58" t="s">
        <v>85</v>
      </c>
      <c r="Y854" s="58" t="s">
        <v>86</v>
      </c>
      <c r="Z854" s="58" t="s">
        <v>87</v>
      </c>
      <c r="AA854" s="58" t="s">
        <v>90</v>
      </c>
      <c r="AB854" s="58">
        <v>178</v>
      </c>
      <c r="AC854" s="58">
        <v>254.54</v>
      </c>
    </row>
    <row r="855" spans="1:29" ht="18" customHeight="1" x14ac:dyDescent="0.25">
      <c r="A855" s="1">
        <v>2024</v>
      </c>
      <c r="B855" s="1" t="s">
        <v>8</v>
      </c>
      <c r="C855" s="1" t="s">
        <v>15</v>
      </c>
      <c r="D855" s="5" t="s">
        <v>27</v>
      </c>
      <c r="E855" s="6">
        <v>3</v>
      </c>
      <c r="F855" s="6">
        <v>4577.3</v>
      </c>
      <c r="G855" s="6">
        <v>5126.576</v>
      </c>
      <c r="H855" s="3">
        <v>915.46</v>
      </c>
      <c r="I855" s="4" t="s">
        <v>40</v>
      </c>
      <c r="S855" s="58" t="s">
        <v>82</v>
      </c>
      <c r="T855" s="58">
        <v>2021</v>
      </c>
      <c r="U855" s="58" t="s">
        <v>11</v>
      </c>
      <c r="V855" s="58" t="s">
        <v>83</v>
      </c>
      <c r="W855" s="58" t="s">
        <v>84</v>
      </c>
      <c r="X855" s="58" t="s">
        <v>85</v>
      </c>
      <c r="Y855" s="58" t="s">
        <v>86</v>
      </c>
      <c r="Z855" s="58" t="s">
        <v>87</v>
      </c>
      <c r="AA855" s="58" t="s">
        <v>90</v>
      </c>
      <c r="AB855" s="58">
        <v>728</v>
      </c>
      <c r="AC855" s="58">
        <v>1041.04</v>
      </c>
    </row>
    <row r="856" spans="1:29" ht="18" customHeight="1" x14ac:dyDescent="0.25">
      <c r="A856" s="1">
        <v>2024</v>
      </c>
      <c r="B856" s="1" t="s">
        <v>8</v>
      </c>
      <c r="C856" s="1" t="s">
        <v>32</v>
      </c>
      <c r="D856" s="5" t="s">
        <v>32</v>
      </c>
      <c r="E856" s="6">
        <v>2</v>
      </c>
      <c r="F856" s="6">
        <v>6600</v>
      </c>
      <c r="G856" s="6">
        <v>7392</v>
      </c>
      <c r="H856" s="3">
        <v>1320</v>
      </c>
      <c r="I856" s="4" t="s">
        <v>40</v>
      </c>
      <c r="S856" s="58" t="s">
        <v>92</v>
      </c>
      <c r="T856" s="58">
        <v>2021</v>
      </c>
      <c r="U856" s="58" t="s">
        <v>11</v>
      </c>
      <c r="V856" s="58" t="s">
        <v>83</v>
      </c>
      <c r="W856" s="58" t="s">
        <v>84</v>
      </c>
      <c r="X856" s="58" t="s">
        <v>85</v>
      </c>
      <c r="Y856" s="58" t="s">
        <v>86</v>
      </c>
      <c r="Z856" s="58" t="s">
        <v>87</v>
      </c>
      <c r="AA856" s="58" t="s">
        <v>90</v>
      </c>
      <c r="AB856" s="58">
        <v>129</v>
      </c>
      <c r="AC856" s="58">
        <v>184.47</v>
      </c>
    </row>
    <row r="857" spans="1:29" ht="18" customHeight="1" x14ac:dyDescent="0.25">
      <c r="A857" s="1">
        <v>2024</v>
      </c>
      <c r="B857" s="1" t="s">
        <v>9</v>
      </c>
      <c r="C857" s="1" t="s">
        <v>14</v>
      </c>
      <c r="D857" s="2" t="s">
        <v>36</v>
      </c>
      <c r="E857" s="3">
        <v>3566</v>
      </c>
      <c r="F857" s="3">
        <v>4577.3</v>
      </c>
      <c r="G857" s="3">
        <v>5126.576</v>
      </c>
      <c r="H857" s="3">
        <v>915.46</v>
      </c>
      <c r="I857" s="4" t="s">
        <v>40</v>
      </c>
      <c r="S857" s="58" t="s">
        <v>91</v>
      </c>
      <c r="T857" s="58">
        <v>2021</v>
      </c>
      <c r="U857" s="58" t="s">
        <v>11</v>
      </c>
      <c r="V857" s="58" t="s">
        <v>83</v>
      </c>
      <c r="W857" s="58" t="s">
        <v>84</v>
      </c>
      <c r="X857" s="58" t="s">
        <v>85</v>
      </c>
      <c r="Y857" s="58" t="s">
        <v>86</v>
      </c>
      <c r="Z857" s="58" t="s">
        <v>87</v>
      </c>
      <c r="AA857" s="58" t="s">
        <v>90</v>
      </c>
      <c r="AB857" s="58">
        <v>767</v>
      </c>
      <c r="AC857" s="58">
        <v>526.24</v>
      </c>
    </row>
    <row r="858" spans="1:29" ht="18" customHeight="1" x14ac:dyDescent="0.25">
      <c r="A858" s="1">
        <v>2024</v>
      </c>
      <c r="B858" s="1" t="s">
        <v>9</v>
      </c>
      <c r="C858" s="1" t="s">
        <v>14</v>
      </c>
      <c r="D858" s="2" t="s">
        <v>37</v>
      </c>
      <c r="E858" s="3">
        <v>2498</v>
      </c>
      <c r="F858" s="3">
        <v>8000</v>
      </c>
      <c r="G858" s="3">
        <v>8960</v>
      </c>
      <c r="H858" s="3">
        <v>1600</v>
      </c>
      <c r="I858" s="4" t="s">
        <v>40</v>
      </c>
      <c r="S858" s="58" t="s">
        <v>89</v>
      </c>
      <c r="T858" s="58">
        <v>2021</v>
      </c>
      <c r="U858" s="58" t="s">
        <v>11</v>
      </c>
      <c r="V858" s="58" t="s">
        <v>83</v>
      </c>
      <c r="W858" s="58" t="s">
        <v>84</v>
      </c>
      <c r="X858" s="58" t="s">
        <v>85</v>
      </c>
      <c r="Y858" s="58" t="s">
        <v>86</v>
      </c>
      <c r="Z858" s="58" t="s">
        <v>87</v>
      </c>
      <c r="AA858" s="58" t="s">
        <v>90</v>
      </c>
      <c r="AB858" s="58">
        <v>127</v>
      </c>
      <c r="AC858" s="58">
        <v>181.61</v>
      </c>
    </row>
    <row r="859" spans="1:29" ht="18" customHeight="1" x14ac:dyDescent="0.25">
      <c r="A859" s="1">
        <v>2024</v>
      </c>
      <c r="B859" s="1" t="s">
        <v>9</v>
      </c>
      <c r="C859" s="1" t="s">
        <v>13</v>
      </c>
      <c r="D859" s="2" t="s">
        <v>35</v>
      </c>
      <c r="E859" s="3">
        <v>1245</v>
      </c>
      <c r="F859" s="3">
        <v>4577.2</v>
      </c>
      <c r="G859" s="3">
        <v>5126.4639999999999</v>
      </c>
      <c r="H859" s="3">
        <v>915.44</v>
      </c>
      <c r="I859" s="4" t="s">
        <v>40</v>
      </c>
      <c r="S859" s="58" t="s">
        <v>89</v>
      </c>
      <c r="T859" s="58">
        <v>2021</v>
      </c>
      <c r="U859" s="58" t="s">
        <v>11</v>
      </c>
      <c r="V859" s="58" t="s">
        <v>83</v>
      </c>
      <c r="W859" s="58" t="s">
        <v>84</v>
      </c>
      <c r="X859" s="58" t="s">
        <v>85</v>
      </c>
      <c r="Y859" s="58" t="s">
        <v>86</v>
      </c>
      <c r="Z859" s="58" t="s">
        <v>87</v>
      </c>
      <c r="AA859" s="58" t="s">
        <v>90</v>
      </c>
      <c r="AB859" s="58">
        <v>175</v>
      </c>
      <c r="AC859" s="58">
        <v>250.25</v>
      </c>
    </row>
    <row r="860" spans="1:29" ht="18" customHeight="1" x14ac:dyDescent="0.25">
      <c r="A860" s="1">
        <v>2024</v>
      </c>
      <c r="B860" s="1" t="s">
        <v>9</v>
      </c>
      <c r="C860" s="1" t="s">
        <v>38</v>
      </c>
      <c r="D860" s="5" t="s">
        <v>30</v>
      </c>
      <c r="E860" s="6">
        <v>644</v>
      </c>
      <c r="F860" s="6">
        <v>5743.5</v>
      </c>
      <c r="G860" s="6">
        <v>6432.72</v>
      </c>
      <c r="H860" s="3">
        <v>1148.7</v>
      </c>
      <c r="I860" s="4" t="s">
        <v>40</v>
      </c>
      <c r="S860" s="58" t="s">
        <v>82</v>
      </c>
      <c r="T860" s="58">
        <v>2021</v>
      </c>
      <c r="U860" s="58" t="s">
        <v>11</v>
      </c>
      <c r="V860" s="58" t="s">
        <v>83</v>
      </c>
      <c r="W860" s="58" t="s">
        <v>84</v>
      </c>
      <c r="X860" s="58" t="s">
        <v>85</v>
      </c>
      <c r="Y860" s="58" t="s">
        <v>86</v>
      </c>
      <c r="Z860" s="58" t="s">
        <v>87</v>
      </c>
      <c r="AA860" s="58" t="s">
        <v>90</v>
      </c>
      <c r="AB860" s="58">
        <v>131</v>
      </c>
      <c r="AC860" s="58">
        <v>187.32999999999998</v>
      </c>
    </row>
    <row r="861" spans="1:29" ht="18" customHeight="1" x14ac:dyDescent="0.25">
      <c r="A861" s="1">
        <v>2024</v>
      </c>
      <c r="B861" s="1" t="s">
        <v>9</v>
      </c>
      <c r="C861" s="1" t="s">
        <v>12</v>
      </c>
      <c r="D861" s="5" t="s">
        <v>29</v>
      </c>
      <c r="E861" s="6">
        <v>643</v>
      </c>
      <c r="F861" s="6">
        <v>7000</v>
      </c>
      <c r="G861" s="6">
        <v>7840</v>
      </c>
      <c r="H861" s="3">
        <v>1400</v>
      </c>
      <c r="I861" s="4" t="s">
        <v>42</v>
      </c>
      <c r="S861" s="58" t="s">
        <v>82</v>
      </c>
      <c r="T861" s="58">
        <v>2021</v>
      </c>
      <c r="U861" s="58" t="s">
        <v>1</v>
      </c>
      <c r="V861" s="58" t="s">
        <v>83</v>
      </c>
      <c r="W861" s="58" t="s">
        <v>84</v>
      </c>
      <c r="X861" s="58" t="s">
        <v>85</v>
      </c>
      <c r="Y861" s="58" t="s">
        <v>86</v>
      </c>
      <c r="Z861" s="58" t="s">
        <v>87</v>
      </c>
      <c r="AA861" s="58" t="s">
        <v>88</v>
      </c>
      <c r="AB861" s="58">
        <v>194</v>
      </c>
      <c r="AC861" s="58">
        <v>526.24</v>
      </c>
    </row>
    <row r="862" spans="1:29" ht="18" customHeight="1" x14ac:dyDescent="0.25">
      <c r="A862" s="1">
        <v>2024</v>
      </c>
      <c r="B862" s="1" t="s">
        <v>9</v>
      </c>
      <c r="C862" s="1" t="s">
        <v>38</v>
      </c>
      <c r="D862" s="5" t="s">
        <v>31</v>
      </c>
      <c r="E862" s="6">
        <v>455</v>
      </c>
      <c r="F862" s="6">
        <v>4578.6000000000004</v>
      </c>
      <c r="G862" s="6">
        <v>5128.0320000000002</v>
      </c>
      <c r="H862" s="3">
        <v>915.72000000000014</v>
      </c>
      <c r="I862" s="4" t="s">
        <v>42</v>
      </c>
      <c r="S862" s="58" t="s">
        <v>89</v>
      </c>
      <c r="T862" s="58">
        <v>2021</v>
      </c>
      <c r="U862" s="58" t="s">
        <v>1</v>
      </c>
      <c r="V862" s="58" t="s">
        <v>83</v>
      </c>
      <c r="W862" s="58" t="s">
        <v>84</v>
      </c>
      <c r="X862" s="58" t="s">
        <v>85</v>
      </c>
      <c r="Y862" s="58" t="s">
        <v>86</v>
      </c>
      <c r="Z862" s="58" t="s">
        <v>87</v>
      </c>
      <c r="AA862" s="58" t="s">
        <v>88</v>
      </c>
      <c r="AB862" s="58">
        <v>188</v>
      </c>
      <c r="AC862" s="58">
        <v>526.24</v>
      </c>
    </row>
    <row r="863" spans="1:29" ht="18" customHeight="1" x14ac:dyDescent="0.25">
      <c r="A863" s="1">
        <v>2024</v>
      </c>
      <c r="B863" s="1" t="s">
        <v>9</v>
      </c>
      <c r="C863" s="1" t="s">
        <v>12</v>
      </c>
      <c r="D863" s="5" t="s">
        <v>28</v>
      </c>
      <c r="E863" s="7">
        <v>345</v>
      </c>
      <c r="F863" s="7">
        <v>7000</v>
      </c>
      <c r="G863" s="7">
        <v>7840</v>
      </c>
      <c r="H863" s="3">
        <v>1400</v>
      </c>
      <c r="I863" s="4" t="s">
        <v>42</v>
      </c>
      <c r="S863" s="58" t="s">
        <v>82</v>
      </c>
      <c r="T863" s="58">
        <v>2021</v>
      </c>
      <c r="U863" s="58" t="s">
        <v>1</v>
      </c>
      <c r="V863" s="58" t="s">
        <v>83</v>
      </c>
      <c r="W863" s="58" t="s">
        <v>84</v>
      </c>
      <c r="X863" s="58" t="s">
        <v>85</v>
      </c>
      <c r="Y863" s="58" t="s">
        <v>86</v>
      </c>
      <c r="Z863" s="58" t="s">
        <v>87</v>
      </c>
      <c r="AA863" s="58" t="s">
        <v>88</v>
      </c>
      <c r="AB863" s="58">
        <v>182</v>
      </c>
      <c r="AC863" s="58">
        <v>526.24</v>
      </c>
    </row>
    <row r="864" spans="1:29" ht="18" customHeight="1" x14ac:dyDescent="0.25">
      <c r="A864" s="1">
        <v>2024</v>
      </c>
      <c r="B864" s="1" t="s">
        <v>9</v>
      </c>
      <c r="C864" s="1" t="s">
        <v>13</v>
      </c>
      <c r="D864" s="2" t="s">
        <v>33</v>
      </c>
      <c r="E864" s="3">
        <v>122</v>
      </c>
      <c r="F864" s="3">
        <v>100</v>
      </c>
      <c r="G864" s="3">
        <v>112</v>
      </c>
      <c r="H864" s="3">
        <v>20</v>
      </c>
      <c r="I864" s="4" t="s">
        <v>42</v>
      </c>
      <c r="S864" s="58" t="s">
        <v>82</v>
      </c>
      <c r="T864" s="58">
        <v>2021</v>
      </c>
      <c r="U864" s="58" t="s">
        <v>1</v>
      </c>
      <c r="V864" s="58" t="s">
        <v>83</v>
      </c>
      <c r="W864" s="58" t="s">
        <v>84</v>
      </c>
      <c r="X864" s="58" t="s">
        <v>85</v>
      </c>
      <c r="Y864" s="58" t="s">
        <v>86</v>
      </c>
      <c r="Z864" s="58" t="s">
        <v>87</v>
      </c>
      <c r="AA864" s="58" t="s">
        <v>90</v>
      </c>
      <c r="AB864" s="58">
        <v>182</v>
      </c>
      <c r="AC864" s="58">
        <v>260.26</v>
      </c>
    </row>
    <row r="865" spans="1:29" ht="18" customHeight="1" x14ac:dyDescent="0.25">
      <c r="A865" s="1">
        <v>2024</v>
      </c>
      <c r="B865" s="1" t="s">
        <v>9</v>
      </c>
      <c r="C865" s="1" t="s">
        <v>15</v>
      </c>
      <c r="D865" s="5" t="s">
        <v>26</v>
      </c>
      <c r="E865" s="6">
        <v>78</v>
      </c>
      <c r="F865" s="6">
        <v>4577.2</v>
      </c>
      <c r="G865" s="6">
        <v>5126.4639999999999</v>
      </c>
      <c r="H865" s="3">
        <v>915.44</v>
      </c>
      <c r="I865" s="4" t="s">
        <v>42</v>
      </c>
      <c r="S865" s="58" t="s">
        <v>91</v>
      </c>
      <c r="T865" s="58">
        <v>2021</v>
      </c>
      <c r="U865" s="58" t="s">
        <v>1</v>
      </c>
      <c r="V865" s="58" t="s">
        <v>83</v>
      </c>
      <c r="W865" s="58" t="s">
        <v>84</v>
      </c>
      <c r="X865" s="58" t="s">
        <v>85</v>
      </c>
      <c r="Y865" s="58" t="s">
        <v>86</v>
      </c>
      <c r="Z865" s="58" t="s">
        <v>87</v>
      </c>
      <c r="AA865" s="58" t="s">
        <v>90</v>
      </c>
      <c r="AB865" s="58">
        <v>230</v>
      </c>
      <c r="AC865" s="58">
        <v>328.9</v>
      </c>
    </row>
    <row r="866" spans="1:29" ht="18" customHeight="1" x14ac:dyDescent="0.25">
      <c r="A866" s="1">
        <v>2024</v>
      </c>
      <c r="B866" s="1" t="s">
        <v>9</v>
      </c>
      <c r="C866" s="1" t="s">
        <v>15</v>
      </c>
      <c r="D866" s="5" t="s">
        <v>24</v>
      </c>
      <c r="E866" s="6">
        <v>76</v>
      </c>
      <c r="F866" s="6">
        <v>4576.8999999999996</v>
      </c>
      <c r="G866" s="6">
        <v>5126.1279999999997</v>
      </c>
      <c r="H866" s="3">
        <v>915.38</v>
      </c>
      <c r="I866" s="4" t="s">
        <v>42</v>
      </c>
      <c r="S866" s="58" t="s">
        <v>93</v>
      </c>
      <c r="T866" s="58">
        <v>2021</v>
      </c>
      <c r="U866" s="58" t="s">
        <v>1</v>
      </c>
      <c r="V866" s="58" t="s">
        <v>83</v>
      </c>
      <c r="W866" s="58" t="s">
        <v>84</v>
      </c>
      <c r="X866" s="58" t="s">
        <v>85</v>
      </c>
      <c r="Y866" s="58" t="s">
        <v>86</v>
      </c>
      <c r="Z866" s="58" t="s">
        <v>87</v>
      </c>
      <c r="AA866" s="58" t="s">
        <v>90</v>
      </c>
      <c r="AB866" s="58">
        <v>158</v>
      </c>
      <c r="AC866" s="58">
        <v>225.94</v>
      </c>
    </row>
    <row r="867" spans="1:29" ht="18" customHeight="1" x14ac:dyDescent="0.25">
      <c r="A867" s="1">
        <v>2024</v>
      </c>
      <c r="B867" s="1" t="s">
        <v>9</v>
      </c>
      <c r="C867" s="1" t="s">
        <v>15</v>
      </c>
      <c r="D867" s="5" t="s">
        <v>25</v>
      </c>
      <c r="E867" s="6">
        <v>46</v>
      </c>
      <c r="F867" s="6">
        <v>200</v>
      </c>
      <c r="G867" s="6">
        <v>224</v>
      </c>
      <c r="H867" s="3">
        <v>40</v>
      </c>
      <c r="I867" s="4" t="s">
        <v>42</v>
      </c>
      <c r="S867" s="58" t="s">
        <v>89</v>
      </c>
      <c r="T867" s="58">
        <v>2021</v>
      </c>
      <c r="U867" s="58" t="s">
        <v>1</v>
      </c>
      <c r="V867" s="58" t="s">
        <v>83</v>
      </c>
      <c r="W867" s="58" t="s">
        <v>84</v>
      </c>
      <c r="X867" s="58" t="s">
        <v>85</v>
      </c>
      <c r="Y867" s="58" t="s">
        <v>86</v>
      </c>
      <c r="Z867" s="58" t="s">
        <v>87</v>
      </c>
      <c r="AA867" s="58" t="s">
        <v>90</v>
      </c>
      <c r="AB867" s="58">
        <v>184</v>
      </c>
      <c r="AC867" s="58">
        <v>263.12</v>
      </c>
    </row>
    <row r="868" spans="1:29" ht="18" customHeight="1" x14ac:dyDescent="0.25">
      <c r="A868" s="1">
        <v>2024</v>
      </c>
      <c r="B868" s="1" t="s">
        <v>9</v>
      </c>
      <c r="C868" s="1" t="s">
        <v>15</v>
      </c>
      <c r="D868" s="5" t="s">
        <v>23</v>
      </c>
      <c r="E868" s="6">
        <v>34</v>
      </c>
      <c r="F868" s="6">
        <v>4576.8</v>
      </c>
      <c r="G868" s="6">
        <v>5126.0160000000005</v>
      </c>
      <c r="H868" s="3">
        <v>915.36000000000013</v>
      </c>
      <c r="I868" s="4" t="s">
        <v>42</v>
      </c>
      <c r="S868" s="58" t="s">
        <v>82</v>
      </c>
      <c r="T868" s="58">
        <v>2021</v>
      </c>
      <c r="U868" s="58" t="s">
        <v>1</v>
      </c>
      <c r="V868" s="58" t="s">
        <v>83</v>
      </c>
      <c r="W868" s="58" t="s">
        <v>84</v>
      </c>
      <c r="X868" s="58" t="s">
        <v>85</v>
      </c>
      <c r="Y868" s="58" t="s">
        <v>86</v>
      </c>
      <c r="Z868" s="58" t="s">
        <v>87</v>
      </c>
      <c r="AA868" s="58" t="s">
        <v>90</v>
      </c>
      <c r="AB868" s="58">
        <v>154</v>
      </c>
      <c r="AC868" s="58">
        <v>220.22</v>
      </c>
    </row>
    <row r="869" spans="1:29" ht="18" customHeight="1" x14ac:dyDescent="0.25">
      <c r="A869" s="1">
        <v>2024</v>
      </c>
      <c r="B869" s="1" t="s">
        <v>9</v>
      </c>
      <c r="C869" s="1" t="s">
        <v>13</v>
      </c>
      <c r="D869" s="2" t="s">
        <v>34</v>
      </c>
      <c r="E869" s="3">
        <v>7</v>
      </c>
      <c r="F869" s="3">
        <v>200</v>
      </c>
      <c r="G869" s="3">
        <v>224</v>
      </c>
      <c r="H869" s="3">
        <v>40</v>
      </c>
      <c r="I869" s="4" t="s">
        <v>42</v>
      </c>
      <c r="S869" s="58" t="s">
        <v>89</v>
      </c>
      <c r="T869" s="58">
        <v>2021</v>
      </c>
      <c r="U869" s="58" t="s">
        <v>1</v>
      </c>
      <c r="V869" s="58" t="s">
        <v>83</v>
      </c>
      <c r="W869" s="58" t="s">
        <v>84</v>
      </c>
      <c r="X869" s="58" t="s">
        <v>85</v>
      </c>
      <c r="Y869" s="58" t="s">
        <v>86</v>
      </c>
      <c r="Z869" s="58" t="s">
        <v>87</v>
      </c>
      <c r="AA869" s="58" t="s">
        <v>88</v>
      </c>
      <c r="AB869" s="58">
        <v>192</v>
      </c>
      <c r="AC869" s="58">
        <v>526.24</v>
      </c>
    </row>
    <row r="870" spans="1:29" ht="18" customHeight="1" x14ac:dyDescent="0.25">
      <c r="A870" s="1">
        <v>2024</v>
      </c>
      <c r="B870" s="1" t="s">
        <v>9</v>
      </c>
      <c r="C870" s="1" t="s">
        <v>15</v>
      </c>
      <c r="D870" s="5" t="s">
        <v>27</v>
      </c>
      <c r="E870" s="6">
        <v>3</v>
      </c>
      <c r="F870" s="6">
        <v>4577.3</v>
      </c>
      <c r="G870" s="6">
        <v>5126.576</v>
      </c>
      <c r="H870" s="3">
        <v>915.46</v>
      </c>
      <c r="I870" s="4" t="s">
        <v>42</v>
      </c>
      <c r="S870" s="58" t="s">
        <v>93</v>
      </c>
      <c r="T870" s="58">
        <v>2021</v>
      </c>
      <c r="U870" s="58" t="s">
        <v>1</v>
      </c>
      <c r="V870" s="58" t="s">
        <v>83</v>
      </c>
      <c r="W870" s="58" t="s">
        <v>84</v>
      </c>
      <c r="X870" s="58" t="s">
        <v>85</v>
      </c>
      <c r="Y870" s="58" t="s">
        <v>86</v>
      </c>
      <c r="Z870" s="58" t="s">
        <v>87</v>
      </c>
      <c r="AA870" s="58" t="s">
        <v>88</v>
      </c>
      <c r="AB870" s="58">
        <v>186</v>
      </c>
      <c r="AC870" s="58">
        <v>526.24</v>
      </c>
    </row>
    <row r="871" spans="1:29" ht="18" customHeight="1" x14ac:dyDescent="0.25">
      <c r="A871" s="1">
        <v>2024</v>
      </c>
      <c r="B871" s="1" t="s">
        <v>9</v>
      </c>
      <c r="C871" s="1" t="s">
        <v>32</v>
      </c>
      <c r="D871" s="5" t="s">
        <v>32</v>
      </c>
      <c r="E871" s="6">
        <v>2</v>
      </c>
      <c r="F871" s="6">
        <v>6600</v>
      </c>
      <c r="G871" s="6">
        <v>7392</v>
      </c>
      <c r="H871" s="3">
        <v>1320</v>
      </c>
      <c r="I871" s="4" t="s">
        <v>42</v>
      </c>
      <c r="S871" s="58" t="s">
        <v>92</v>
      </c>
      <c r="T871" s="58">
        <v>2021</v>
      </c>
      <c r="U871" s="58" t="s">
        <v>1</v>
      </c>
      <c r="V871" s="58" t="s">
        <v>83</v>
      </c>
      <c r="W871" s="58" t="s">
        <v>84</v>
      </c>
      <c r="X871" s="58" t="s">
        <v>85</v>
      </c>
      <c r="Y871" s="58" t="s">
        <v>86</v>
      </c>
      <c r="Z871" s="58" t="s">
        <v>87</v>
      </c>
      <c r="AA871" s="58" t="s">
        <v>88</v>
      </c>
      <c r="AB871" s="58">
        <v>180</v>
      </c>
      <c r="AC871" s="58">
        <v>526.24</v>
      </c>
    </row>
    <row r="872" spans="1:29" ht="18" customHeight="1" x14ac:dyDescent="0.25">
      <c r="A872" s="1">
        <v>2024</v>
      </c>
      <c r="B872" s="1" t="s">
        <v>10</v>
      </c>
      <c r="C872" s="1" t="s">
        <v>14</v>
      </c>
      <c r="D872" s="2" t="s">
        <v>36</v>
      </c>
      <c r="E872" s="3">
        <v>3566</v>
      </c>
      <c r="F872" s="3">
        <v>4577.3</v>
      </c>
      <c r="G872" s="3">
        <v>5126.576</v>
      </c>
      <c r="H872" s="3">
        <v>915.46</v>
      </c>
      <c r="I872" s="4" t="s">
        <v>42</v>
      </c>
      <c r="S872" s="58" t="s">
        <v>82</v>
      </c>
      <c r="T872" s="58">
        <v>2021</v>
      </c>
      <c r="U872" s="58" t="s">
        <v>1</v>
      </c>
      <c r="V872" s="58" t="s">
        <v>83</v>
      </c>
      <c r="W872" s="58" t="s">
        <v>84</v>
      </c>
      <c r="X872" s="58" t="s">
        <v>85</v>
      </c>
      <c r="Y872" s="58" t="s">
        <v>86</v>
      </c>
      <c r="Z872" s="58" t="s">
        <v>87</v>
      </c>
      <c r="AA872" s="58" t="s">
        <v>90</v>
      </c>
      <c r="AB872" s="58">
        <v>686</v>
      </c>
      <c r="AC872" s="58">
        <v>980.98</v>
      </c>
    </row>
    <row r="873" spans="1:29" ht="18" customHeight="1" x14ac:dyDescent="0.25">
      <c r="A873" s="1">
        <v>2024</v>
      </c>
      <c r="B873" s="1" t="s">
        <v>10</v>
      </c>
      <c r="C873" s="1" t="s">
        <v>14</v>
      </c>
      <c r="D873" s="2" t="s">
        <v>37</v>
      </c>
      <c r="E873" s="3">
        <v>2498</v>
      </c>
      <c r="F873" s="3">
        <v>8000</v>
      </c>
      <c r="G873" s="3">
        <v>8960</v>
      </c>
      <c r="H873" s="3">
        <v>1600</v>
      </c>
      <c r="I873" s="4" t="s">
        <v>42</v>
      </c>
      <c r="S873" s="58" t="s">
        <v>92</v>
      </c>
      <c r="T873" s="58">
        <v>2021</v>
      </c>
      <c r="U873" s="58" t="s">
        <v>1</v>
      </c>
      <c r="V873" s="58" t="s">
        <v>83</v>
      </c>
      <c r="W873" s="58" t="s">
        <v>84</v>
      </c>
      <c r="X873" s="58" t="s">
        <v>85</v>
      </c>
      <c r="Y873" s="58" t="s">
        <v>86</v>
      </c>
      <c r="Z873" s="58" t="s">
        <v>87</v>
      </c>
      <c r="AA873" s="58" t="s">
        <v>90</v>
      </c>
      <c r="AB873" s="58">
        <v>719</v>
      </c>
      <c r="AC873" s="58">
        <v>1028.17</v>
      </c>
    </row>
    <row r="874" spans="1:29" ht="18" customHeight="1" x14ac:dyDescent="0.25">
      <c r="A874" s="1">
        <v>2024</v>
      </c>
      <c r="B874" s="1" t="s">
        <v>10</v>
      </c>
      <c r="C874" s="1" t="s">
        <v>13</v>
      </c>
      <c r="D874" s="2" t="s">
        <v>35</v>
      </c>
      <c r="E874" s="3">
        <v>1245</v>
      </c>
      <c r="F874" s="3">
        <v>4577.2</v>
      </c>
      <c r="G874" s="3">
        <v>5126.4639999999999</v>
      </c>
      <c r="H874" s="3">
        <v>915.44</v>
      </c>
      <c r="I874" s="4" t="s">
        <v>42</v>
      </c>
      <c r="S874" s="58" t="s">
        <v>89</v>
      </c>
      <c r="T874" s="58">
        <v>2021</v>
      </c>
      <c r="U874" s="58" t="s">
        <v>1</v>
      </c>
      <c r="V874" s="58" t="s">
        <v>83</v>
      </c>
      <c r="W874" s="58" t="s">
        <v>84</v>
      </c>
      <c r="X874" s="58" t="s">
        <v>85</v>
      </c>
      <c r="Y874" s="58" t="s">
        <v>86</v>
      </c>
      <c r="Z874" s="58" t="s">
        <v>87</v>
      </c>
      <c r="AA874" s="58" t="s">
        <v>90</v>
      </c>
      <c r="AB874" s="58">
        <v>772</v>
      </c>
      <c r="AC874" s="58">
        <v>1103.96</v>
      </c>
    </row>
    <row r="875" spans="1:29" ht="18" customHeight="1" x14ac:dyDescent="0.25">
      <c r="A875" s="1">
        <v>2024</v>
      </c>
      <c r="B875" s="1" t="s">
        <v>10</v>
      </c>
      <c r="C875" s="1" t="s">
        <v>38</v>
      </c>
      <c r="D875" s="5" t="s">
        <v>30</v>
      </c>
      <c r="E875" s="6">
        <v>644</v>
      </c>
      <c r="F875" s="6">
        <v>5743.5</v>
      </c>
      <c r="G875" s="6">
        <v>6432.72</v>
      </c>
      <c r="H875" s="3">
        <v>1148.7</v>
      </c>
      <c r="I875" s="4" t="s">
        <v>42</v>
      </c>
      <c r="S875" s="58" t="s">
        <v>91</v>
      </c>
      <c r="T875" s="58">
        <v>2021</v>
      </c>
      <c r="U875" s="58" t="s">
        <v>1</v>
      </c>
      <c r="V875" s="58" t="s">
        <v>83</v>
      </c>
      <c r="W875" s="58" t="s">
        <v>84</v>
      </c>
      <c r="X875" s="58" t="s">
        <v>85</v>
      </c>
      <c r="Y875" s="58" t="s">
        <v>86</v>
      </c>
      <c r="Z875" s="58" t="s">
        <v>87</v>
      </c>
      <c r="AA875" s="58" t="s">
        <v>88</v>
      </c>
      <c r="AB875" s="58">
        <v>189</v>
      </c>
      <c r="AC875" s="58">
        <v>270.27</v>
      </c>
    </row>
    <row r="876" spans="1:29" ht="18" customHeight="1" x14ac:dyDescent="0.25">
      <c r="A876" s="1">
        <v>2024</v>
      </c>
      <c r="B876" s="1" t="s">
        <v>10</v>
      </c>
      <c r="C876" s="1" t="s">
        <v>12</v>
      </c>
      <c r="D876" s="5" t="s">
        <v>29</v>
      </c>
      <c r="E876" s="6">
        <v>643</v>
      </c>
      <c r="F876" s="6">
        <v>7000</v>
      </c>
      <c r="G876" s="6">
        <v>7840</v>
      </c>
      <c r="H876" s="3">
        <v>1400</v>
      </c>
      <c r="I876" s="4" t="s">
        <v>42</v>
      </c>
      <c r="S876" s="58" t="s">
        <v>92</v>
      </c>
      <c r="T876" s="58">
        <v>2021</v>
      </c>
      <c r="U876" s="58" t="s">
        <v>1</v>
      </c>
      <c r="V876" s="58" t="s">
        <v>83</v>
      </c>
      <c r="W876" s="58" t="s">
        <v>84</v>
      </c>
      <c r="X876" s="58" t="s">
        <v>85</v>
      </c>
      <c r="Y876" s="58" t="s">
        <v>86</v>
      </c>
      <c r="Z876" s="58" t="s">
        <v>87</v>
      </c>
      <c r="AA876" s="58" t="s">
        <v>88</v>
      </c>
      <c r="AB876" s="58">
        <v>183</v>
      </c>
      <c r="AC876" s="58">
        <v>261.69</v>
      </c>
    </row>
    <row r="877" spans="1:29" ht="18" customHeight="1" x14ac:dyDescent="0.25">
      <c r="A877" s="1">
        <v>2024</v>
      </c>
      <c r="B877" s="1" t="s">
        <v>10</v>
      </c>
      <c r="C877" s="1" t="s">
        <v>38</v>
      </c>
      <c r="D877" s="5" t="s">
        <v>31</v>
      </c>
      <c r="E877" s="6">
        <v>455</v>
      </c>
      <c r="F877" s="6">
        <v>4578.6000000000004</v>
      </c>
      <c r="G877" s="6">
        <v>5128.0320000000002</v>
      </c>
      <c r="H877" s="3">
        <v>915.72000000000014</v>
      </c>
      <c r="I877" s="4" t="s">
        <v>42</v>
      </c>
      <c r="S877" s="58" t="s">
        <v>89</v>
      </c>
      <c r="T877" s="58">
        <v>2021</v>
      </c>
      <c r="U877" s="58" t="s">
        <v>1</v>
      </c>
      <c r="V877" s="58" t="s">
        <v>83</v>
      </c>
      <c r="W877" s="58" t="s">
        <v>84</v>
      </c>
      <c r="X877" s="58" t="s">
        <v>85</v>
      </c>
      <c r="Y877" s="58" t="s">
        <v>86</v>
      </c>
      <c r="Z877" s="58" t="s">
        <v>87</v>
      </c>
      <c r="AA877" s="58" t="s">
        <v>90</v>
      </c>
      <c r="AB877" s="58">
        <v>183</v>
      </c>
      <c r="AC877" s="58">
        <v>261.69</v>
      </c>
    </row>
    <row r="878" spans="1:29" ht="18" customHeight="1" x14ac:dyDescent="0.25">
      <c r="A878" s="1">
        <v>2024</v>
      </c>
      <c r="B878" s="1" t="s">
        <v>10</v>
      </c>
      <c r="C878" s="1" t="s">
        <v>12</v>
      </c>
      <c r="D878" s="5" t="s">
        <v>28</v>
      </c>
      <c r="E878" s="7">
        <v>345</v>
      </c>
      <c r="F878" s="7">
        <v>7000</v>
      </c>
      <c r="G878" s="7">
        <v>7840</v>
      </c>
      <c r="H878" s="3">
        <v>1400</v>
      </c>
      <c r="I878" s="4" t="s">
        <v>42</v>
      </c>
      <c r="S878" s="58" t="s">
        <v>89</v>
      </c>
      <c r="T878" s="58">
        <v>2021</v>
      </c>
      <c r="U878" s="58" t="s">
        <v>1</v>
      </c>
      <c r="V878" s="58" t="s">
        <v>83</v>
      </c>
      <c r="W878" s="58" t="s">
        <v>84</v>
      </c>
      <c r="X878" s="58" t="s">
        <v>85</v>
      </c>
      <c r="Y878" s="58" t="s">
        <v>86</v>
      </c>
      <c r="Z878" s="58" t="s">
        <v>87</v>
      </c>
      <c r="AA878" s="58" t="s">
        <v>90</v>
      </c>
      <c r="AB878" s="58">
        <v>758</v>
      </c>
      <c r="AC878" s="58">
        <v>526.24</v>
      </c>
    </row>
    <row r="879" spans="1:29" ht="18" customHeight="1" x14ac:dyDescent="0.25">
      <c r="A879" s="1">
        <v>2024</v>
      </c>
      <c r="B879" s="1" t="s">
        <v>10</v>
      </c>
      <c r="C879" s="1" t="s">
        <v>13</v>
      </c>
      <c r="D879" s="2" t="s">
        <v>33</v>
      </c>
      <c r="E879" s="3">
        <v>122</v>
      </c>
      <c r="F879" s="3">
        <v>100</v>
      </c>
      <c r="G879" s="3">
        <v>112</v>
      </c>
      <c r="H879" s="3">
        <v>20</v>
      </c>
      <c r="I879" s="4" t="s">
        <v>42</v>
      </c>
      <c r="S879" s="58" t="s">
        <v>82</v>
      </c>
      <c r="T879" s="58">
        <v>2021</v>
      </c>
      <c r="U879" s="58" t="s">
        <v>1</v>
      </c>
      <c r="V879" s="58" t="s">
        <v>83</v>
      </c>
      <c r="W879" s="58" t="s">
        <v>84</v>
      </c>
      <c r="X879" s="58" t="s">
        <v>85</v>
      </c>
      <c r="Y879" s="58" t="s">
        <v>86</v>
      </c>
      <c r="Z879" s="58" t="s">
        <v>87</v>
      </c>
      <c r="AA879" s="58" t="s">
        <v>90</v>
      </c>
      <c r="AB879" s="58">
        <v>812</v>
      </c>
      <c r="AC879" s="58">
        <v>526.24</v>
      </c>
    </row>
    <row r="880" spans="1:29" ht="18" customHeight="1" x14ac:dyDescent="0.25">
      <c r="A880" s="1">
        <v>2024</v>
      </c>
      <c r="B880" s="1" t="s">
        <v>10</v>
      </c>
      <c r="C880" s="1" t="s">
        <v>15</v>
      </c>
      <c r="D880" s="5" t="s">
        <v>26</v>
      </c>
      <c r="E880" s="6">
        <v>78</v>
      </c>
      <c r="F880" s="6">
        <v>4577.2</v>
      </c>
      <c r="G880" s="6">
        <v>5126.4639999999999</v>
      </c>
      <c r="H880" s="3">
        <v>915.44</v>
      </c>
      <c r="I880" s="4" t="s">
        <v>42</v>
      </c>
      <c r="S880" s="58" t="s">
        <v>82</v>
      </c>
      <c r="T880" s="58">
        <v>2021</v>
      </c>
      <c r="U880" s="58" t="s">
        <v>1</v>
      </c>
      <c r="V880" s="58" t="s">
        <v>83</v>
      </c>
      <c r="W880" s="58" t="s">
        <v>84</v>
      </c>
      <c r="X880" s="58" t="s">
        <v>85</v>
      </c>
      <c r="Y880" s="58" t="s">
        <v>86</v>
      </c>
      <c r="Z880" s="58" t="s">
        <v>87</v>
      </c>
      <c r="AA880" s="58" t="s">
        <v>90</v>
      </c>
      <c r="AB880" s="58">
        <v>181</v>
      </c>
      <c r="AC880" s="58">
        <v>258.83</v>
      </c>
    </row>
    <row r="881" spans="1:29" ht="18" customHeight="1" x14ac:dyDescent="0.25">
      <c r="A881" s="1">
        <v>2024</v>
      </c>
      <c r="B881" s="1" t="s">
        <v>10</v>
      </c>
      <c r="C881" s="1" t="s">
        <v>15</v>
      </c>
      <c r="D881" s="5" t="s">
        <v>24</v>
      </c>
      <c r="E881" s="6">
        <v>76</v>
      </c>
      <c r="F881" s="6">
        <v>4576.8999999999996</v>
      </c>
      <c r="G881" s="6">
        <v>5126.1279999999997</v>
      </c>
      <c r="H881" s="3">
        <v>915.38</v>
      </c>
      <c r="I881" s="4" t="s">
        <v>42</v>
      </c>
      <c r="S881" s="58" t="s">
        <v>93</v>
      </c>
      <c r="T881" s="58">
        <v>2021</v>
      </c>
      <c r="U881" s="58" t="s">
        <v>1</v>
      </c>
      <c r="V881" s="58" t="s">
        <v>83</v>
      </c>
      <c r="W881" s="58" t="s">
        <v>84</v>
      </c>
      <c r="X881" s="58" t="s">
        <v>85</v>
      </c>
      <c r="Y881" s="58" t="s">
        <v>86</v>
      </c>
      <c r="Z881" s="58" t="s">
        <v>87</v>
      </c>
      <c r="AA881" s="58" t="s">
        <v>90</v>
      </c>
      <c r="AB881" s="58">
        <v>229</v>
      </c>
      <c r="AC881" s="58">
        <v>327.47000000000003</v>
      </c>
    </row>
    <row r="882" spans="1:29" ht="18" customHeight="1" x14ac:dyDescent="0.25">
      <c r="A882" s="1">
        <v>2024</v>
      </c>
      <c r="B882" s="1" t="s">
        <v>10</v>
      </c>
      <c r="C882" s="1" t="s">
        <v>15</v>
      </c>
      <c r="D882" s="5" t="s">
        <v>25</v>
      </c>
      <c r="E882" s="6">
        <v>46</v>
      </c>
      <c r="F882" s="6">
        <v>200</v>
      </c>
      <c r="G882" s="6">
        <v>224</v>
      </c>
      <c r="H882" s="3">
        <v>40</v>
      </c>
      <c r="I882" s="4" t="s">
        <v>42</v>
      </c>
      <c r="S882" s="58" t="s">
        <v>89</v>
      </c>
      <c r="T882" s="58">
        <v>2021</v>
      </c>
      <c r="U882" s="58" t="s">
        <v>1</v>
      </c>
      <c r="V882" s="58" t="s">
        <v>83</v>
      </c>
      <c r="W882" s="58" t="s">
        <v>84</v>
      </c>
      <c r="X882" s="58" t="s">
        <v>85</v>
      </c>
      <c r="Y882" s="58" t="s">
        <v>86</v>
      </c>
      <c r="Z882" s="58" t="s">
        <v>87</v>
      </c>
      <c r="AA882" s="58" t="s">
        <v>90</v>
      </c>
      <c r="AB882" s="58">
        <v>157</v>
      </c>
      <c r="AC882" s="58">
        <v>224.51</v>
      </c>
    </row>
    <row r="883" spans="1:29" ht="18" customHeight="1" x14ac:dyDescent="0.25">
      <c r="A883" s="1">
        <v>2024</v>
      </c>
      <c r="B883" s="1" t="s">
        <v>10</v>
      </c>
      <c r="C883" s="1" t="s">
        <v>15</v>
      </c>
      <c r="D883" s="5" t="s">
        <v>23</v>
      </c>
      <c r="E883" s="6">
        <v>34</v>
      </c>
      <c r="F883" s="6">
        <v>4576.8</v>
      </c>
      <c r="G883" s="6">
        <v>5126.0160000000005</v>
      </c>
      <c r="H883" s="3">
        <v>915.36000000000013</v>
      </c>
      <c r="I883" s="4" t="s">
        <v>42</v>
      </c>
      <c r="S883" s="58" t="s">
        <v>89</v>
      </c>
      <c r="T883" s="58">
        <v>2021</v>
      </c>
      <c r="U883" s="58" t="s">
        <v>1</v>
      </c>
      <c r="V883" s="58" t="s">
        <v>83</v>
      </c>
      <c r="W883" s="58" t="s">
        <v>84</v>
      </c>
      <c r="X883" s="58" t="s">
        <v>85</v>
      </c>
      <c r="Y883" s="58" t="s">
        <v>86</v>
      </c>
      <c r="Z883" s="58" t="s">
        <v>87</v>
      </c>
      <c r="AA883" s="58" t="s">
        <v>88</v>
      </c>
      <c r="AB883" s="58">
        <v>191</v>
      </c>
      <c r="AC883" s="58">
        <v>273.13</v>
      </c>
    </row>
    <row r="884" spans="1:29" ht="18" customHeight="1" x14ac:dyDescent="0.25">
      <c r="A884" s="1">
        <v>2024</v>
      </c>
      <c r="B884" s="1" t="s">
        <v>10</v>
      </c>
      <c r="C884" s="1" t="s">
        <v>13</v>
      </c>
      <c r="D884" s="2" t="s">
        <v>34</v>
      </c>
      <c r="E884" s="3">
        <v>7</v>
      </c>
      <c r="F884" s="3">
        <v>200</v>
      </c>
      <c r="G884" s="3">
        <v>224</v>
      </c>
      <c r="H884" s="3">
        <v>40</v>
      </c>
      <c r="I884" s="4" t="s">
        <v>42</v>
      </c>
      <c r="S884" s="58" t="s">
        <v>89</v>
      </c>
      <c r="T884" s="58">
        <v>2021</v>
      </c>
      <c r="U884" s="58" t="s">
        <v>1</v>
      </c>
      <c r="V884" s="58" t="s">
        <v>83</v>
      </c>
      <c r="W884" s="58" t="s">
        <v>84</v>
      </c>
      <c r="X884" s="58" t="s">
        <v>85</v>
      </c>
      <c r="Y884" s="58" t="s">
        <v>86</v>
      </c>
      <c r="Z884" s="58" t="s">
        <v>87</v>
      </c>
      <c r="AA884" s="58" t="s">
        <v>88</v>
      </c>
      <c r="AB884" s="58">
        <v>185</v>
      </c>
      <c r="AC884" s="58">
        <v>264.55</v>
      </c>
    </row>
    <row r="885" spans="1:29" ht="18" customHeight="1" x14ac:dyDescent="0.25">
      <c r="A885" s="1">
        <v>2024</v>
      </c>
      <c r="B885" s="1" t="s">
        <v>10</v>
      </c>
      <c r="C885" s="1" t="s">
        <v>15</v>
      </c>
      <c r="D885" s="5" t="s">
        <v>27</v>
      </c>
      <c r="E885" s="6">
        <v>3</v>
      </c>
      <c r="F885" s="6">
        <v>4577.3</v>
      </c>
      <c r="G885" s="6">
        <v>5126.576</v>
      </c>
      <c r="H885" s="3">
        <v>915.46</v>
      </c>
      <c r="I885" s="4" t="s">
        <v>42</v>
      </c>
      <c r="S885" s="58" t="s">
        <v>89</v>
      </c>
      <c r="T885" s="58">
        <v>2021</v>
      </c>
      <c r="U885" s="58" t="s">
        <v>1</v>
      </c>
      <c r="V885" s="58" t="s">
        <v>83</v>
      </c>
      <c r="W885" s="58" t="s">
        <v>84</v>
      </c>
      <c r="X885" s="58" t="s">
        <v>85</v>
      </c>
      <c r="Y885" s="58" t="s">
        <v>86</v>
      </c>
      <c r="Z885" s="58" t="s">
        <v>87</v>
      </c>
      <c r="AA885" s="58" t="s">
        <v>88</v>
      </c>
      <c r="AB885" s="58">
        <v>179</v>
      </c>
      <c r="AC885" s="58">
        <v>255.97</v>
      </c>
    </row>
    <row r="886" spans="1:29" ht="18" customHeight="1" x14ac:dyDescent="0.25">
      <c r="A886" s="1">
        <v>2024</v>
      </c>
      <c r="B886" s="1" t="s">
        <v>10</v>
      </c>
      <c r="C886" s="1" t="s">
        <v>32</v>
      </c>
      <c r="D886" s="5" t="s">
        <v>32</v>
      </c>
      <c r="E886" s="6">
        <v>2</v>
      </c>
      <c r="F886" s="6">
        <v>6600</v>
      </c>
      <c r="G886" s="6">
        <v>7392</v>
      </c>
      <c r="H886" s="3">
        <v>1320</v>
      </c>
      <c r="I886" s="4" t="s">
        <v>40</v>
      </c>
      <c r="S886" s="58" t="s">
        <v>93</v>
      </c>
      <c r="T886" s="58">
        <v>2021</v>
      </c>
      <c r="U886" s="58" t="s">
        <v>1</v>
      </c>
      <c r="V886" s="58" t="s">
        <v>83</v>
      </c>
      <c r="W886" s="58" t="s">
        <v>84</v>
      </c>
      <c r="X886" s="58" t="s">
        <v>85</v>
      </c>
      <c r="Y886" s="58" t="s">
        <v>86</v>
      </c>
      <c r="Z886" s="58" t="s">
        <v>87</v>
      </c>
      <c r="AA886" s="58" t="s">
        <v>90</v>
      </c>
      <c r="AB886" s="58">
        <v>185</v>
      </c>
      <c r="AC886" s="58">
        <v>264.55</v>
      </c>
    </row>
    <row r="887" spans="1:29" ht="18" customHeight="1" x14ac:dyDescent="0.25">
      <c r="A887" s="1">
        <v>2024</v>
      </c>
      <c r="B887" s="1" t="s">
        <v>11</v>
      </c>
      <c r="C887" s="1" t="s">
        <v>14</v>
      </c>
      <c r="D887" s="2" t="s">
        <v>36</v>
      </c>
      <c r="E887" s="3">
        <v>3566</v>
      </c>
      <c r="F887" s="3">
        <v>4577.3</v>
      </c>
      <c r="G887" s="3">
        <v>5126.576</v>
      </c>
      <c r="H887" s="3">
        <v>915.46</v>
      </c>
      <c r="I887" s="4" t="s">
        <v>40</v>
      </c>
      <c r="S887" s="58" t="s">
        <v>92</v>
      </c>
      <c r="T887" s="58">
        <v>2021</v>
      </c>
      <c r="U887" s="58" t="s">
        <v>1</v>
      </c>
      <c r="V887" s="58" t="s">
        <v>83</v>
      </c>
      <c r="W887" s="58" t="s">
        <v>84</v>
      </c>
      <c r="X887" s="58" t="s">
        <v>85</v>
      </c>
      <c r="Y887" s="58" t="s">
        <v>86</v>
      </c>
      <c r="Z887" s="58" t="s">
        <v>87</v>
      </c>
      <c r="AA887" s="58" t="s">
        <v>90</v>
      </c>
      <c r="AB887" s="58">
        <v>227</v>
      </c>
      <c r="AC887" s="58">
        <v>324.61</v>
      </c>
    </row>
    <row r="888" spans="1:29" ht="18" customHeight="1" x14ac:dyDescent="0.25">
      <c r="A888" s="1">
        <v>2024</v>
      </c>
      <c r="B888" s="1" t="s">
        <v>11</v>
      </c>
      <c r="C888" s="1" t="s">
        <v>14</v>
      </c>
      <c r="D888" s="2" t="s">
        <v>37</v>
      </c>
      <c r="E888" s="3">
        <v>2498</v>
      </c>
      <c r="F888" s="3">
        <v>8000</v>
      </c>
      <c r="G888" s="3">
        <v>8960</v>
      </c>
      <c r="H888" s="3">
        <v>1600</v>
      </c>
      <c r="I888" s="4" t="s">
        <v>40</v>
      </c>
      <c r="S888" s="58" t="s">
        <v>82</v>
      </c>
      <c r="T888" s="58">
        <v>2021</v>
      </c>
      <c r="U888" s="58" t="s">
        <v>1</v>
      </c>
      <c r="V888" s="58" t="s">
        <v>83</v>
      </c>
      <c r="W888" s="58" t="s">
        <v>84</v>
      </c>
      <c r="X888" s="58" t="s">
        <v>85</v>
      </c>
      <c r="Y888" s="58" t="s">
        <v>86</v>
      </c>
      <c r="Z888" s="58" t="s">
        <v>87</v>
      </c>
      <c r="AA888" s="58" t="s">
        <v>90</v>
      </c>
      <c r="AB888" s="58">
        <v>781</v>
      </c>
      <c r="AC888" s="58">
        <v>1116.83</v>
      </c>
    </row>
    <row r="889" spans="1:29" ht="18" customHeight="1" x14ac:dyDescent="0.25">
      <c r="A889" s="1">
        <v>2024</v>
      </c>
      <c r="B889" s="1" t="s">
        <v>11</v>
      </c>
      <c r="C889" s="1" t="s">
        <v>13</v>
      </c>
      <c r="D889" s="2" t="s">
        <v>35</v>
      </c>
      <c r="E889" s="3">
        <v>1245</v>
      </c>
      <c r="F889" s="3">
        <v>4577.2</v>
      </c>
      <c r="G889" s="3">
        <v>5126.4639999999999</v>
      </c>
      <c r="H889" s="3">
        <v>915.44</v>
      </c>
      <c r="I889" s="4" t="s">
        <v>40</v>
      </c>
      <c r="S889" s="58" t="s">
        <v>91</v>
      </c>
      <c r="T889" s="58">
        <v>2021</v>
      </c>
      <c r="U889" s="58" t="s">
        <v>0</v>
      </c>
      <c r="V889" s="58" t="s">
        <v>83</v>
      </c>
      <c r="W889" s="58" t="s">
        <v>84</v>
      </c>
      <c r="X889" s="58" t="s">
        <v>85</v>
      </c>
      <c r="Y889" s="58" t="s">
        <v>86</v>
      </c>
      <c r="Z889" s="58" t="s">
        <v>87</v>
      </c>
      <c r="AA889" s="58" t="s">
        <v>88</v>
      </c>
      <c r="AB889" s="58">
        <v>206</v>
      </c>
      <c r="AC889" s="58">
        <v>526.24</v>
      </c>
    </row>
    <row r="890" spans="1:29" ht="18" customHeight="1" x14ac:dyDescent="0.25">
      <c r="A890" s="1">
        <v>2024</v>
      </c>
      <c r="B890" s="1" t="s">
        <v>11</v>
      </c>
      <c r="C890" s="1" t="s">
        <v>38</v>
      </c>
      <c r="D890" s="5" t="s">
        <v>30</v>
      </c>
      <c r="E890" s="6">
        <v>644</v>
      </c>
      <c r="F890" s="6">
        <v>5743.5</v>
      </c>
      <c r="G890" s="6">
        <v>6432.72</v>
      </c>
      <c r="H890" s="3">
        <v>1148.7</v>
      </c>
      <c r="I890" s="4" t="s">
        <v>40</v>
      </c>
      <c r="S890" s="58" t="s">
        <v>89</v>
      </c>
      <c r="T890" s="58">
        <v>2021</v>
      </c>
      <c r="U890" s="58" t="s">
        <v>0</v>
      </c>
      <c r="V890" s="58" t="s">
        <v>83</v>
      </c>
      <c r="W890" s="58" t="s">
        <v>84</v>
      </c>
      <c r="X890" s="58" t="s">
        <v>85</v>
      </c>
      <c r="Y890" s="58" t="s">
        <v>86</v>
      </c>
      <c r="Z890" s="58" t="s">
        <v>87</v>
      </c>
      <c r="AA890" s="58" t="s">
        <v>88</v>
      </c>
      <c r="AB890" s="58">
        <v>200</v>
      </c>
      <c r="AC890" s="58">
        <v>526.24</v>
      </c>
    </row>
    <row r="891" spans="1:29" ht="18" customHeight="1" x14ac:dyDescent="0.25">
      <c r="A891" s="1">
        <v>2024</v>
      </c>
      <c r="B891" s="1" t="s">
        <v>11</v>
      </c>
      <c r="C891" s="1" t="s">
        <v>12</v>
      </c>
      <c r="D891" s="5" t="s">
        <v>29</v>
      </c>
      <c r="E891" s="6">
        <v>643</v>
      </c>
      <c r="F891" s="6">
        <v>7000</v>
      </c>
      <c r="G891" s="6">
        <v>7840</v>
      </c>
      <c r="H891" s="3">
        <v>1400</v>
      </c>
      <c r="I891" s="4" t="s">
        <v>40</v>
      </c>
      <c r="S891" s="58" t="s">
        <v>91</v>
      </c>
      <c r="T891" s="58">
        <v>2021</v>
      </c>
      <c r="U891" s="58" t="s">
        <v>0</v>
      </c>
      <c r="V891" s="58" t="s">
        <v>83</v>
      </c>
      <c r="W891" s="58" t="s">
        <v>84</v>
      </c>
      <c r="X891" s="58" t="s">
        <v>85</v>
      </c>
      <c r="Y891" s="58" t="s">
        <v>86</v>
      </c>
      <c r="Z891" s="58" t="s">
        <v>87</v>
      </c>
      <c r="AA891" s="58" t="s">
        <v>90</v>
      </c>
      <c r="AB891" s="58">
        <v>188</v>
      </c>
      <c r="AC891" s="58">
        <v>268.84000000000003</v>
      </c>
    </row>
    <row r="892" spans="1:29" ht="18" customHeight="1" x14ac:dyDescent="0.25">
      <c r="A892" s="1">
        <v>2024</v>
      </c>
      <c r="B892" s="1" t="s">
        <v>11</v>
      </c>
      <c r="C892" s="1" t="s">
        <v>38</v>
      </c>
      <c r="D892" s="5" t="s">
        <v>31</v>
      </c>
      <c r="E892" s="6">
        <v>455</v>
      </c>
      <c r="F892" s="6">
        <v>4578.6000000000004</v>
      </c>
      <c r="G892" s="6">
        <v>5128.0320000000002</v>
      </c>
      <c r="H892" s="3">
        <v>915.72000000000014</v>
      </c>
      <c r="I892" s="4" t="s">
        <v>40</v>
      </c>
      <c r="S892" s="58" t="s">
        <v>89</v>
      </c>
      <c r="T892" s="58">
        <v>2021</v>
      </c>
      <c r="U892" s="58" t="s">
        <v>0</v>
      </c>
      <c r="V892" s="58" t="s">
        <v>83</v>
      </c>
      <c r="W892" s="58" t="s">
        <v>84</v>
      </c>
      <c r="X892" s="58" t="s">
        <v>85</v>
      </c>
      <c r="Y892" s="58" t="s">
        <v>86</v>
      </c>
      <c r="Z892" s="58" t="s">
        <v>87</v>
      </c>
      <c r="AA892" s="58" t="s">
        <v>90</v>
      </c>
      <c r="AB892" s="58">
        <v>236</v>
      </c>
      <c r="AC892" s="58">
        <v>337.48</v>
      </c>
    </row>
    <row r="893" spans="1:29" ht="18" customHeight="1" x14ac:dyDescent="0.25">
      <c r="A893" s="1">
        <v>2024</v>
      </c>
      <c r="B893" s="1" t="s">
        <v>11</v>
      </c>
      <c r="C893" s="1" t="s">
        <v>12</v>
      </c>
      <c r="D893" s="5" t="s">
        <v>28</v>
      </c>
      <c r="E893" s="7">
        <v>345</v>
      </c>
      <c r="F893" s="7">
        <v>7000</v>
      </c>
      <c r="G893" s="7">
        <v>7840</v>
      </c>
      <c r="H893" s="3">
        <v>1400</v>
      </c>
      <c r="I893" s="4" t="s">
        <v>40</v>
      </c>
      <c r="S893" s="58" t="s">
        <v>91</v>
      </c>
      <c r="T893" s="58">
        <v>2021</v>
      </c>
      <c r="U893" s="58" t="s">
        <v>0</v>
      </c>
      <c r="V893" s="58" t="s">
        <v>83</v>
      </c>
      <c r="W893" s="58" t="s">
        <v>84</v>
      </c>
      <c r="X893" s="58" t="s">
        <v>85</v>
      </c>
      <c r="Y893" s="58" t="s">
        <v>86</v>
      </c>
      <c r="Z893" s="58" t="s">
        <v>87</v>
      </c>
      <c r="AA893" s="58" t="s">
        <v>90</v>
      </c>
      <c r="AB893" s="58">
        <v>190</v>
      </c>
      <c r="AC893" s="58">
        <v>271.7</v>
      </c>
    </row>
    <row r="894" spans="1:29" ht="18" customHeight="1" x14ac:dyDescent="0.25">
      <c r="A894" s="1">
        <v>2024</v>
      </c>
      <c r="B894" s="1" t="s">
        <v>11</v>
      </c>
      <c r="C894" s="1" t="s">
        <v>13</v>
      </c>
      <c r="D894" s="2" t="s">
        <v>33</v>
      </c>
      <c r="E894" s="3">
        <v>122</v>
      </c>
      <c r="F894" s="3">
        <v>100</v>
      </c>
      <c r="G894" s="3">
        <v>112</v>
      </c>
      <c r="H894" s="3">
        <v>20</v>
      </c>
      <c r="I894" s="4" t="s">
        <v>40</v>
      </c>
      <c r="S894" s="58" t="s">
        <v>82</v>
      </c>
      <c r="T894" s="58">
        <v>2021</v>
      </c>
      <c r="U894" s="58" t="s">
        <v>0</v>
      </c>
      <c r="V894" s="58" t="s">
        <v>83</v>
      </c>
      <c r="W894" s="58" t="s">
        <v>84</v>
      </c>
      <c r="X894" s="58" t="s">
        <v>85</v>
      </c>
      <c r="Y894" s="58" t="s">
        <v>86</v>
      </c>
      <c r="Z894" s="58" t="s">
        <v>87</v>
      </c>
      <c r="AA894" s="58" t="s">
        <v>90</v>
      </c>
      <c r="AB894" s="58">
        <v>232</v>
      </c>
      <c r="AC894" s="58">
        <v>331.76</v>
      </c>
    </row>
    <row r="895" spans="1:29" ht="18" customHeight="1" x14ac:dyDescent="0.25">
      <c r="A895" s="1">
        <v>2024</v>
      </c>
      <c r="B895" s="1" t="s">
        <v>11</v>
      </c>
      <c r="C895" s="1" t="s">
        <v>15</v>
      </c>
      <c r="D895" s="5" t="s">
        <v>26</v>
      </c>
      <c r="E895" s="6">
        <v>78</v>
      </c>
      <c r="F895" s="6">
        <v>4577.2</v>
      </c>
      <c r="G895" s="6">
        <v>5126.4639999999999</v>
      </c>
      <c r="H895" s="3">
        <v>915.44</v>
      </c>
      <c r="I895" s="4" t="s">
        <v>40</v>
      </c>
      <c r="S895" s="58" t="s">
        <v>89</v>
      </c>
      <c r="T895" s="58">
        <v>2021</v>
      </c>
      <c r="U895" s="58" t="s">
        <v>0</v>
      </c>
      <c r="V895" s="58" t="s">
        <v>83</v>
      </c>
      <c r="W895" s="58" t="s">
        <v>84</v>
      </c>
      <c r="X895" s="58" t="s">
        <v>85</v>
      </c>
      <c r="Y895" s="58" t="s">
        <v>86</v>
      </c>
      <c r="Z895" s="58" t="s">
        <v>87</v>
      </c>
      <c r="AA895" s="58" t="s">
        <v>90</v>
      </c>
      <c r="AB895" s="58">
        <v>160</v>
      </c>
      <c r="AC895" s="58">
        <v>228.8</v>
      </c>
    </row>
    <row r="896" spans="1:29" ht="18" customHeight="1" x14ac:dyDescent="0.25">
      <c r="A896" s="1">
        <v>2024</v>
      </c>
      <c r="B896" s="1" t="s">
        <v>11</v>
      </c>
      <c r="C896" s="1" t="s">
        <v>15</v>
      </c>
      <c r="D896" s="5" t="s">
        <v>24</v>
      </c>
      <c r="E896" s="6">
        <v>76</v>
      </c>
      <c r="F896" s="6">
        <v>4576.8999999999996</v>
      </c>
      <c r="G896" s="6">
        <v>5126.1279999999997</v>
      </c>
      <c r="H896" s="3">
        <v>915.38</v>
      </c>
      <c r="I896" s="4" t="s">
        <v>40</v>
      </c>
      <c r="S896" s="58" t="s">
        <v>82</v>
      </c>
      <c r="T896" s="58">
        <v>2021</v>
      </c>
      <c r="U896" s="58" t="s">
        <v>0</v>
      </c>
      <c r="V896" s="58" t="s">
        <v>83</v>
      </c>
      <c r="W896" s="58" t="s">
        <v>84</v>
      </c>
      <c r="X896" s="58" t="s">
        <v>85</v>
      </c>
      <c r="Y896" s="58" t="s">
        <v>86</v>
      </c>
      <c r="Z896" s="58" t="s">
        <v>87</v>
      </c>
      <c r="AA896" s="58" t="s">
        <v>88</v>
      </c>
      <c r="AB896" s="58">
        <v>210</v>
      </c>
      <c r="AC896" s="58">
        <v>526.24</v>
      </c>
    </row>
    <row r="897" spans="1:29" ht="18" customHeight="1" x14ac:dyDescent="0.25">
      <c r="A897" s="1">
        <v>2024</v>
      </c>
      <c r="B897" s="1" t="s">
        <v>11</v>
      </c>
      <c r="C897" s="1" t="s">
        <v>15</v>
      </c>
      <c r="D897" s="5" t="s">
        <v>25</v>
      </c>
      <c r="E897" s="6">
        <v>46</v>
      </c>
      <c r="F897" s="6">
        <v>200</v>
      </c>
      <c r="G897" s="6">
        <v>224</v>
      </c>
      <c r="H897" s="3">
        <v>40</v>
      </c>
      <c r="I897" s="4" t="s">
        <v>40</v>
      </c>
      <c r="S897" s="58" t="s">
        <v>89</v>
      </c>
      <c r="T897" s="58">
        <v>2021</v>
      </c>
      <c r="U897" s="58" t="s">
        <v>0</v>
      </c>
      <c r="V897" s="58" t="s">
        <v>83</v>
      </c>
      <c r="W897" s="58" t="s">
        <v>84</v>
      </c>
      <c r="X897" s="58" t="s">
        <v>85</v>
      </c>
      <c r="Y897" s="58" t="s">
        <v>86</v>
      </c>
      <c r="Z897" s="58" t="s">
        <v>87</v>
      </c>
      <c r="AA897" s="58" t="s">
        <v>88</v>
      </c>
      <c r="AB897" s="58">
        <v>204</v>
      </c>
      <c r="AC897" s="58">
        <v>526.24</v>
      </c>
    </row>
    <row r="898" spans="1:29" ht="18" customHeight="1" x14ac:dyDescent="0.25">
      <c r="A898" s="1">
        <v>2024</v>
      </c>
      <c r="B898" s="1" t="s">
        <v>11</v>
      </c>
      <c r="C898" s="1" t="s">
        <v>15</v>
      </c>
      <c r="D898" s="5" t="s">
        <v>23</v>
      </c>
      <c r="E898" s="6">
        <v>34</v>
      </c>
      <c r="F898" s="6">
        <v>4576.8</v>
      </c>
      <c r="G898" s="6">
        <v>5126.0160000000005</v>
      </c>
      <c r="H898" s="3">
        <v>915.36000000000013</v>
      </c>
      <c r="I898" s="4" t="s">
        <v>40</v>
      </c>
      <c r="S898" s="58" t="s">
        <v>91</v>
      </c>
      <c r="T898" s="58">
        <v>2021</v>
      </c>
      <c r="U898" s="58" t="s">
        <v>0</v>
      </c>
      <c r="V898" s="58" t="s">
        <v>83</v>
      </c>
      <c r="W898" s="58" t="s">
        <v>84</v>
      </c>
      <c r="X898" s="58" t="s">
        <v>85</v>
      </c>
      <c r="Y898" s="58" t="s">
        <v>86</v>
      </c>
      <c r="Z898" s="58" t="s">
        <v>87</v>
      </c>
      <c r="AA898" s="58" t="s">
        <v>88</v>
      </c>
      <c r="AB898" s="58">
        <v>198</v>
      </c>
      <c r="AC898" s="58">
        <v>526.24</v>
      </c>
    </row>
    <row r="899" spans="1:29" ht="18" customHeight="1" x14ac:dyDescent="0.25">
      <c r="A899" s="1">
        <v>2024</v>
      </c>
      <c r="B899" s="1" t="s">
        <v>11</v>
      </c>
      <c r="C899" s="1" t="s">
        <v>13</v>
      </c>
      <c r="D899" s="2" t="s">
        <v>34</v>
      </c>
      <c r="E899" s="3">
        <v>7</v>
      </c>
      <c r="F899" s="3">
        <v>200</v>
      </c>
      <c r="G899" s="3">
        <v>224</v>
      </c>
      <c r="H899" s="3">
        <v>40</v>
      </c>
      <c r="I899" s="4" t="s">
        <v>40</v>
      </c>
      <c r="S899" s="58" t="s">
        <v>82</v>
      </c>
      <c r="T899" s="58">
        <v>2021</v>
      </c>
      <c r="U899" s="58" t="s">
        <v>0</v>
      </c>
      <c r="V899" s="58" t="s">
        <v>83</v>
      </c>
      <c r="W899" s="58" t="s">
        <v>84</v>
      </c>
      <c r="X899" s="58" t="s">
        <v>85</v>
      </c>
      <c r="Y899" s="58" t="s">
        <v>86</v>
      </c>
      <c r="Z899" s="58" t="s">
        <v>87</v>
      </c>
      <c r="AA899" s="58" t="s">
        <v>90</v>
      </c>
      <c r="AB899" s="58">
        <v>685</v>
      </c>
      <c r="AC899" s="58">
        <v>979.55</v>
      </c>
    </row>
    <row r="900" spans="1:29" ht="18" customHeight="1" x14ac:dyDescent="0.25">
      <c r="A900" s="1">
        <v>2024</v>
      </c>
      <c r="B900" s="1" t="s">
        <v>11</v>
      </c>
      <c r="C900" s="1" t="s">
        <v>15</v>
      </c>
      <c r="D900" s="5" t="s">
        <v>27</v>
      </c>
      <c r="E900" s="6">
        <v>3</v>
      </c>
      <c r="F900" s="6">
        <v>4577.3</v>
      </c>
      <c r="G900" s="6">
        <v>5126.576</v>
      </c>
      <c r="H900" s="3">
        <v>915.46</v>
      </c>
      <c r="I900" s="4" t="s">
        <v>40</v>
      </c>
      <c r="S900" s="58" t="s">
        <v>82</v>
      </c>
      <c r="T900" s="58">
        <v>2021</v>
      </c>
      <c r="U900" s="58" t="s">
        <v>0</v>
      </c>
      <c r="V900" s="58" t="s">
        <v>83</v>
      </c>
      <c r="W900" s="58" t="s">
        <v>84</v>
      </c>
      <c r="X900" s="58" t="s">
        <v>85</v>
      </c>
      <c r="Y900" s="58" t="s">
        <v>86</v>
      </c>
      <c r="Z900" s="58" t="s">
        <v>87</v>
      </c>
      <c r="AA900" s="58" t="s">
        <v>90</v>
      </c>
      <c r="AB900" s="58">
        <v>718</v>
      </c>
      <c r="AC900" s="58">
        <v>1026.74</v>
      </c>
    </row>
    <row r="901" spans="1:29" ht="18" customHeight="1" x14ac:dyDescent="0.25">
      <c r="A901" s="1">
        <v>2024</v>
      </c>
      <c r="B901" s="1" t="s">
        <v>11</v>
      </c>
      <c r="C901" s="1" t="s">
        <v>32</v>
      </c>
      <c r="D901" s="5" t="s">
        <v>32</v>
      </c>
      <c r="E901" s="6">
        <v>2</v>
      </c>
      <c r="F901" s="6">
        <v>6600</v>
      </c>
      <c r="G901" s="6">
        <v>7392</v>
      </c>
      <c r="H901" s="3">
        <v>1320</v>
      </c>
      <c r="I901" s="4" t="s">
        <v>40</v>
      </c>
      <c r="S901" s="58" t="s">
        <v>89</v>
      </c>
      <c r="T901" s="58">
        <v>2021</v>
      </c>
      <c r="U901" s="58" t="s">
        <v>0</v>
      </c>
      <c r="V901" s="58" t="s">
        <v>83</v>
      </c>
      <c r="W901" s="58" t="s">
        <v>84</v>
      </c>
      <c r="X901" s="58" t="s">
        <v>85</v>
      </c>
      <c r="Y901" s="58" t="s">
        <v>86</v>
      </c>
      <c r="Z901" s="58" t="s">
        <v>87</v>
      </c>
      <c r="AA901" s="58" t="s">
        <v>90</v>
      </c>
      <c r="AB901" s="58">
        <v>771</v>
      </c>
      <c r="AC901" s="58">
        <v>1102.53</v>
      </c>
    </row>
    <row r="902" spans="1:29" ht="18" customHeight="1" x14ac:dyDescent="0.25">
      <c r="S902" s="58" t="s">
        <v>89</v>
      </c>
      <c r="T902" s="58">
        <v>2021</v>
      </c>
      <c r="U902" s="58" t="s">
        <v>0</v>
      </c>
      <c r="V902" s="58" t="s">
        <v>83</v>
      </c>
      <c r="W902" s="58" t="s">
        <v>84</v>
      </c>
      <c r="X902" s="58" t="s">
        <v>85</v>
      </c>
      <c r="Y902" s="58" t="s">
        <v>86</v>
      </c>
      <c r="Z902" s="58" t="s">
        <v>87</v>
      </c>
      <c r="AA902" s="58" t="s">
        <v>88</v>
      </c>
      <c r="AB902" s="58">
        <v>207</v>
      </c>
      <c r="AC902" s="58">
        <v>296.01</v>
      </c>
    </row>
    <row r="903" spans="1:29" ht="18" customHeight="1" x14ac:dyDescent="0.25">
      <c r="S903" s="58" t="s">
        <v>82</v>
      </c>
      <c r="T903" s="58">
        <v>2021</v>
      </c>
      <c r="U903" s="58" t="s">
        <v>0</v>
      </c>
      <c r="V903" s="58" t="s">
        <v>83</v>
      </c>
      <c r="W903" s="58" t="s">
        <v>84</v>
      </c>
      <c r="X903" s="58" t="s">
        <v>85</v>
      </c>
      <c r="Y903" s="58" t="s">
        <v>86</v>
      </c>
      <c r="Z903" s="58" t="s">
        <v>87</v>
      </c>
      <c r="AA903" s="58" t="s">
        <v>88</v>
      </c>
      <c r="AB903" s="58">
        <v>201</v>
      </c>
      <c r="AC903" s="58">
        <v>287.43</v>
      </c>
    </row>
    <row r="904" spans="1:29" ht="18" customHeight="1" x14ac:dyDescent="0.25">
      <c r="S904" s="58" t="s">
        <v>82</v>
      </c>
      <c r="T904" s="58">
        <v>2021</v>
      </c>
      <c r="U904" s="58" t="s">
        <v>0</v>
      </c>
      <c r="V904" s="58" t="s">
        <v>83</v>
      </c>
      <c r="W904" s="58" t="s">
        <v>84</v>
      </c>
      <c r="X904" s="58" t="s">
        <v>85</v>
      </c>
      <c r="Y904" s="58" t="s">
        <v>86</v>
      </c>
      <c r="Z904" s="58" t="s">
        <v>87</v>
      </c>
      <c r="AA904" s="58" t="s">
        <v>88</v>
      </c>
      <c r="AB904" s="58">
        <v>195</v>
      </c>
      <c r="AC904" s="58">
        <v>278.85000000000002</v>
      </c>
    </row>
    <row r="905" spans="1:29" ht="18" customHeight="1" x14ac:dyDescent="0.25">
      <c r="S905" s="58" t="s">
        <v>89</v>
      </c>
      <c r="T905" s="58">
        <v>2021</v>
      </c>
      <c r="U905" s="58" t="s">
        <v>0</v>
      </c>
      <c r="V905" s="58" t="s">
        <v>83</v>
      </c>
      <c r="W905" s="58" t="s">
        <v>84</v>
      </c>
      <c r="X905" s="58" t="s">
        <v>85</v>
      </c>
      <c r="Y905" s="58" t="s">
        <v>86</v>
      </c>
      <c r="Z905" s="58" t="s">
        <v>87</v>
      </c>
      <c r="AA905" s="58" t="s">
        <v>90</v>
      </c>
      <c r="AB905" s="58">
        <v>189</v>
      </c>
      <c r="AC905" s="58">
        <v>270.27</v>
      </c>
    </row>
    <row r="906" spans="1:29" ht="18" customHeight="1" x14ac:dyDescent="0.25">
      <c r="S906" s="58" t="s">
        <v>82</v>
      </c>
      <c r="T906" s="58">
        <v>2021</v>
      </c>
      <c r="U906" s="58" t="s">
        <v>0</v>
      </c>
      <c r="V906" s="58" t="s">
        <v>83</v>
      </c>
      <c r="W906" s="58" t="s">
        <v>84</v>
      </c>
      <c r="X906" s="58" t="s">
        <v>85</v>
      </c>
      <c r="Y906" s="58" t="s">
        <v>86</v>
      </c>
      <c r="Z906" s="58" t="s">
        <v>87</v>
      </c>
      <c r="AA906" s="58" t="s">
        <v>90</v>
      </c>
      <c r="AB906" s="58">
        <v>757</v>
      </c>
      <c r="AC906" s="58">
        <v>526.24</v>
      </c>
    </row>
    <row r="907" spans="1:29" ht="18" customHeight="1" x14ac:dyDescent="0.25">
      <c r="S907" s="58" t="s">
        <v>82</v>
      </c>
      <c r="T907" s="58">
        <v>2021</v>
      </c>
      <c r="U907" s="58" t="s">
        <v>0</v>
      </c>
      <c r="V907" s="58" t="s">
        <v>83</v>
      </c>
      <c r="W907" s="58" t="s">
        <v>84</v>
      </c>
      <c r="X907" s="58" t="s">
        <v>85</v>
      </c>
      <c r="Y907" s="58" t="s">
        <v>86</v>
      </c>
      <c r="Z907" s="58" t="s">
        <v>87</v>
      </c>
      <c r="AA907" s="58" t="s">
        <v>90</v>
      </c>
      <c r="AB907" s="58">
        <v>811</v>
      </c>
      <c r="AC907" s="58">
        <v>526.24</v>
      </c>
    </row>
    <row r="908" spans="1:29" ht="18" customHeight="1" x14ac:dyDescent="0.25">
      <c r="S908" s="58" t="s">
        <v>89</v>
      </c>
      <c r="T908" s="58">
        <v>2021</v>
      </c>
      <c r="U908" s="58" t="s">
        <v>0</v>
      </c>
      <c r="V908" s="58" t="s">
        <v>83</v>
      </c>
      <c r="W908" s="58" t="s">
        <v>84</v>
      </c>
      <c r="X908" s="58" t="s">
        <v>85</v>
      </c>
      <c r="Y908" s="58" t="s">
        <v>86</v>
      </c>
      <c r="Z908" s="58" t="s">
        <v>87</v>
      </c>
      <c r="AA908" s="58" t="s">
        <v>90</v>
      </c>
      <c r="AB908" s="58">
        <v>187</v>
      </c>
      <c r="AC908" s="58">
        <v>267.40999999999997</v>
      </c>
    </row>
    <row r="909" spans="1:29" ht="18" customHeight="1" x14ac:dyDescent="0.25">
      <c r="S909" s="58" t="s">
        <v>89</v>
      </c>
      <c r="T909" s="58">
        <v>2021</v>
      </c>
      <c r="U909" s="58" t="s">
        <v>0</v>
      </c>
      <c r="V909" s="58" t="s">
        <v>83</v>
      </c>
      <c r="W909" s="58" t="s">
        <v>84</v>
      </c>
      <c r="X909" s="58" t="s">
        <v>85</v>
      </c>
      <c r="Y909" s="58" t="s">
        <v>86</v>
      </c>
      <c r="Z909" s="58" t="s">
        <v>87</v>
      </c>
      <c r="AA909" s="58" t="s">
        <v>90</v>
      </c>
      <c r="AB909" s="58">
        <v>235</v>
      </c>
      <c r="AC909" s="58">
        <v>336.05</v>
      </c>
    </row>
    <row r="910" spans="1:29" ht="18" customHeight="1" x14ac:dyDescent="0.25">
      <c r="S910" s="58" t="s">
        <v>91</v>
      </c>
      <c r="T910" s="58">
        <v>2021</v>
      </c>
      <c r="U910" s="58" t="s">
        <v>0</v>
      </c>
      <c r="V910" s="58" t="s">
        <v>83</v>
      </c>
      <c r="W910" s="58" t="s">
        <v>84</v>
      </c>
      <c r="X910" s="58" t="s">
        <v>85</v>
      </c>
      <c r="Y910" s="58" t="s">
        <v>86</v>
      </c>
      <c r="Z910" s="58" t="s">
        <v>87</v>
      </c>
      <c r="AA910" s="58" t="s">
        <v>90</v>
      </c>
      <c r="AB910" s="58">
        <v>163</v>
      </c>
      <c r="AC910" s="58">
        <v>233.09</v>
      </c>
    </row>
    <row r="911" spans="1:29" ht="18" customHeight="1" x14ac:dyDescent="0.25">
      <c r="S911" s="58" t="s">
        <v>92</v>
      </c>
      <c r="T911" s="58">
        <v>2021</v>
      </c>
      <c r="U911" s="58" t="s">
        <v>0</v>
      </c>
      <c r="V911" s="58" t="s">
        <v>83</v>
      </c>
      <c r="W911" s="58" t="s">
        <v>84</v>
      </c>
      <c r="X911" s="58" t="s">
        <v>85</v>
      </c>
      <c r="Y911" s="58" t="s">
        <v>86</v>
      </c>
      <c r="Z911" s="58" t="s">
        <v>87</v>
      </c>
      <c r="AA911" s="58" t="s">
        <v>88</v>
      </c>
      <c r="AB911" s="58">
        <v>209</v>
      </c>
      <c r="AC911" s="58">
        <v>298.87</v>
      </c>
    </row>
    <row r="912" spans="1:29" ht="18" customHeight="1" x14ac:dyDescent="0.25">
      <c r="S912" s="58" t="s">
        <v>89</v>
      </c>
      <c r="T912" s="58">
        <v>2021</v>
      </c>
      <c r="U912" s="58" t="s">
        <v>0</v>
      </c>
      <c r="V912" s="58" t="s">
        <v>83</v>
      </c>
      <c r="W912" s="58" t="s">
        <v>84</v>
      </c>
      <c r="X912" s="58" t="s">
        <v>85</v>
      </c>
      <c r="Y912" s="58" t="s">
        <v>86</v>
      </c>
      <c r="Z912" s="58" t="s">
        <v>87</v>
      </c>
      <c r="AA912" s="58" t="s">
        <v>88</v>
      </c>
      <c r="AB912" s="58">
        <v>203</v>
      </c>
      <c r="AC912" s="58">
        <v>290.28999999999996</v>
      </c>
    </row>
    <row r="913" spans="19:29" ht="18" customHeight="1" x14ac:dyDescent="0.25">
      <c r="S913" s="58" t="s">
        <v>82</v>
      </c>
      <c r="T913" s="58">
        <v>2021</v>
      </c>
      <c r="U913" s="58" t="s">
        <v>0</v>
      </c>
      <c r="V913" s="58" t="s">
        <v>83</v>
      </c>
      <c r="W913" s="58" t="s">
        <v>84</v>
      </c>
      <c r="X913" s="58" t="s">
        <v>85</v>
      </c>
      <c r="Y913" s="58" t="s">
        <v>86</v>
      </c>
      <c r="Z913" s="58" t="s">
        <v>87</v>
      </c>
      <c r="AA913" s="58" t="s">
        <v>88</v>
      </c>
      <c r="AB913" s="58">
        <v>197</v>
      </c>
      <c r="AC913" s="58">
        <v>281.70999999999998</v>
      </c>
    </row>
    <row r="914" spans="19:29" ht="18" customHeight="1" x14ac:dyDescent="0.25">
      <c r="S914" s="58" t="s">
        <v>91</v>
      </c>
      <c r="T914" s="58">
        <v>2021</v>
      </c>
      <c r="U914" s="58" t="s">
        <v>0</v>
      </c>
      <c r="V914" s="58" t="s">
        <v>83</v>
      </c>
      <c r="W914" s="58" t="s">
        <v>84</v>
      </c>
      <c r="X914" s="58" t="s">
        <v>85</v>
      </c>
      <c r="Y914" s="58" t="s">
        <v>86</v>
      </c>
      <c r="Z914" s="58" t="s">
        <v>87</v>
      </c>
      <c r="AA914" s="58" t="s">
        <v>90</v>
      </c>
      <c r="AB914" s="58">
        <v>233</v>
      </c>
      <c r="AC914" s="58">
        <v>333.19</v>
      </c>
    </row>
    <row r="915" spans="19:29" ht="18" customHeight="1" x14ac:dyDescent="0.25">
      <c r="S915" s="58" t="s">
        <v>91</v>
      </c>
      <c r="T915" s="58">
        <v>2021</v>
      </c>
      <c r="U915" s="58" t="s">
        <v>0</v>
      </c>
      <c r="V915" s="58" t="s">
        <v>83</v>
      </c>
      <c r="W915" s="58" t="s">
        <v>84</v>
      </c>
      <c r="X915" s="58" t="s">
        <v>85</v>
      </c>
      <c r="Y915" s="58" t="s">
        <v>86</v>
      </c>
      <c r="Z915" s="58" t="s">
        <v>87</v>
      </c>
      <c r="AA915" s="58" t="s">
        <v>90</v>
      </c>
      <c r="AB915" s="58">
        <v>780</v>
      </c>
      <c r="AC915" s="58">
        <v>1115.4000000000001</v>
      </c>
    </row>
    <row r="916" spans="19:29" ht="18" customHeight="1" x14ac:dyDescent="0.25">
      <c r="S916" s="58" t="s">
        <v>82</v>
      </c>
      <c r="T916" s="58">
        <v>2021</v>
      </c>
      <c r="U916" s="58" t="s">
        <v>6</v>
      </c>
      <c r="V916" s="58" t="s">
        <v>83</v>
      </c>
      <c r="W916" s="58" t="s">
        <v>84</v>
      </c>
      <c r="X916" s="58" t="s">
        <v>85</v>
      </c>
      <c r="Y916" s="58" t="s">
        <v>86</v>
      </c>
      <c r="Z916" s="58" t="s">
        <v>87</v>
      </c>
      <c r="AA916" s="58" t="s">
        <v>88</v>
      </c>
      <c r="AB916" s="58">
        <v>356</v>
      </c>
      <c r="AC916" s="58">
        <v>509.08</v>
      </c>
    </row>
    <row r="917" spans="19:29" ht="18" customHeight="1" x14ac:dyDescent="0.25">
      <c r="S917" s="58" t="s">
        <v>82</v>
      </c>
      <c r="T917" s="58">
        <v>2021</v>
      </c>
      <c r="U917" s="58" t="s">
        <v>6</v>
      </c>
      <c r="V917" s="58" t="s">
        <v>83</v>
      </c>
      <c r="W917" s="58" t="s">
        <v>84</v>
      </c>
      <c r="X917" s="58" t="s">
        <v>85</v>
      </c>
      <c r="Y917" s="58" t="s">
        <v>86</v>
      </c>
      <c r="Z917" s="58" t="s">
        <v>87</v>
      </c>
      <c r="AA917" s="58" t="s">
        <v>88</v>
      </c>
      <c r="AB917" s="58">
        <v>350</v>
      </c>
      <c r="AC917" s="58">
        <v>500.5</v>
      </c>
    </row>
    <row r="918" spans="19:29" ht="18" customHeight="1" x14ac:dyDescent="0.25">
      <c r="S918" s="58" t="s">
        <v>91</v>
      </c>
      <c r="T918" s="58">
        <v>2021</v>
      </c>
      <c r="U918" s="58" t="s">
        <v>6</v>
      </c>
      <c r="V918" s="58" t="s">
        <v>83</v>
      </c>
      <c r="W918" s="58" t="s">
        <v>84</v>
      </c>
      <c r="X918" s="58" t="s">
        <v>85</v>
      </c>
      <c r="Y918" s="58" t="s">
        <v>86</v>
      </c>
      <c r="Z918" s="58" t="s">
        <v>87</v>
      </c>
      <c r="AA918" s="58" t="s">
        <v>90</v>
      </c>
      <c r="AB918" s="58">
        <v>158</v>
      </c>
      <c r="AC918" s="58">
        <v>214.88</v>
      </c>
    </row>
    <row r="919" spans="19:29" ht="18" customHeight="1" x14ac:dyDescent="0.25">
      <c r="S919" s="58" t="s">
        <v>89</v>
      </c>
      <c r="T919" s="58">
        <v>2021</v>
      </c>
      <c r="U919" s="58" t="s">
        <v>6</v>
      </c>
      <c r="V919" s="58" t="s">
        <v>83</v>
      </c>
      <c r="W919" s="58" t="s">
        <v>84</v>
      </c>
      <c r="X919" s="58" t="s">
        <v>85</v>
      </c>
      <c r="Y919" s="58" t="s">
        <v>86</v>
      </c>
      <c r="Z919" s="58" t="s">
        <v>87</v>
      </c>
      <c r="AA919" s="58" t="s">
        <v>90</v>
      </c>
      <c r="AB919" s="58">
        <v>200</v>
      </c>
      <c r="AC919" s="58">
        <v>286</v>
      </c>
    </row>
    <row r="920" spans="19:29" ht="18" customHeight="1" x14ac:dyDescent="0.25">
      <c r="S920" s="58" t="s">
        <v>89</v>
      </c>
      <c r="T920" s="58">
        <v>2021</v>
      </c>
      <c r="U920" s="58" t="s">
        <v>6</v>
      </c>
      <c r="V920" s="58" t="s">
        <v>83</v>
      </c>
      <c r="W920" s="58" t="s">
        <v>84</v>
      </c>
      <c r="X920" s="58" t="s">
        <v>85</v>
      </c>
      <c r="Y920" s="58" t="s">
        <v>86</v>
      </c>
      <c r="Z920" s="58" t="s">
        <v>87</v>
      </c>
      <c r="AA920" s="58" t="s">
        <v>90</v>
      </c>
      <c r="AB920" s="58">
        <v>128</v>
      </c>
      <c r="AC920" s="58">
        <v>183.04</v>
      </c>
    </row>
    <row r="921" spans="19:29" ht="18" customHeight="1" x14ac:dyDescent="0.25">
      <c r="S921" s="58" t="s">
        <v>92</v>
      </c>
      <c r="T921" s="58">
        <v>2021</v>
      </c>
      <c r="U921" s="58" t="s">
        <v>6</v>
      </c>
      <c r="V921" s="58" t="s">
        <v>83</v>
      </c>
      <c r="W921" s="58" t="s">
        <v>84</v>
      </c>
      <c r="X921" s="58" t="s">
        <v>85</v>
      </c>
      <c r="Y921" s="58" t="s">
        <v>86</v>
      </c>
      <c r="Z921" s="58" t="s">
        <v>87</v>
      </c>
      <c r="AA921" s="58" t="s">
        <v>90</v>
      </c>
      <c r="AB921" s="58">
        <v>154</v>
      </c>
      <c r="AC921" s="58">
        <v>220.22</v>
      </c>
    </row>
    <row r="922" spans="19:29" ht="18" customHeight="1" x14ac:dyDescent="0.25">
      <c r="S922" s="58" t="s">
        <v>89</v>
      </c>
      <c r="T922" s="58">
        <v>2021</v>
      </c>
      <c r="U922" s="58" t="s">
        <v>6</v>
      </c>
      <c r="V922" s="58" t="s">
        <v>83</v>
      </c>
      <c r="W922" s="58" t="s">
        <v>84</v>
      </c>
      <c r="X922" s="58" t="s">
        <v>85</v>
      </c>
      <c r="Y922" s="58" t="s">
        <v>86</v>
      </c>
      <c r="Z922" s="58" t="s">
        <v>87</v>
      </c>
      <c r="AA922" s="58" t="s">
        <v>90</v>
      </c>
      <c r="AB922" s="58">
        <v>202</v>
      </c>
      <c r="AC922" s="58">
        <v>288.86</v>
      </c>
    </row>
    <row r="923" spans="19:29" ht="18" customHeight="1" x14ac:dyDescent="0.25">
      <c r="S923" s="58" t="s">
        <v>91</v>
      </c>
      <c r="T923" s="58">
        <v>2021</v>
      </c>
      <c r="U923" s="58" t="s">
        <v>6</v>
      </c>
      <c r="V923" s="58" t="s">
        <v>83</v>
      </c>
      <c r="W923" s="58" t="s">
        <v>84</v>
      </c>
      <c r="X923" s="58" t="s">
        <v>85</v>
      </c>
      <c r="Y923" s="58" t="s">
        <v>86</v>
      </c>
      <c r="Z923" s="58" t="s">
        <v>87</v>
      </c>
      <c r="AA923" s="58" t="s">
        <v>90</v>
      </c>
      <c r="AB923" s="58">
        <v>130</v>
      </c>
      <c r="AC923" s="58">
        <v>185.9</v>
      </c>
    </row>
    <row r="924" spans="19:29" ht="18" customHeight="1" x14ac:dyDescent="0.25">
      <c r="S924" s="58" t="s">
        <v>89</v>
      </c>
      <c r="T924" s="58">
        <v>2021</v>
      </c>
      <c r="U924" s="58" t="s">
        <v>6</v>
      </c>
      <c r="V924" s="58" t="s">
        <v>83</v>
      </c>
      <c r="W924" s="58" t="s">
        <v>84</v>
      </c>
      <c r="X924" s="58" t="s">
        <v>85</v>
      </c>
      <c r="Y924" s="58" t="s">
        <v>86</v>
      </c>
      <c r="Z924" s="58" t="s">
        <v>87</v>
      </c>
      <c r="AA924" s="58" t="s">
        <v>90</v>
      </c>
      <c r="AB924" s="58">
        <v>360</v>
      </c>
      <c r="AC924" s="58">
        <v>526.24</v>
      </c>
    </row>
    <row r="925" spans="19:29" ht="18" customHeight="1" x14ac:dyDescent="0.25">
      <c r="S925" s="58" t="s">
        <v>82</v>
      </c>
      <c r="T925" s="58">
        <v>2021</v>
      </c>
      <c r="U925" s="58" t="s">
        <v>6</v>
      </c>
      <c r="V925" s="58" t="s">
        <v>83</v>
      </c>
      <c r="W925" s="58" t="s">
        <v>84</v>
      </c>
      <c r="X925" s="58" t="s">
        <v>85</v>
      </c>
      <c r="Y925" s="58" t="s">
        <v>86</v>
      </c>
      <c r="Z925" s="58" t="s">
        <v>87</v>
      </c>
      <c r="AA925" s="58" t="s">
        <v>90</v>
      </c>
      <c r="AB925" s="58">
        <v>354</v>
      </c>
      <c r="AC925" s="58">
        <v>526.24</v>
      </c>
    </row>
    <row r="926" spans="19:29" ht="18" customHeight="1" x14ac:dyDescent="0.25">
      <c r="S926" s="58" t="s">
        <v>82</v>
      </c>
      <c r="T926" s="58">
        <v>2021</v>
      </c>
      <c r="U926" s="58" t="s">
        <v>6</v>
      </c>
      <c r="V926" s="58" t="s">
        <v>83</v>
      </c>
      <c r="W926" s="58" t="s">
        <v>84</v>
      </c>
      <c r="X926" s="58" t="s">
        <v>85</v>
      </c>
      <c r="Y926" s="58" t="s">
        <v>86</v>
      </c>
      <c r="Z926" s="58" t="s">
        <v>87</v>
      </c>
      <c r="AA926" s="58" t="s">
        <v>90</v>
      </c>
      <c r="AB926" s="58">
        <v>348</v>
      </c>
      <c r="AC926" s="58">
        <v>526.24</v>
      </c>
    </row>
    <row r="927" spans="19:29" ht="18" customHeight="1" x14ac:dyDescent="0.25">
      <c r="S927" s="58" t="s">
        <v>82</v>
      </c>
      <c r="T927" s="58">
        <v>2021</v>
      </c>
      <c r="U927" s="58" t="s">
        <v>6</v>
      </c>
      <c r="V927" s="58" t="s">
        <v>83</v>
      </c>
      <c r="W927" s="58" t="s">
        <v>84</v>
      </c>
      <c r="X927" s="58" t="s">
        <v>85</v>
      </c>
      <c r="Y927" s="58" t="s">
        <v>86</v>
      </c>
      <c r="Z927" s="58" t="s">
        <v>87</v>
      </c>
      <c r="AA927" s="58" t="s">
        <v>90</v>
      </c>
      <c r="AB927" s="58">
        <v>690</v>
      </c>
      <c r="AC927" s="58">
        <v>986.7</v>
      </c>
    </row>
    <row r="928" spans="19:29" ht="18" customHeight="1" x14ac:dyDescent="0.25">
      <c r="S928" s="58" t="s">
        <v>89</v>
      </c>
      <c r="T928" s="58">
        <v>2021</v>
      </c>
      <c r="U928" s="58" t="s">
        <v>6</v>
      </c>
      <c r="V928" s="58" t="s">
        <v>83</v>
      </c>
      <c r="W928" s="58" t="s">
        <v>84</v>
      </c>
      <c r="X928" s="58" t="s">
        <v>85</v>
      </c>
      <c r="Y928" s="58" t="s">
        <v>86</v>
      </c>
      <c r="Z928" s="58" t="s">
        <v>87</v>
      </c>
      <c r="AA928" s="58" t="s">
        <v>90</v>
      </c>
      <c r="AB928" s="58">
        <v>723</v>
      </c>
      <c r="AC928" s="58">
        <v>1033.8899999999999</v>
      </c>
    </row>
    <row r="929" spans="19:29" ht="18" customHeight="1" x14ac:dyDescent="0.25">
      <c r="S929" s="58" t="s">
        <v>89</v>
      </c>
      <c r="T929" s="58">
        <v>2021</v>
      </c>
      <c r="U929" s="58" t="s">
        <v>6</v>
      </c>
      <c r="V929" s="58" t="s">
        <v>83</v>
      </c>
      <c r="W929" s="58" t="s">
        <v>84</v>
      </c>
      <c r="X929" s="58" t="s">
        <v>85</v>
      </c>
      <c r="Y929" s="58" t="s">
        <v>86</v>
      </c>
      <c r="Z929" s="58" t="s">
        <v>87</v>
      </c>
      <c r="AA929" s="58" t="s">
        <v>90</v>
      </c>
      <c r="AB929" s="58">
        <v>357</v>
      </c>
      <c r="AC929" s="58">
        <v>510.51</v>
      </c>
    </row>
    <row r="930" spans="19:29" ht="18" customHeight="1" x14ac:dyDescent="0.25">
      <c r="S930" s="58" t="s">
        <v>89</v>
      </c>
      <c r="T930" s="58">
        <v>2021</v>
      </c>
      <c r="U930" s="58" t="s">
        <v>6</v>
      </c>
      <c r="V930" s="58" t="s">
        <v>83</v>
      </c>
      <c r="W930" s="58" t="s">
        <v>84</v>
      </c>
      <c r="X930" s="58" t="s">
        <v>85</v>
      </c>
      <c r="Y930" s="58" t="s">
        <v>86</v>
      </c>
      <c r="Z930" s="58" t="s">
        <v>87</v>
      </c>
      <c r="AA930" s="58" t="s">
        <v>90</v>
      </c>
      <c r="AB930" s="58">
        <v>351</v>
      </c>
      <c r="AC930" s="58">
        <v>501.93</v>
      </c>
    </row>
    <row r="931" spans="19:29" ht="18" customHeight="1" x14ac:dyDescent="0.25">
      <c r="S931" s="58" t="s">
        <v>89</v>
      </c>
      <c r="T931" s="58">
        <v>2021</v>
      </c>
      <c r="U931" s="58" t="s">
        <v>6</v>
      </c>
      <c r="V931" s="58" t="s">
        <v>83</v>
      </c>
      <c r="W931" s="58" t="s">
        <v>84</v>
      </c>
      <c r="X931" s="58" t="s">
        <v>85</v>
      </c>
      <c r="Y931" s="58" t="s">
        <v>86</v>
      </c>
      <c r="Z931" s="58" t="s">
        <v>87</v>
      </c>
      <c r="AA931" s="58" t="s">
        <v>90</v>
      </c>
      <c r="AB931" s="58">
        <v>345</v>
      </c>
      <c r="AC931" s="58">
        <v>493.35</v>
      </c>
    </row>
    <row r="932" spans="19:29" ht="18" customHeight="1" x14ac:dyDescent="0.25">
      <c r="S932" s="58" t="s">
        <v>82</v>
      </c>
      <c r="T932" s="58">
        <v>2021</v>
      </c>
      <c r="U932" s="58" t="s">
        <v>6</v>
      </c>
      <c r="V932" s="58" t="s">
        <v>83</v>
      </c>
      <c r="W932" s="58" t="s">
        <v>84</v>
      </c>
      <c r="X932" s="58" t="s">
        <v>85</v>
      </c>
      <c r="Y932" s="58" t="s">
        <v>86</v>
      </c>
      <c r="Z932" s="58" t="s">
        <v>87</v>
      </c>
      <c r="AA932" s="58" t="s">
        <v>90</v>
      </c>
      <c r="AB932" s="58">
        <v>763</v>
      </c>
      <c r="AC932" s="58">
        <v>526.24</v>
      </c>
    </row>
    <row r="933" spans="19:29" ht="18" customHeight="1" x14ac:dyDescent="0.25">
      <c r="S933" s="58" t="s">
        <v>82</v>
      </c>
      <c r="T933" s="58">
        <v>2021</v>
      </c>
      <c r="U933" s="58" t="s">
        <v>6</v>
      </c>
      <c r="V933" s="58" t="s">
        <v>83</v>
      </c>
      <c r="W933" s="58" t="s">
        <v>84</v>
      </c>
      <c r="X933" s="58" t="s">
        <v>85</v>
      </c>
      <c r="Y933" s="58" t="s">
        <v>86</v>
      </c>
      <c r="Z933" s="58" t="s">
        <v>87</v>
      </c>
      <c r="AA933" s="58" t="s">
        <v>90</v>
      </c>
      <c r="AB933" s="58">
        <v>816</v>
      </c>
      <c r="AC933" s="58">
        <v>526.24</v>
      </c>
    </row>
    <row r="934" spans="19:29" ht="18" customHeight="1" x14ac:dyDescent="0.25">
      <c r="S934" s="58" t="s">
        <v>91</v>
      </c>
      <c r="T934" s="58">
        <v>2021</v>
      </c>
      <c r="U934" s="58" t="s">
        <v>6</v>
      </c>
      <c r="V934" s="58" t="s">
        <v>83</v>
      </c>
      <c r="W934" s="58" t="s">
        <v>84</v>
      </c>
      <c r="X934" s="58" t="s">
        <v>85</v>
      </c>
      <c r="Y934" s="58" t="s">
        <v>86</v>
      </c>
      <c r="Z934" s="58" t="s">
        <v>87</v>
      </c>
      <c r="AA934" s="58" t="s">
        <v>90</v>
      </c>
      <c r="AB934" s="58">
        <v>157</v>
      </c>
      <c r="AC934" s="58">
        <v>224.51</v>
      </c>
    </row>
    <row r="935" spans="19:29" ht="18" customHeight="1" x14ac:dyDescent="0.25">
      <c r="S935" s="58" t="s">
        <v>89</v>
      </c>
      <c r="T935" s="58">
        <v>2021</v>
      </c>
      <c r="U935" s="58" t="s">
        <v>6</v>
      </c>
      <c r="V935" s="58" t="s">
        <v>83</v>
      </c>
      <c r="W935" s="58" t="s">
        <v>84</v>
      </c>
      <c r="X935" s="58" t="s">
        <v>85</v>
      </c>
      <c r="Y935" s="58" t="s">
        <v>86</v>
      </c>
      <c r="Z935" s="58" t="s">
        <v>87</v>
      </c>
      <c r="AA935" s="58" t="s">
        <v>90</v>
      </c>
      <c r="AB935" s="58">
        <v>205</v>
      </c>
      <c r="AC935" s="58">
        <v>293.14999999999998</v>
      </c>
    </row>
    <row r="936" spans="19:29" ht="18" customHeight="1" x14ac:dyDescent="0.25">
      <c r="S936" s="58" t="s">
        <v>92</v>
      </c>
      <c r="T936" s="58">
        <v>2021</v>
      </c>
      <c r="U936" s="58" t="s">
        <v>6</v>
      </c>
      <c r="V936" s="58" t="s">
        <v>83</v>
      </c>
      <c r="W936" s="58" t="s">
        <v>84</v>
      </c>
      <c r="X936" s="58" t="s">
        <v>85</v>
      </c>
      <c r="Y936" s="58" t="s">
        <v>86</v>
      </c>
      <c r="Z936" s="58" t="s">
        <v>87</v>
      </c>
      <c r="AA936" s="58" t="s">
        <v>90</v>
      </c>
      <c r="AB936" s="58">
        <v>127</v>
      </c>
      <c r="AC936" s="58">
        <v>181.61</v>
      </c>
    </row>
    <row r="937" spans="19:29" ht="18" customHeight="1" x14ac:dyDescent="0.25">
      <c r="S937" s="58" t="s">
        <v>82</v>
      </c>
      <c r="T937" s="58">
        <v>2021</v>
      </c>
      <c r="U937" s="58" t="s">
        <v>6</v>
      </c>
      <c r="V937" s="58" t="s">
        <v>83</v>
      </c>
      <c r="W937" s="58" t="s">
        <v>84</v>
      </c>
      <c r="X937" s="58" t="s">
        <v>85</v>
      </c>
      <c r="Y937" s="58" t="s">
        <v>86</v>
      </c>
      <c r="Z937" s="58" t="s">
        <v>87</v>
      </c>
      <c r="AA937" s="58" t="s">
        <v>88</v>
      </c>
      <c r="AB937" s="58">
        <v>359</v>
      </c>
      <c r="AC937" s="58">
        <v>513.37</v>
      </c>
    </row>
    <row r="938" spans="19:29" ht="18" customHeight="1" x14ac:dyDescent="0.25">
      <c r="S938" s="58" t="s">
        <v>82</v>
      </c>
      <c r="T938" s="58">
        <v>2021</v>
      </c>
      <c r="U938" s="58" t="s">
        <v>6</v>
      </c>
      <c r="V938" s="58" t="s">
        <v>83</v>
      </c>
      <c r="W938" s="58" t="s">
        <v>84</v>
      </c>
      <c r="X938" s="58" t="s">
        <v>85</v>
      </c>
      <c r="Y938" s="58" t="s">
        <v>86</v>
      </c>
      <c r="Z938" s="58" t="s">
        <v>87</v>
      </c>
      <c r="AA938" s="58" t="s">
        <v>88</v>
      </c>
      <c r="AB938" s="58">
        <v>353</v>
      </c>
      <c r="AC938" s="58">
        <v>504.78999999999996</v>
      </c>
    </row>
    <row r="939" spans="19:29" ht="18" customHeight="1" x14ac:dyDescent="0.25">
      <c r="S939" s="58" t="s">
        <v>93</v>
      </c>
      <c r="T939" s="58">
        <v>2021</v>
      </c>
      <c r="U939" s="58" t="s">
        <v>6</v>
      </c>
      <c r="V939" s="58" t="s">
        <v>83</v>
      </c>
      <c r="W939" s="58" t="s">
        <v>84</v>
      </c>
      <c r="X939" s="58" t="s">
        <v>85</v>
      </c>
      <c r="Y939" s="58" t="s">
        <v>86</v>
      </c>
      <c r="Z939" s="58" t="s">
        <v>87</v>
      </c>
      <c r="AA939" s="58" t="s">
        <v>88</v>
      </c>
      <c r="AB939" s="58">
        <v>347</v>
      </c>
      <c r="AC939" s="58">
        <v>496.21000000000004</v>
      </c>
    </row>
    <row r="940" spans="19:29" ht="18" customHeight="1" x14ac:dyDescent="0.25">
      <c r="S940" s="58" t="s">
        <v>89</v>
      </c>
      <c r="T940" s="58">
        <v>2021</v>
      </c>
      <c r="U940" s="58" t="s">
        <v>6</v>
      </c>
      <c r="V940" s="58" t="s">
        <v>83</v>
      </c>
      <c r="W940" s="58" t="s">
        <v>84</v>
      </c>
      <c r="X940" s="58" t="s">
        <v>85</v>
      </c>
      <c r="Y940" s="58" t="s">
        <v>86</v>
      </c>
      <c r="Z940" s="58" t="s">
        <v>87</v>
      </c>
      <c r="AA940" s="58" t="s">
        <v>90</v>
      </c>
      <c r="AB940" s="58">
        <v>155</v>
      </c>
      <c r="AC940" s="58">
        <v>221.65</v>
      </c>
    </row>
    <row r="941" spans="19:29" ht="18" customHeight="1" x14ac:dyDescent="0.25">
      <c r="S941" s="58" t="s">
        <v>82</v>
      </c>
      <c r="T941" s="58">
        <v>2021</v>
      </c>
      <c r="U941" s="58" t="s">
        <v>6</v>
      </c>
      <c r="V941" s="58" t="s">
        <v>83</v>
      </c>
      <c r="W941" s="58" t="s">
        <v>84</v>
      </c>
      <c r="X941" s="58" t="s">
        <v>85</v>
      </c>
      <c r="Y941" s="58" t="s">
        <v>86</v>
      </c>
      <c r="Z941" s="58" t="s">
        <v>87</v>
      </c>
      <c r="AA941" s="58" t="s">
        <v>90</v>
      </c>
      <c r="AB941" s="58">
        <v>203</v>
      </c>
      <c r="AC941" s="58">
        <v>290.28999999999996</v>
      </c>
    </row>
    <row r="942" spans="19:29" ht="18" customHeight="1" x14ac:dyDescent="0.25">
      <c r="S942" s="58" t="s">
        <v>91</v>
      </c>
      <c r="T942" s="58">
        <v>2021</v>
      </c>
      <c r="U942" s="58" t="s">
        <v>6</v>
      </c>
      <c r="V942" s="58" t="s">
        <v>83</v>
      </c>
      <c r="W942" s="58" t="s">
        <v>84</v>
      </c>
      <c r="X942" s="58" t="s">
        <v>85</v>
      </c>
      <c r="Y942" s="58" t="s">
        <v>86</v>
      </c>
      <c r="Z942" s="58" t="s">
        <v>87</v>
      </c>
      <c r="AA942" s="58" t="s">
        <v>90</v>
      </c>
      <c r="AB942" s="58">
        <v>785</v>
      </c>
      <c r="AC942" s="58">
        <v>1122.55</v>
      </c>
    </row>
    <row r="943" spans="19:29" ht="18" customHeight="1" x14ac:dyDescent="0.25">
      <c r="S943" s="58" t="s">
        <v>89</v>
      </c>
      <c r="T943" s="58">
        <v>2021</v>
      </c>
      <c r="U943" s="58" t="s">
        <v>5</v>
      </c>
      <c r="V943" s="58" t="s">
        <v>83</v>
      </c>
      <c r="W943" s="58" t="s">
        <v>84</v>
      </c>
      <c r="X943" s="58" t="s">
        <v>85</v>
      </c>
      <c r="Y943" s="58" t="s">
        <v>86</v>
      </c>
      <c r="Z943" s="58" t="s">
        <v>87</v>
      </c>
      <c r="AA943" s="58" t="s">
        <v>88</v>
      </c>
      <c r="AB943" s="58">
        <v>128</v>
      </c>
      <c r="AC943" s="58">
        <v>526.24</v>
      </c>
    </row>
    <row r="944" spans="19:29" ht="18" customHeight="1" x14ac:dyDescent="0.25">
      <c r="S944" s="58" t="s">
        <v>91</v>
      </c>
      <c r="T944" s="58">
        <v>2021</v>
      </c>
      <c r="U944" s="58" t="s">
        <v>5</v>
      </c>
      <c r="V944" s="58" t="s">
        <v>83</v>
      </c>
      <c r="W944" s="58" t="s">
        <v>84</v>
      </c>
      <c r="X944" s="58" t="s">
        <v>85</v>
      </c>
      <c r="Y944" s="58" t="s">
        <v>86</v>
      </c>
      <c r="Z944" s="58" t="s">
        <v>87</v>
      </c>
      <c r="AA944" s="58" t="s">
        <v>88</v>
      </c>
      <c r="AB944" s="58">
        <v>368</v>
      </c>
      <c r="AC944" s="58">
        <v>526.24</v>
      </c>
    </row>
    <row r="945" spans="19:29" ht="18" customHeight="1" x14ac:dyDescent="0.25">
      <c r="S945" s="58" t="s">
        <v>89</v>
      </c>
      <c r="T945" s="58">
        <v>2021</v>
      </c>
      <c r="U945" s="58" t="s">
        <v>5</v>
      </c>
      <c r="V945" s="58" t="s">
        <v>83</v>
      </c>
      <c r="W945" s="58" t="s">
        <v>84</v>
      </c>
      <c r="X945" s="58" t="s">
        <v>85</v>
      </c>
      <c r="Y945" s="58" t="s">
        <v>86</v>
      </c>
      <c r="Z945" s="58" t="s">
        <v>87</v>
      </c>
      <c r="AA945" s="58" t="s">
        <v>88</v>
      </c>
      <c r="AB945" s="58">
        <v>362</v>
      </c>
      <c r="AC945" s="58">
        <v>517.66</v>
      </c>
    </row>
    <row r="946" spans="19:29" ht="18" customHeight="1" x14ac:dyDescent="0.25">
      <c r="S946" s="58" t="s">
        <v>82</v>
      </c>
      <c r="T946" s="58">
        <v>2021</v>
      </c>
      <c r="U946" s="58" t="s">
        <v>5</v>
      </c>
      <c r="V946" s="58" t="s">
        <v>83</v>
      </c>
      <c r="W946" s="58" t="s">
        <v>84</v>
      </c>
      <c r="X946" s="58" t="s">
        <v>85</v>
      </c>
      <c r="Y946" s="58" t="s">
        <v>86</v>
      </c>
      <c r="Z946" s="58" t="s">
        <v>87</v>
      </c>
      <c r="AA946" s="58" t="s">
        <v>90</v>
      </c>
      <c r="AB946" s="58">
        <v>206</v>
      </c>
      <c r="AC946" s="58">
        <v>294.58</v>
      </c>
    </row>
    <row r="947" spans="19:29" ht="18" customHeight="1" x14ac:dyDescent="0.25">
      <c r="S947" s="58" t="s">
        <v>82</v>
      </c>
      <c r="T947" s="58">
        <v>2021</v>
      </c>
      <c r="U947" s="58" t="s">
        <v>5</v>
      </c>
      <c r="V947" s="58" t="s">
        <v>83</v>
      </c>
      <c r="W947" s="58" t="s">
        <v>84</v>
      </c>
      <c r="X947" s="58" t="s">
        <v>85</v>
      </c>
      <c r="Y947" s="58" t="s">
        <v>86</v>
      </c>
      <c r="Z947" s="58" t="s">
        <v>87</v>
      </c>
      <c r="AA947" s="58" t="s">
        <v>90</v>
      </c>
      <c r="AB947" s="58">
        <v>134</v>
      </c>
      <c r="AC947" s="58">
        <v>191.62</v>
      </c>
    </row>
    <row r="948" spans="19:29" ht="18" customHeight="1" x14ac:dyDescent="0.25">
      <c r="S948" s="58" t="s">
        <v>82</v>
      </c>
      <c r="T948" s="58">
        <v>2021</v>
      </c>
      <c r="U948" s="58" t="s">
        <v>5</v>
      </c>
      <c r="V948" s="58" t="s">
        <v>83</v>
      </c>
      <c r="W948" s="58" t="s">
        <v>84</v>
      </c>
      <c r="X948" s="58" t="s">
        <v>85</v>
      </c>
      <c r="Y948" s="58" t="s">
        <v>86</v>
      </c>
      <c r="Z948" s="58" t="s">
        <v>87</v>
      </c>
      <c r="AA948" s="58" t="s">
        <v>90</v>
      </c>
      <c r="AB948" s="58">
        <v>160</v>
      </c>
      <c r="AC948" s="58">
        <v>228.8</v>
      </c>
    </row>
    <row r="949" spans="19:29" ht="18" customHeight="1" x14ac:dyDescent="0.25">
      <c r="S949" s="58" t="s">
        <v>89</v>
      </c>
      <c r="T949" s="58">
        <v>2021</v>
      </c>
      <c r="U949" s="58" t="s">
        <v>5</v>
      </c>
      <c r="V949" s="58" t="s">
        <v>83</v>
      </c>
      <c r="W949" s="58" t="s">
        <v>84</v>
      </c>
      <c r="X949" s="58" t="s">
        <v>85</v>
      </c>
      <c r="Y949" s="58" t="s">
        <v>86</v>
      </c>
      <c r="Z949" s="58" t="s">
        <v>87</v>
      </c>
      <c r="AA949" s="58" t="s">
        <v>90</v>
      </c>
      <c r="AB949" s="58">
        <v>208</v>
      </c>
      <c r="AC949" s="58">
        <v>297.44</v>
      </c>
    </row>
    <row r="950" spans="19:29" ht="18" customHeight="1" x14ac:dyDescent="0.25">
      <c r="S950" s="58" t="s">
        <v>82</v>
      </c>
      <c r="T950" s="58">
        <v>2021</v>
      </c>
      <c r="U950" s="58" t="s">
        <v>5</v>
      </c>
      <c r="V950" s="58" t="s">
        <v>83</v>
      </c>
      <c r="W950" s="58" t="s">
        <v>84</v>
      </c>
      <c r="X950" s="58" t="s">
        <v>85</v>
      </c>
      <c r="Y950" s="58" t="s">
        <v>86</v>
      </c>
      <c r="Z950" s="58" t="s">
        <v>87</v>
      </c>
      <c r="AA950" s="58" t="s">
        <v>90</v>
      </c>
      <c r="AB950" s="58">
        <v>136</v>
      </c>
      <c r="AC950" s="58">
        <v>194.48</v>
      </c>
    </row>
    <row r="951" spans="19:29" ht="18" customHeight="1" x14ac:dyDescent="0.25">
      <c r="S951" s="58" t="s">
        <v>89</v>
      </c>
      <c r="T951" s="58">
        <v>2021</v>
      </c>
      <c r="U951" s="58" t="s">
        <v>5</v>
      </c>
      <c r="V951" s="58" t="s">
        <v>83</v>
      </c>
      <c r="W951" s="58" t="s">
        <v>84</v>
      </c>
      <c r="X951" s="58" t="s">
        <v>85</v>
      </c>
      <c r="Y951" s="58" t="s">
        <v>86</v>
      </c>
      <c r="Z951" s="58" t="s">
        <v>87</v>
      </c>
      <c r="AA951" s="58" t="s">
        <v>90</v>
      </c>
      <c r="AB951" s="58">
        <v>372</v>
      </c>
      <c r="AC951" s="58">
        <v>526.24</v>
      </c>
    </row>
    <row r="952" spans="19:29" ht="18" customHeight="1" x14ac:dyDescent="0.25">
      <c r="S952" s="58" t="s">
        <v>89</v>
      </c>
      <c r="T952" s="58">
        <v>2021</v>
      </c>
      <c r="U952" s="58" t="s">
        <v>5</v>
      </c>
      <c r="V952" s="58" t="s">
        <v>83</v>
      </c>
      <c r="W952" s="58" t="s">
        <v>84</v>
      </c>
      <c r="X952" s="58" t="s">
        <v>85</v>
      </c>
      <c r="Y952" s="58" t="s">
        <v>86</v>
      </c>
      <c r="Z952" s="58" t="s">
        <v>87</v>
      </c>
      <c r="AA952" s="58" t="s">
        <v>90</v>
      </c>
      <c r="AB952" s="58">
        <v>366</v>
      </c>
      <c r="AC952" s="58">
        <v>526.24</v>
      </c>
    </row>
    <row r="953" spans="19:29" ht="18" customHeight="1" x14ac:dyDescent="0.25">
      <c r="S953" s="58" t="s">
        <v>82</v>
      </c>
      <c r="T953" s="58">
        <v>2021</v>
      </c>
      <c r="U953" s="58" t="s">
        <v>5</v>
      </c>
      <c r="V953" s="58" t="s">
        <v>83</v>
      </c>
      <c r="W953" s="58" t="s">
        <v>84</v>
      </c>
      <c r="X953" s="58" t="s">
        <v>85</v>
      </c>
      <c r="Y953" s="58" t="s">
        <v>86</v>
      </c>
      <c r="Z953" s="58" t="s">
        <v>87</v>
      </c>
      <c r="AA953" s="58" t="s">
        <v>90</v>
      </c>
      <c r="AB953" s="58">
        <v>689</v>
      </c>
      <c r="AC953" s="58">
        <v>985.27</v>
      </c>
    </row>
    <row r="954" spans="19:29" ht="18" customHeight="1" x14ac:dyDescent="0.25">
      <c r="S954" s="58" t="s">
        <v>91</v>
      </c>
      <c r="T954" s="58">
        <v>2021</v>
      </c>
      <c r="U954" s="58" t="s">
        <v>5</v>
      </c>
      <c r="V954" s="58" t="s">
        <v>83</v>
      </c>
      <c r="W954" s="58" t="s">
        <v>84</v>
      </c>
      <c r="X954" s="58" t="s">
        <v>85</v>
      </c>
      <c r="Y954" s="58" t="s">
        <v>86</v>
      </c>
      <c r="Z954" s="58" t="s">
        <v>87</v>
      </c>
      <c r="AA954" s="58" t="s">
        <v>90</v>
      </c>
      <c r="AB954" s="58">
        <v>722</v>
      </c>
      <c r="AC954" s="58">
        <v>1032.46</v>
      </c>
    </row>
    <row r="955" spans="19:29" ht="18" customHeight="1" x14ac:dyDescent="0.25">
      <c r="S955" s="58" t="s">
        <v>89</v>
      </c>
      <c r="T955" s="58">
        <v>2021</v>
      </c>
      <c r="U955" s="58" t="s">
        <v>5</v>
      </c>
      <c r="V955" s="58" t="s">
        <v>83</v>
      </c>
      <c r="W955" s="58" t="s">
        <v>84</v>
      </c>
      <c r="X955" s="58" t="s">
        <v>85</v>
      </c>
      <c r="Y955" s="58" t="s">
        <v>86</v>
      </c>
      <c r="Z955" s="58" t="s">
        <v>87</v>
      </c>
      <c r="AA955" s="58" t="s">
        <v>90</v>
      </c>
      <c r="AB955" s="58">
        <v>776</v>
      </c>
      <c r="AC955" s="58">
        <v>1109.68</v>
      </c>
    </row>
    <row r="956" spans="19:29" ht="18" customHeight="1" x14ac:dyDescent="0.25">
      <c r="S956" s="58" t="s">
        <v>91</v>
      </c>
      <c r="T956" s="58">
        <v>2021</v>
      </c>
      <c r="U956" s="58" t="s">
        <v>5</v>
      </c>
      <c r="V956" s="58" t="s">
        <v>83</v>
      </c>
      <c r="W956" s="58" t="s">
        <v>84</v>
      </c>
      <c r="X956" s="58" t="s">
        <v>85</v>
      </c>
      <c r="Y956" s="58" t="s">
        <v>86</v>
      </c>
      <c r="Z956" s="58" t="s">
        <v>87</v>
      </c>
      <c r="AA956" s="58" t="s">
        <v>90</v>
      </c>
      <c r="AB956" s="58">
        <v>129</v>
      </c>
      <c r="AC956" s="58">
        <v>184.47</v>
      </c>
    </row>
    <row r="957" spans="19:29" ht="18" customHeight="1" x14ac:dyDescent="0.25">
      <c r="S957" s="58" t="s">
        <v>89</v>
      </c>
      <c r="T957" s="58">
        <v>2021</v>
      </c>
      <c r="U957" s="58" t="s">
        <v>5</v>
      </c>
      <c r="V957" s="58" t="s">
        <v>83</v>
      </c>
      <c r="W957" s="58" t="s">
        <v>84</v>
      </c>
      <c r="X957" s="58" t="s">
        <v>85</v>
      </c>
      <c r="Y957" s="58" t="s">
        <v>86</v>
      </c>
      <c r="Z957" s="58" t="s">
        <v>87</v>
      </c>
      <c r="AA957" s="58" t="s">
        <v>90</v>
      </c>
      <c r="AB957" s="58">
        <v>369</v>
      </c>
      <c r="AC957" s="58">
        <v>527.66999999999996</v>
      </c>
    </row>
    <row r="958" spans="19:29" ht="18" customHeight="1" x14ac:dyDescent="0.25">
      <c r="S958" s="58" t="s">
        <v>82</v>
      </c>
      <c r="T958" s="58">
        <v>2021</v>
      </c>
      <c r="U958" s="58" t="s">
        <v>5</v>
      </c>
      <c r="V958" s="58" t="s">
        <v>83</v>
      </c>
      <c r="W958" s="58" t="s">
        <v>84</v>
      </c>
      <c r="X958" s="58" t="s">
        <v>85</v>
      </c>
      <c r="Y958" s="58" t="s">
        <v>86</v>
      </c>
      <c r="Z958" s="58" t="s">
        <v>87</v>
      </c>
      <c r="AA958" s="58" t="s">
        <v>90</v>
      </c>
      <c r="AB958" s="58">
        <v>363</v>
      </c>
      <c r="AC958" s="58">
        <v>519.09</v>
      </c>
    </row>
    <row r="959" spans="19:29" ht="18" customHeight="1" x14ac:dyDescent="0.25">
      <c r="S959" s="58" t="s">
        <v>89</v>
      </c>
      <c r="T959" s="58">
        <v>2021</v>
      </c>
      <c r="U959" s="58" t="s">
        <v>5</v>
      </c>
      <c r="V959" s="58" t="s">
        <v>83</v>
      </c>
      <c r="W959" s="58" t="s">
        <v>84</v>
      </c>
      <c r="X959" s="58" t="s">
        <v>85</v>
      </c>
      <c r="Y959" s="58" t="s">
        <v>86</v>
      </c>
      <c r="Z959" s="58" t="s">
        <v>87</v>
      </c>
      <c r="AA959" s="58" t="s">
        <v>90</v>
      </c>
      <c r="AB959" s="58">
        <v>159</v>
      </c>
      <c r="AC959" s="58">
        <v>227.37</v>
      </c>
    </row>
    <row r="960" spans="19:29" ht="18" customHeight="1" x14ac:dyDescent="0.25">
      <c r="S960" s="58" t="s">
        <v>89</v>
      </c>
      <c r="T960" s="58">
        <v>2021</v>
      </c>
      <c r="U960" s="58" t="s">
        <v>5</v>
      </c>
      <c r="V960" s="58" t="s">
        <v>83</v>
      </c>
      <c r="W960" s="58" t="s">
        <v>84</v>
      </c>
      <c r="X960" s="58" t="s">
        <v>85</v>
      </c>
      <c r="Y960" s="58" t="s">
        <v>86</v>
      </c>
      <c r="Z960" s="58" t="s">
        <v>87</v>
      </c>
      <c r="AA960" s="58" t="s">
        <v>90</v>
      </c>
      <c r="AB960" s="58">
        <v>762</v>
      </c>
      <c r="AC960" s="58">
        <v>526.24</v>
      </c>
    </row>
    <row r="961" spans="19:29" ht="18" customHeight="1" x14ac:dyDescent="0.25">
      <c r="S961" s="58" t="s">
        <v>82</v>
      </c>
      <c r="T961" s="58">
        <v>2021</v>
      </c>
      <c r="U961" s="58" t="s">
        <v>5</v>
      </c>
      <c r="V961" s="58" t="s">
        <v>83</v>
      </c>
      <c r="W961" s="58" t="s">
        <v>84</v>
      </c>
      <c r="X961" s="58" t="s">
        <v>85</v>
      </c>
      <c r="Y961" s="58" t="s">
        <v>86</v>
      </c>
      <c r="Z961" s="58" t="s">
        <v>87</v>
      </c>
      <c r="AA961" s="58" t="s">
        <v>90</v>
      </c>
      <c r="AB961" s="58">
        <v>815</v>
      </c>
      <c r="AC961" s="58">
        <v>526.24</v>
      </c>
    </row>
    <row r="962" spans="19:29" ht="18" customHeight="1" x14ac:dyDescent="0.25">
      <c r="S962" s="58" t="s">
        <v>82</v>
      </c>
      <c r="T962" s="58">
        <v>2021</v>
      </c>
      <c r="U962" s="58" t="s">
        <v>5</v>
      </c>
      <c r="V962" s="58" t="s">
        <v>83</v>
      </c>
      <c r="W962" s="58" t="s">
        <v>84</v>
      </c>
      <c r="X962" s="58" t="s">
        <v>85</v>
      </c>
      <c r="Y962" s="58" t="s">
        <v>86</v>
      </c>
      <c r="Z962" s="58" t="s">
        <v>87</v>
      </c>
      <c r="AA962" s="58" t="s">
        <v>90</v>
      </c>
      <c r="AB962" s="58">
        <v>163</v>
      </c>
      <c r="AC962" s="58">
        <v>233.09</v>
      </c>
    </row>
    <row r="963" spans="19:29" ht="18" customHeight="1" x14ac:dyDescent="0.25">
      <c r="S963" s="58" t="s">
        <v>82</v>
      </c>
      <c r="T963" s="58">
        <v>2021</v>
      </c>
      <c r="U963" s="58" t="s">
        <v>5</v>
      </c>
      <c r="V963" s="58" t="s">
        <v>83</v>
      </c>
      <c r="W963" s="58" t="s">
        <v>84</v>
      </c>
      <c r="X963" s="58" t="s">
        <v>85</v>
      </c>
      <c r="Y963" s="58" t="s">
        <v>86</v>
      </c>
      <c r="Z963" s="58" t="s">
        <v>87</v>
      </c>
      <c r="AA963" s="58" t="s">
        <v>90</v>
      </c>
      <c r="AB963" s="58">
        <v>133</v>
      </c>
      <c r="AC963" s="58">
        <v>190.19</v>
      </c>
    </row>
    <row r="964" spans="19:29" ht="18" customHeight="1" x14ac:dyDescent="0.25">
      <c r="S964" s="58" t="s">
        <v>82</v>
      </c>
      <c r="T964" s="58">
        <v>2021</v>
      </c>
      <c r="U964" s="58" t="s">
        <v>5</v>
      </c>
      <c r="V964" s="58" t="s">
        <v>83</v>
      </c>
      <c r="W964" s="58" t="s">
        <v>84</v>
      </c>
      <c r="X964" s="58" t="s">
        <v>85</v>
      </c>
      <c r="Y964" s="58" t="s">
        <v>86</v>
      </c>
      <c r="Z964" s="58" t="s">
        <v>87</v>
      </c>
      <c r="AA964" s="58" t="s">
        <v>88</v>
      </c>
      <c r="AB964" s="58">
        <v>371</v>
      </c>
      <c r="AC964" s="58">
        <v>530.53</v>
      </c>
    </row>
    <row r="965" spans="19:29" ht="18" customHeight="1" x14ac:dyDescent="0.25">
      <c r="S965" s="58" t="s">
        <v>91</v>
      </c>
      <c r="T965" s="58">
        <v>2021</v>
      </c>
      <c r="U965" s="58" t="s">
        <v>5</v>
      </c>
      <c r="V965" s="58" t="s">
        <v>83</v>
      </c>
      <c r="W965" s="58" t="s">
        <v>84</v>
      </c>
      <c r="X965" s="58" t="s">
        <v>85</v>
      </c>
      <c r="Y965" s="58" t="s">
        <v>86</v>
      </c>
      <c r="Z965" s="58" t="s">
        <v>87</v>
      </c>
      <c r="AA965" s="58" t="s">
        <v>88</v>
      </c>
      <c r="AB965" s="58">
        <v>365</v>
      </c>
      <c r="AC965" s="58">
        <v>521.95000000000005</v>
      </c>
    </row>
    <row r="966" spans="19:29" ht="18" customHeight="1" x14ac:dyDescent="0.25">
      <c r="S966" s="58" t="s">
        <v>82</v>
      </c>
      <c r="T966" s="58">
        <v>2021</v>
      </c>
      <c r="U966" s="58" t="s">
        <v>5</v>
      </c>
      <c r="V966" s="58" t="s">
        <v>83</v>
      </c>
      <c r="W966" s="58" t="s">
        <v>84</v>
      </c>
      <c r="X966" s="58" t="s">
        <v>85</v>
      </c>
      <c r="Y966" s="58" t="s">
        <v>86</v>
      </c>
      <c r="Z966" s="58" t="s">
        <v>87</v>
      </c>
      <c r="AA966" s="58" t="s">
        <v>90</v>
      </c>
      <c r="AB966" s="58">
        <v>161</v>
      </c>
      <c r="AC966" s="58">
        <v>230.23000000000002</v>
      </c>
    </row>
    <row r="967" spans="19:29" ht="18" customHeight="1" x14ac:dyDescent="0.25">
      <c r="S967" s="58" t="s">
        <v>89</v>
      </c>
      <c r="T967" s="58">
        <v>2021</v>
      </c>
      <c r="U967" s="58" t="s">
        <v>5</v>
      </c>
      <c r="V967" s="58" t="s">
        <v>83</v>
      </c>
      <c r="W967" s="58" t="s">
        <v>84</v>
      </c>
      <c r="X967" s="58" t="s">
        <v>85</v>
      </c>
      <c r="Y967" s="58" t="s">
        <v>86</v>
      </c>
      <c r="Z967" s="58" t="s">
        <v>87</v>
      </c>
      <c r="AA967" s="58" t="s">
        <v>90</v>
      </c>
      <c r="AB967" s="58">
        <v>209</v>
      </c>
      <c r="AC967" s="58">
        <v>298.87</v>
      </c>
    </row>
    <row r="968" spans="19:29" ht="18" customHeight="1" x14ac:dyDescent="0.25">
      <c r="S968" s="58" t="s">
        <v>91</v>
      </c>
      <c r="T968" s="58">
        <v>2021</v>
      </c>
      <c r="U968" s="58" t="s">
        <v>2</v>
      </c>
      <c r="V968" s="58" t="s">
        <v>83</v>
      </c>
      <c r="W968" s="58" t="s">
        <v>84</v>
      </c>
      <c r="X968" s="58" t="s">
        <v>85</v>
      </c>
      <c r="Y968" s="58" t="s">
        <v>86</v>
      </c>
      <c r="Z968" s="58" t="s">
        <v>87</v>
      </c>
      <c r="AA968" s="58" t="s">
        <v>88</v>
      </c>
      <c r="AB968" s="58">
        <v>176</v>
      </c>
      <c r="AC968" s="58">
        <v>526.24</v>
      </c>
    </row>
    <row r="969" spans="19:29" ht="18" customHeight="1" x14ac:dyDescent="0.25">
      <c r="S969" s="58" t="s">
        <v>82</v>
      </c>
      <c r="T969" s="58">
        <v>2021</v>
      </c>
      <c r="U969" s="58" t="s">
        <v>2</v>
      </c>
      <c r="V969" s="58" t="s">
        <v>83</v>
      </c>
      <c r="W969" s="58" t="s">
        <v>84</v>
      </c>
      <c r="X969" s="58" t="s">
        <v>85</v>
      </c>
      <c r="Y969" s="58" t="s">
        <v>86</v>
      </c>
      <c r="Z969" s="58" t="s">
        <v>87</v>
      </c>
      <c r="AA969" s="58" t="s">
        <v>88</v>
      </c>
      <c r="AB969" s="58">
        <v>170</v>
      </c>
      <c r="AC969" s="58">
        <v>526.24</v>
      </c>
    </row>
    <row r="970" spans="19:29" ht="18" customHeight="1" x14ac:dyDescent="0.25">
      <c r="S970" s="58" t="s">
        <v>91</v>
      </c>
      <c r="T970" s="58">
        <v>2021</v>
      </c>
      <c r="U970" s="58" t="s">
        <v>2</v>
      </c>
      <c r="V970" s="58" t="s">
        <v>83</v>
      </c>
      <c r="W970" s="58" t="s">
        <v>84</v>
      </c>
      <c r="X970" s="58" t="s">
        <v>85</v>
      </c>
      <c r="Y970" s="58" t="s">
        <v>86</v>
      </c>
      <c r="Z970" s="58" t="s">
        <v>87</v>
      </c>
      <c r="AA970" s="58" t="s">
        <v>88</v>
      </c>
      <c r="AB970" s="58">
        <v>164</v>
      </c>
      <c r="AC970" s="58">
        <v>526.24</v>
      </c>
    </row>
    <row r="971" spans="19:29" ht="18" customHeight="1" x14ac:dyDescent="0.25">
      <c r="S971" s="58" t="s">
        <v>82</v>
      </c>
      <c r="T971" s="58">
        <v>2021</v>
      </c>
      <c r="U971" s="58" t="s">
        <v>2</v>
      </c>
      <c r="V971" s="58" t="s">
        <v>83</v>
      </c>
      <c r="W971" s="58" t="s">
        <v>84</v>
      </c>
      <c r="X971" s="58" t="s">
        <v>85</v>
      </c>
      <c r="Y971" s="58" t="s">
        <v>86</v>
      </c>
      <c r="Z971" s="58" t="s">
        <v>87</v>
      </c>
      <c r="AA971" s="58" t="s">
        <v>90</v>
      </c>
      <c r="AB971" s="58">
        <v>176</v>
      </c>
      <c r="AC971" s="58">
        <v>251.68</v>
      </c>
    </row>
    <row r="972" spans="19:29" ht="18" customHeight="1" x14ac:dyDescent="0.25">
      <c r="S972" s="58" t="s">
        <v>82</v>
      </c>
      <c r="T972" s="58">
        <v>2021</v>
      </c>
      <c r="U972" s="58" t="s">
        <v>2</v>
      </c>
      <c r="V972" s="58" t="s">
        <v>83</v>
      </c>
      <c r="W972" s="58" t="s">
        <v>84</v>
      </c>
      <c r="X972" s="58" t="s">
        <v>85</v>
      </c>
      <c r="Y972" s="58" t="s">
        <v>86</v>
      </c>
      <c r="Z972" s="58" t="s">
        <v>87</v>
      </c>
      <c r="AA972" s="58" t="s">
        <v>90</v>
      </c>
      <c r="AB972" s="58">
        <v>224</v>
      </c>
      <c r="AC972" s="58">
        <v>320.32</v>
      </c>
    </row>
    <row r="973" spans="19:29" ht="18" customHeight="1" x14ac:dyDescent="0.25">
      <c r="S973" s="58" t="s">
        <v>82</v>
      </c>
      <c r="T973" s="58">
        <v>2021</v>
      </c>
      <c r="U973" s="58" t="s">
        <v>2</v>
      </c>
      <c r="V973" s="58" t="s">
        <v>83</v>
      </c>
      <c r="W973" s="58" t="s">
        <v>84</v>
      </c>
      <c r="X973" s="58" t="s">
        <v>85</v>
      </c>
      <c r="Y973" s="58" t="s">
        <v>86</v>
      </c>
      <c r="Z973" s="58" t="s">
        <v>87</v>
      </c>
      <c r="AA973" s="58" t="s">
        <v>90</v>
      </c>
      <c r="AB973" s="58">
        <v>152</v>
      </c>
      <c r="AC973" s="58">
        <v>217.36</v>
      </c>
    </row>
    <row r="974" spans="19:29" ht="18" customHeight="1" x14ac:dyDescent="0.25">
      <c r="S974" s="58" t="s">
        <v>89</v>
      </c>
      <c r="T974" s="58">
        <v>2021</v>
      </c>
      <c r="U974" s="58" t="s">
        <v>2</v>
      </c>
      <c r="V974" s="58" t="s">
        <v>83</v>
      </c>
      <c r="W974" s="58" t="s">
        <v>84</v>
      </c>
      <c r="X974" s="58" t="s">
        <v>85</v>
      </c>
      <c r="Y974" s="58" t="s">
        <v>86</v>
      </c>
      <c r="Z974" s="58" t="s">
        <v>87</v>
      </c>
      <c r="AA974" s="58" t="s">
        <v>90</v>
      </c>
      <c r="AB974" s="58">
        <v>178</v>
      </c>
      <c r="AC974" s="58">
        <v>254.54</v>
      </c>
    </row>
    <row r="975" spans="19:29" ht="18" customHeight="1" x14ac:dyDescent="0.25">
      <c r="S975" s="58" t="s">
        <v>82</v>
      </c>
      <c r="T975" s="58">
        <v>2021</v>
      </c>
      <c r="U975" s="58" t="s">
        <v>2</v>
      </c>
      <c r="V975" s="58" t="s">
        <v>83</v>
      </c>
      <c r="W975" s="58" t="s">
        <v>84</v>
      </c>
      <c r="X975" s="58" t="s">
        <v>85</v>
      </c>
      <c r="Y975" s="58" t="s">
        <v>86</v>
      </c>
      <c r="Z975" s="58" t="s">
        <v>87</v>
      </c>
      <c r="AA975" s="58" t="s">
        <v>90</v>
      </c>
      <c r="AB975" s="58">
        <v>226</v>
      </c>
      <c r="AC975" s="58">
        <v>323.18</v>
      </c>
    </row>
    <row r="976" spans="19:29" ht="18" customHeight="1" x14ac:dyDescent="0.25">
      <c r="S976" s="58" t="s">
        <v>91</v>
      </c>
      <c r="T976" s="58">
        <v>2021</v>
      </c>
      <c r="U976" s="58" t="s">
        <v>2</v>
      </c>
      <c r="V976" s="58" t="s">
        <v>83</v>
      </c>
      <c r="W976" s="58" t="s">
        <v>84</v>
      </c>
      <c r="X976" s="58" t="s">
        <v>85</v>
      </c>
      <c r="Y976" s="58" t="s">
        <v>86</v>
      </c>
      <c r="Z976" s="58" t="s">
        <v>87</v>
      </c>
      <c r="AA976" s="58" t="s">
        <v>90</v>
      </c>
      <c r="AB976" s="58">
        <v>148</v>
      </c>
      <c r="AC976" s="58">
        <v>211.64</v>
      </c>
    </row>
    <row r="977" spans="19:29" ht="18" customHeight="1" x14ac:dyDescent="0.25">
      <c r="S977" s="58" t="s">
        <v>89</v>
      </c>
      <c r="T977" s="58">
        <v>2021</v>
      </c>
      <c r="U977" s="58" t="s">
        <v>2</v>
      </c>
      <c r="V977" s="58" t="s">
        <v>83</v>
      </c>
      <c r="W977" s="58" t="s">
        <v>84</v>
      </c>
      <c r="X977" s="58" t="s">
        <v>85</v>
      </c>
      <c r="Y977" s="58" t="s">
        <v>86</v>
      </c>
      <c r="Z977" s="58" t="s">
        <v>87</v>
      </c>
      <c r="AA977" s="58" t="s">
        <v>88</v>
      </c>
      <c r="AB977" s="58">
        <v>174</v>
      </c>
      <c r="AC977" s="58">
        <v>526.24</v>
      </c>
    </row>
    <row r="978" spans="19:29" ht="18" customHeight="1" x14ac:dyDescent="0.25">
      <c r="S978" s="58" t="s">
        <v>89</v>
      </c>
      <c r="T978" s="58">
        <v>2021</v>
      </c>
      <c r="U978" s="58" t="s">
        <v>2</v>
      </c>
      <c r="V978" s="58" t="s">
        <v>83</v>
      </c>
      <c r="W978" s="58" t="s">
        <v>84</v>
      </c>
      <c r="X978" s="58" t="s">
        <v>85</v>
      </c>
      <c r="Y978" s="58" t="s">
        <v>86</v>
      </c>
      <c r="Z978" s="58" t="s">
        <v>87</v>
      </c>
      <c r="AA978" s="58" t="s">
        <v>88</v>
      </c>
      <c r="AB978" s="58">
        <v>168</v>
      </c>
      <c r="AC978" s="58">
        <v>526.24</v>
      </c>
    </row>
    <row r="979" spans="19:29" ht="18" customHeight="1" x14ac:dyDescent="0.25">
      <c r="S979" s="58" t="s">
        <v>89</v>
      </c>
      <c r="T979" s="58">
        <v>2021</v>
      </c>
      <c r="U979" s="58" t="s">
        <v>2</v>
      </c>
      <c r="V979" s="58" t="s">
        <v>83</v>
      </c>
      <c r="W979" s="58" t="s">
        <v>84</v>
      </c>
      <c r="X979" s="58" t="s">
        <v>85</v>
      </c>
      <c r="Y979" s="58" t="s">
        <v>86</v>
      </c>
      <c r="Z979" s="58" t="s">
        <v>87</v>
      </c>
      <c r="AA979" s="58" t="s">
        <v>90</v>
      </c>
      <c r="AB979" s="58">
        <v>720</v>
      </c>
      <c r="AC979" s="58">
        <v>1029.5999999999999</v>
      </c>
    </row>
    <row r="980" spans="19:29" ht="18" customHeight="1" x14ac:dyDescent="0.25">
      <c r="S980" s="58" t="s">
        <v>89</v>
      </c>
      <c r="T980" s="58">
        <v>2021</v>
      </c>
      <c r="U980" s="58" t="s">
        <v>2</v>
      </c>
      <c r="V980" s="58" t="s">
        <v>83</v>
      </c>
      <c r="W980" s="58" t="s">
        <v>84</v>
      </c>
      <c r="X980" s="58" t="s">
        <v>85</v>
      </c>
      <c r="Y980" s="58" t="s">
        <v>86</v>
      </c>
      <c r="Z980" s="58" t="s">
        <v>87</v>
      </c>
      <c r="AA980" s="58" t="s">
        <v>90</v>
      </c>
      <c r="AB980" s="58">
        <v>773</v>
      </c>
      <c r="AC980" s="58">
        <v>1105.3899999999999</v>
      </c>
    </row>
    <row r="981" spans="19:29" ht="18" customHeight="1" x14ac:dyDescent="0.25">
      <c r="S981" s="58" t="s">
        <v>82</v>
      </c>
      <c r="T981" s="58">
        <v>2021</v>
      </c>
      <c r="U981" s="58" t="s">
        <v>2</v>
      </c>
      <c r="V981" s="58" t="s">
        <v>83</v>
      </c>
      <c r="W981" s="58" t="s">
        <v>84</v>
      </c>
      <c r="X981" s="58" t="s">
        <v>85</v>
      </c>
      <c r="Y981" s="58" t="s">
        <v>86</v>
      </c>
      <c r="Z981" s="58" t="s">
        <v>87</v>
      </c>
      <c r="AA981" s="58" t="s">
        <v>88</v>
      </c>
      <c r="AB981" s="58">
        <v>177</v>
      </c>
      <c r="AC981" s="58">
        <v>253.11</v>
      </c>
    </row>
    <row r="982" spans="19:29" ht="18" customHeight="1" x14ac:dyDescent="0.25">
      <c r="S982" s="58" t="s">
        <v>82</v>
      </c>
      <c r="T982" s="58">
        <v>2021</v>
      </c>
      <c r="U982" s="58" t="s">
        <v>2</v>
      </c>
      <c r="V982" s="58" t="s">
        <v>83</v>
      </c>
      <c r="W982" s="58" t="s">
        <v>84</v>
      </c>
      <c r="X982" s="58" t="s">
        <v>85</v>
      </c>
      <c r="Y982" s="58" t="s">
        <v>86</v>
      </c>
      <c r="Z982" s="58" t="s">
        <v>87</v>
      </c>
      <c r="AA982" s="58" t="s">
        <v>88</v>
      </c>
      <c r="AB982" s="58">
        <v>171</v>
      </c>
      <c r="AC982" s="58">
        <v>244.53</v>
      </c>
    </row>
    <row r="983" spans="19:29" ht="18" customHeight="1" x14ac:dyDescent="0.25">
      <c r="S983" s="58" t="s">
        <v>89</v>
      </c>
      <c r="T983" s="58">
        <v>2021</v>
      </c>
      <c r="U983" s="58" t="s">
        <v>2</v>
      </c>
      <c r="V983" s="58" t="s">
        <v>83</v>
      </c>
      <c r="W983" s="58" t="s">
        <v>84</v>
      </c>
      <c r="X983" s="58" t="s">
        <v>85</v>
      </c>
      <c r="Y983" s="58" t="s">
        <v>86</v>
      </c>
      <c r="Z983" s="58" t="s">
        <v>87</v>
      </c>
      <c r="AA983" s="58" t="s">
        <v>88</v>
      </c>
      <c r="AB983" s="58">
        <v>165</v>
      </c>
      <c r="AC983" s="58">
        <v>235.95</v>
      </c>
    </row>
    <row r="984" spans="19:29" ht="18" customHeight="1" x14ac:dyDescent="0.25">
      <c r="S984" s="58" t="s">
        <v>89</v>
      </c>
      <c r="T984" s="58">
        <v>2021</v>
      </c>
      <c r="U984" s="58" t="s">
        <v>2</v>
      </c>
      <c r="V984" s="58" t="s">
        <v>83</v>
      </c>
      <c r="W984" s="58" t="s">
        <v>84</v>
      </c>
      <c r="X984" s="58" t="s">
        <v>85</v>
      </c>
      <c r="Y984" s="58" t="s">
        <v>86</v>
      </c>
      <c r="Z984" s="58" t="s">
        <v>87</v>
      </c>
      <c r="AA984" s="58" t="s">
        <v>90</v>
      </c>
      <c r="AB984" s="58">
        <v>177</v>
      </c>
      <c r="AC984" s="58">
        <v>253.11</v>
      </c>
    </row>
    <row r="985" spans="19:29" ht="18" customHeight="1" x14ac:dyDescent="0.25">
      <c r="S985" s="58" t="s">
        <v>89</v>
      </c>
      <c r="T985" s="58">
        <v>2021</v>
      </c>
      <c r="U985" s="58" t="s">
        <v>2</v>
      </c>
      <c r="V985" s="58" t="s">
        <v>83</v>
      </c>
      <c r="W985" s="58" t="s">
        <v>84</v>
      </c>
      <c r="X985" s="58" t="s">
        <v>85</v>
      </c>
      <c r="Y985" s="58" t="s">
        <v>86</v>
      </c>
      <c r="Z985" s="58" t="s">
        <v>87</v>
      </c>
      <c r="AA985" s="58" t="s">
        <v>90</v>
      </c>
      <c r="AB985" s="58">
        <v>759</v>
      </c>
      <c r="AC985" s="58">
        <v>526.24</v>
      </c>
    </row>
    <row r="986" spans="19:29" ht="18" customHeight="1" x14ac:dyDescent="0.25">
      <c r="S986" s="58" t="s">
        <v>91</v>
      </c>
      <c r="T986" s="58">
        <v>2021</v>
      </c>
      <c r="U986" s="58" t="s">
        <v>2</v>
      </c>
      <c r="V986" s="58" t="s">
        <v>83</v>
      </c>
      <c r="W986" s="58" t="s">
        <v>84</v>
      </c>
      <c r="X986" s="58" t="s">
        <v>85</v>
      </c>
      <c r="Y986" s="58" t="s">
        <v>86</v>
      </c>
      <c r="Z986" s="58" t="s">
        <v>87</v>
      </c>
      <c r="AA986" s="58" t="s">
        <v>90</v>
      </c>
      <c r="AB986" s="58">
        <v>175</v>
      </c>
      <c r="AC986" s="58">
        <v>250.25</v>
      </c>
    </row>
    <row r="987" spans="19:29" ht="18" customHeight="1" x14ac:dyDescent="0.25">
      <c r="S987" s="58" t="s">
        <v>89</v>
      </c>
      <c r="T987" s="58">
        <v>2021</v>
      </c>
      <c r="U987" s="58" t="s">
        <v>2</v>
      </c>
      <c r="V987" s="58" t="s">
        <v>83</v>
      </c>
      <c r="W987" s="58" t="s">
        <v>84</v>
      </c>
      <c r="X987" s="58" t="s">
        <v>85</v>
      </c>
      <c r="Y987" s="58" t="s">
        <v>86</v>
      </c>
      <c r="Z987" s="58" t="s">
        <v>87</v>
      </c>
      <c r="AA987" s="58" t="s">
        <v>90</v>
      </c>
      <c r="AB987" s="58">
        <v>223</v>
      </c>
      <c r="AC987" s="58">
        <v>318.89</v>
      </c>
    </row>
    <row r="988" spans="19:29" ht="18" customHeight="1" x14ac:dyDescent="0.25">
      <c r="S988" s="58" t="s">
        <v>89</v>
      </c>
      <c r="T988" s="58">
        <v>2021</v>
      </c>
      <c r="U988" s="58" t="s">
        <v>2</v>
      </c>
      <c r="V988" s="58" t="s">
        <v>83</v>
      </c>
      <c r="W988" s="58" t="s">
        <v>84</v>
      </c>
      <c r="X988" s="58" t="s">
        <v>85</v>
      </c>
      <c r="Y988" s="58" t="s">
        <v>86</v>
      </c>
      <c r="Z988" s="58" t="s">
        <v>87</v>
      </c>
      <c r="AA988" s="58" t="s">
        <v>90</v>
      </c>
      <c r="AB988" s="58">
        <v>151</v>
      </c>
      <c r="AC988" s="58">
        <v>215.93</v>
      </c>
    </row>
    <row r="989" spans="19:29" ht="18" customHeight="1" x14ac:dyDescent="0.25">
      <c r="S989" s="58" t="s">
        <v>91</v>
      </c>
      <c r="T989" s="58">
        <v>2021</v>
      </c>
      <c r="U989" s="58" t="s">
        <v>2</v>
      </c>
      <c r="V989" s="58" t="s">
        <v>83</v>
      </c>
      <c r="W989" s="58" t="s">
        <v>84</v>
      </c>
      <c r="X989" s="58" t="s">
        <v>85</v>
      </c>
      <c r="Y989" s="58" t="s">
        <v>86</v>
      </c>
      <c r="Z989" s="58" t="s">
        <v>87</v>
      </c>
      <c r="AA989" s="58" t="s">
        <v>88</v>
      </c>
      <c r="AB989" s="58">
        <v>173</v>
      </c>
      <c r="AC989" s="58">
        <v>247.39</v>
      </c>
    </row>
    <row r="990" spans="19:29" ht="18" customHeight="1" x14ac:dyDescent="0.25">
      <c r="S990" s="58" t="s">
        <v>89</v>
      </c>
      <c r="T990" s="58">
        <v>2021</v>
      </c>
      <c r="U990" s="58" t="s">
        <v>2</v>
      </c>
      <c r="V990" s="58" t="s">
        <v>83</v>
      </c>
      <c r="W990" s="58" t="s">
        <v>84</v>
      </c>
      <c r="X990" s="58" t="s">
        <v>85</v>
      </c>
      <c r="Y990" s="58" t="s">
        <v>86</v>
      </c>
      <c r="Z990" s="58" t="s">
        <v>87</v>
      </c>
      <c r="AA990" s="58" t="s">
        <v>88</v>
      </c>
      <c r="AB990" s="58">
        <v>167</v>
      </c>
      <c r="AC990" s="58">
        <v>238.81</v>
      </c>
    </row>
    <row r="991" spans="19:29" ht="18" customHeight="1" x14ac:dyDescent="0.25">
      <c r="S991" s="58" t="s">
        <v>82</v>
      </c>
      <c r="T991" s="58">
        <v>2021</v>
      </c>
      <c r="U991" s="58" t="s">
        <v>2</v>
      </c>
      <c r="V991" s="58" t="s">
        <v>83</v>
      </c>
      <c r="W991" s="58" t="s">
        <v>84</v>
      </c>
      <c r="X991" s="58" t="s">
        <v>85</v>
      </c>
      <c r="Y991" s="58" t="s">
        <v>86</v>
      </c>
      <c r="Z991" s="58" t="s">
        <v>87</v>
      </c>
      <c r="AA991" s="58" t="s">
        <v>90</v>
      </c>
      <c r="AB991" s="58">
        <v>179</v>
      </c>
      <c r="AC991" s="58">
        <v>255.97</v>
      </c>
    </row>
    <row r="992" spans="19:29" ht="18" customHeight="1" x14ac:dyDescent="0.25">
      <c r="S992" s="58" t="s">
        <v>82</v>
      </c>
      <c r="T992" s="58">
        <v>2021</v>
      </c>
      <c r="U992" s="58" t="s">
        <v>2</v>
      </c>
      <c r="V992" s="58" t="s">
        <v>83</v>
      </c>
      <c r="W992" s="58" t="s">
        <v>84</v>
      </c>
      <c r="X992" s="58" t="s">
        <v>85</v>
      </c>
      <c r="Y992" s="58" t="s">
        <v>86</v>
      </c>
      <c r="Z992" s="58" t="s">
        <v>87</v>
      </c>
      <c r="AA992" s="58" t="s">
        <v>90</v>
      </c>
      <c r="AB992" s="58">
        <v>782</v>
      </c>
      <c r="AC992" s="58">
        <v>1118.26</v>
      </c>
    </row>
    <row r="993" spans="19:29" ht="18" customHeight="1" x14ac:dyDescent="0.25">
      <c r="S993" s="58" t="s">
        <v>91</v>
      </c>
      <c r="T993" s="58">
        <v>2021</v>
      </c>
      <c r="U993" s="58" t="s">
        <v>4</v>
      </c>
      <c r="V993" s="58" t="s">
        <v>83</v>
      </c>
      <c r="W993" s="58" t="s">
        <v>84</v>
      </c>
      <c r="X993" s="58" t="s">
        <v>85</v>
      </c>
      <c r="Y993" s="58" t="s">
        <v>86</v>
      </c>
      <c r="Z993" s="58" t="s">
        <v>87</v>
      </c>
      <c r="AA993" s="58" t="s">
        <v>88</v>
      </c>
      <c r="AB993" s="58">
        <v>146</v>
      </c>
      <c r="AC993" s="58">
        <v>526.24</v>
      </c>
    </row>
    <row r="994" spans="19:29" ht="18" customHeight="1" x14ac:dyDescent="0.25">
      <c r="S994" s="58" t="s">
        <v>82</v>
      </c>
      <c r="T994" s="58">
        <v>2021</v>
      </c>
      <c r="U994" s="58" t="s">
        <v>4</v>
      </c>
      <c r="V994" s="58" t="s">
        <v>83</v>
      </c>
      <c r="W994" s="58" t="s">
        <v>84</v>
      </c>
      <c r="X994" s="58" t="s">
        <v>85</v>
      </c>
      <c r="Y994" s="58" t="s">
        <v>86</v>
      </c>
      <c r="Z994" s="58" t="s">
        <v>87</v>
      </c>
      <c r="AA994" s="58" t="s">
        <v>88</v>
      </c>
      <c r="AB994" s="58">
        <v>140</v>
      </c>
      <c r="AC994" s="58">
        <v>526.24</v>
      </c>
    </row>
    <row r="995" spans="19:29" ht="18" customHeight="1" x14ac:dyDescent="0.25">
      <c r="S995" s="58" t="s">
        <v>82</v>
      </c>
      <c r="T995" s="58">
        <v>2021</v>
      </c>
      <c r="U995" s="58" t="s">
        <v>4</v>
      </c>
      <c r="V995" s="58" t="s">
        <v>83</v>
      </c>
      <c r="W995" s="58" t="s">
        <v>84</v>
      </c>
      <c r="X995" s="58" t="s">
        <v>85</v>
      </c>
      <c r="Y995" s="58" t="s">
        <v>86</v>
      </c>
      <c r="Z995" s="58" t="s">
        <v>87</v>
      </c>
      <c r="AA995" s="58" t="s">
        <v>88</v>
      </c>
      <c r="AB995" s="58">
        <v>134</v>
      </c>
      <c r="AC995" s="58">
        <v>526.24</v>
      </c>
    </row>
    <row r="996" spans="19:29" ht="18" customHeight="1" x14ac:dyDescent="0.25">
      <c r="S996" s="58" t="s">
        <v>82</v>
      </c>
      <c r="T996" s="58">
        <v>2021</v>
      </c>
      <c r="U996" s="58" t="s">
        <v>4</v>
      </c>
      <c r="V996" s="58" t="s">
        <v>83</v>
      </c>
      <c r="W996" s="58" t="s">
        <v>84</v>
      </c>
      <c r="X996" s="58" t="s">
        <v>85</v>
      </c>
      <c r="Y996" s="58" t="s">
        <v>86</v>
      </c>
      <c r="Z996" s="58" t="s">
        <v>87</v>
      </c>
      <c r="AA996" s="58" t="s">
        <v>90</v>
      </c>
      <c r="AB996" s="58">
        <v>164</v>
      </c>
      <c r="AC996" s="58">
        <v>234.51999999999998</v>
      </c>
    </row>
    <row r="997" spans="19:29" ht="18" customHeight="1" x14ac:dyDescent="0.25">
      <c r="S997" s="58" t="s">
        <v>92</v>
      </c>
      <c r="T997" s="58">
        <v>2021</v>
      </c>
      <c r="U997" s="58" t="s">
        <v>4</v>
      </c>
      <c r="V997" s="58" t="s">
        <v>83</v>
      </c>
      <c r="W997" s="58" t="s">
        <v>84</v>
      </c>
      <c r="X997" s="58" t="s">
        <v>85</v>
      </c>
      <c r="Y997" s="58" t="s">
        <v>86</v>
      </c>
      <c r="Z997" s="58" t="s">
        <v>87</v>
      </c>
      <c r="AA997" s="58" t="s">
        <v>90</v>
      </c>
      <c r="AB997" s="58">
        <v>212</v>
      </c>
      <c r="AC997" s="58">
        <v>303.15999999999997</v>
      </c>
    </row>
    <row r="998" spans="19:29" ht="18" customHeight="1" x14ac:dyDescent="0.25">
      <c r="S998" s="58" t="s">
        <v>89</v>
      </c>
      <c r="T998" s="58">
        <v>2021</v>
      </c>
      <c r="U998" s="58" t="s">
        <v>4</v>
      </c>
      <c r="V998" s="58" t="s">
        <v>83</v>
      </c>
      <c r="W998" s="58" t="s">
        <v>84</v>
      </c>
      <c r="X998" s="58" t="s">
        <v>85</v>
      </c>
      <c r="Y998" s="58" t="s">
        <v>86</v>
      </c>
      <c r="Z998" s="58" t="s">
        <v>87</v>
      </c>
      <c r="AA998" s="58" t="s">
        <v>90</v>
      </c>
      <c r="AB998" s="58">
        <v>140</v>
      </c>
      <c r="AC998" s="58">
        <v>200.2</v>
      </c>
    </row>
    <row r="999" spans="19:29" ht="18" customHeight="1" x14ac:dyDescent="0.25">
      <c r="S999" s="58" t="s">
        <v>89</v>
      </c>
      <c r="T999" s="58">
        <v>2021</v>
      </c>
      <c r="U999" s="58" t="s">
        <v>4</v>
      </c>
      <c r="V999" s="58" t="s">
        <v>83</v>
      </c>
      <c r="W999" s="58" t="s">
        <v>84</v>
      </c>
      <c r="X999" s="58" t="s">
        <v>85</v>
      </c>
      <c r="Y999" s="58" t="s">
        <v>86</v>
      </c>
      <c r="Z999" s="58" t="s">
        <v>87</v>
      </c>
      <c r="AA999" s="58" t="s">
        <v>90</v>
      </c>
      <c r="AB999" s="58">
        <v>166</v>
      </c>
      <c r="AC999" s="58">
        <v>237.38</v>
      </c>
    </row>
    <row r="1000" spans="19:29" ht="18" customHeight="1" x14ac:dyDescent="0.25">
      <c r="S1000" s="58" t="s">
        <v>89</v>
      </c>
      <c r="T1000" s="58">
        <v>2021</v>
      </c>
      <c r="U1000" s="58" t="s">
        <v>4</v>
      </c>
      <c r="V1000" s="58" t="s">
        <v>83</v>
      </c>
      <c r="W1000" s="58" t="s">
        <v>84</v>
      </c>
      <c r="X1000" s="58" t="s">
        <v>85</v>
      </c>
      <c r="Y1000" s="58" t="s">
        <v>86</v>
      </c>
      <c r="Z1000" s="58" t="s">
        <v>87</v>
      </c>
      <c r="AA1000" s="58" t="s">
        <v>90</v>
      </c>
      <c r="AB1000" s="58">
        <v>214</v>
      </c>
      <c r="AC1000" s="58">
        <v>306.02</v>
      </c>
    </row>
    <row r="1001" spans="19:29" ht="18" customHeight="1" x14ac:dyDescent="0.25">
      <c r="S1001" s="58" t="s">
        <v>92</v>
      </c>
      <c r="T1001" s="58">
        <v>2021</v>
      </c>
      <c r="U1001" s="58" t="s">
        <v>4</v>
      </c>
      <c r="V1001" s="58" t="s">
        <v>83</v>
      </c>
      <c r="W1001" s="58" t="s">
        <v>84</v>
      </c>
      <c r="X1001" s="58" t="s">
        <v>85</v>
      </c>
      <c r="Y1001" s="58" t="s">
        <v>86</v>
      </c>
      <c r="Z1001" s="58" t="s">
        <v>87</v>
      </c>
      <c r="AA1001" s="58" t="s">
        <v>90</v>
      </c>
      <c r="AB1001" s="58">
        <v>142</v>
      </c>
      <c r="AC1001" s="58">
        <v>203.06</v>
      </c>
    </row>
    <row r="1002" spans="19:29" ht="18" customHeight="1" x14ac:dyDescent="0.25">
      <c r="S1002" s="58" t="s">
        <v>89</v>
      </c>
      <c r="T1002" s="58">
        <v>2021</v>
      </c>
      <c r="U1002" s="58" t="s">
        <v>4</v>
      </c>
      <c r="V1002" s="58" t="s">
        <v>83</v>
      </c>
      <c r="W1002" s="58" t="s">
        <v>84</v>
      </c>
      <c r="X1002" s="58" t="s">
        <v>85</v>
      </c>
      <c r="Y1002" s="58" t="s">
        <v>86</v>
      </c>
      <c r="Z1002" s="58" t="s">
        <v>87</v>
      </c>
      <c r="AA1002" s="58" t="s">
        <v>90</v>
      </c>
      <c r="AB1002" s="58">
        <v>144</v>
      </c>
      <c r="AC1002" s="58">
        <v>526.24</v>
      </c>
    </row>
    <row r="1003" spans="19:29" ht="18" customHeight="1" x14ac:dyDescent="0.25">
      <c r="S1003" s="58" t="s">
        <v>89</v>
      </c>
      <c r="T1003" s="58">
        <v>2021</v>
      </c>
      <c r="U1003" s="58" t="s">
        <v>4</v>
      </c>
      <c r="V1003" s="58" t="s">
        <v>83</v>
      </c>
      <c r="W1003" s="58" t="s">
        <v>84</v>
      </c>
      <c r="X1003" s="58" t="s">
        <v>85</v>
      </c>
      <c r="Y1003" s="58" t="s">
        <v>86</v>
      </c>
      <c r="Z1003" s="58" t="s">
        <v>87</v>
      </c>
      <c r="AA1003" s="58" t="s">
        <v>90</v>
      </c>
      <c r="AB1003" s="58">
        <v>138</v>
      </c>
      <c r="AC1003" s="58">
        <v>526.24</v>
      </c>
    </row>
    <row r="1004" spans="19:29" ht="18" customHeight="1" x14ac:dyDescent="0.25">
      <c r="S1004" s="58" t="s">
        <v>93</v>
      </c>
      <c r="T1004" s="58">
        <v>2021</v>
      </c>
      <c r="U1004" s="58" t="s">
        <v>4</v>
      </c>
      <c r="V1004" s="58" t="s">
        <v>83</v>
      </c>
      <c r="W1004" s="58" t="s">
        <v>84</v>
      </c>
      <c r="X1004" s="58" t="s">
        <v>85</v>
      </c>
      <c r="Y1004" s="58" t="s">
        <v>86</v>
      </c>
      <c r="Z1004" s="58" t="s">
        <v>87</v>
      </c>
      <c r="AA1004" s="58" t="s">
        <v>90</v>
      </c>
      <c r="AB1004" s="58">
        <v>132</v>
      </c>
      <c r="AC1004" s="58">
        <v>526.24</v>
      </c>
    </row>
    <row r="1005" spans="19:29" ht="18" customHeight="1" x14ac:dyDescent="0.25">
      <c r="S1005" s="58" t="s">
        <v>82</v>
      </c>
      <c r="T1005" s="58">
        <v>2021</v>
      </c>
      <c r="U1005" s="58" t="s">
        <v>4</v>
      </c>
      <c r="V1005" s="58" t="s">
        <v>83</v>
      </c>
      <c r="W1005" s="58" t="s">
        <v>84</v>
      </c>
      <c r="X1005" s="58" t="s">
        <v>85</v>
      </c>
      <c r="Y1005" s="58" t="s">
        <v>86</v>
      </c>
      <c r="Z1005" s="58" t="s">
        <v>87</v>
      </c>
      <c r="AA1005" s="58" t="s">
        <v>90</v>
      </c>
      <c r="AB1005" s="58">
        <v>688</v>
      </c>
      <c r="AC1005" s="58">
        <v>983.83999999999992</v>
      </c>
    </row>
    <row r="1006" spans="19:29" ht="18" customHeight="1" x14ac:dyDescent="0.25">
      <c r="S1006" s="58" t="s">
        <v>91</v>
      </c>
      <c r="T1006" s="58">
        <v>2021</v>
      </c>
      <c r="U1006" s="58" t="s">
        <v>4</v>
      </c>
      <c r="V1006" s="58" t="s">
        <v>83</v>
      </c>
      <c r="W1006" s="58" t="s">
        <v>84</v>
      </c>
      <c r="X1006" s="58" t="s">
        <v>85</v>
      </c>
      <c r="Y1006" s="58" t="s">
        <v>86</v>
      </c>
      <c r="Z1006" s="58" t="s">
        <v>87</v>
      </c>
      <c r="AA1006" s="58" t="s">
        <v>90</v>
      </c>
      <c r="AB1006" s="58">
        <v>775</v>
      </c>
      <c r="AC1006" s="58">
        <v>1108.25</v>
      </c>
    </row>
    <row r="1007" spans="19:29" ht="18" customHeight="1" x14ac:dyDescent="0.25">
      <c r="S1007" s="58" t="s">
        <v>89</v>
      </c>
      <c r="T1007" s="58">
        <v>2021</v>
      </c>
      <c r="U1007" s="58" t="s">
        <v>4</v>
      </c>
      <c r="V1007" s="58" t="s">
        <v>83</v>
      </c>
      <c r="W1007" s="58" t="s">
        <v>84</v>
      </c>
      <c r="X1007" s="58" t="s">
        <v>85</v>
      </c>
      <c r="Y1007" s="58" t="s">
        <v>86</v>
      </c>
      <c r="Z1007" s="58" t="s">
        <v>87</v>
      </c>
      <c r="AA1007" s="58" t="s">
        <v>90</v>
      </c>
      <c r="AB1007" s="58">
        <v>141</v>
      </c>
      <c r="AC1007" s="58">
        <v>201.63</v>
      </c>
    </row>
    <row r="1008" spans="19:29" ht="18" customHeight="1" x14ac:dyDescent="0.25">
      <c r="S1008" s="58" t="s">
        <v>92</v>
      </c>
      <c r="T1008" s="58">
        <v>2021</v>
      </c>
      <c r="U1008" s="58" t="s">
        <v>4</v>
      </c>
      <c r="V1008" s="58" t="s">
        <v>83</v>
      </c>
      <c r="W1008" s="58" t="s">
        <v>84</v>
      </c>
      <c r="X1008" s="58" t="s">
        <v>85</v>
      </c>
      <c r="Y1008" s="58" t="s">
        <v>86</v>
      </c>
      <c r="Z1008" s="58" t="s">
        <v>87</v>
      </c>
      <c r="AA1008" s="58" t="s">
        <v>90</v>
      </c>
      <c r="AB1008" s="58">
        <v>135</v>
      </c>
      <c r="AC1008" s="58">
        <v>193.05</v>
      </c>
    </row>
    <row r="1009" spans="19:29" ht="18" customHeight="1" x14ac:dyDescent="0.25">
      <c r="S1009" s="58" t="s">
        <v>91</v>
      </c>
      <c r="T1009" s="58">
        <v>2021</v>
      </c>
      <c r="U1009" s="58" t="s">
        <v>4</v>
      </c>
      <c r="V1009" s="58" t="s">
        <v>83</v>
      </c>
      <c r="W1009" s="58" t="s">
        <v>84</v>
      </c>
      <c r="X1009" s="58" t="s">
        <v>85</v>
      </c>
      <c r="Y1009" s="58" t="s">
        <v>86</v>
      </c>
      <c r="Z1009" s="58" t="s">
        <v>87</v>
      </c>
      <c r="AA1009" s="58" t="s">
        <v>90</v>
      </c>
      <c r="AB1009" s="58">
        <v>165</v>
      </c>
      <c r="AC1009" s="58">
        <v>235.95</v>
      </c>
    </row>
    <row r="1010" spans="19:29" ht="18" customHeight="1" x14ac:dyDescent="0.25">
      <c r="S1010" s="58" t="s">
        <v>89</v>
      </c>
      <c r="T1010" s="58">
        <v>2021</v>
      </c>
      <c r="U1010" s="58" t="s">
        <v>4</v>
      </c>
      <c r="V1010" s="58" t="s">
        <v>83</v>
      </c>
      <c r="W1010" s="58" t="s">
        <v>84</v>
      </c>
      <c r="X1010" s="58" t="s">
        <v>85</v>
      </c>
      <c r="Y1010" s="58" t="s">
        <v>86</v>
      </c>
      <c r="Z1010" s="58" t="s">
        <v>87</v>
      </c>
      <c r="AA1010" s="58" t="s">
        <v>90</v>
      </c>
      <c r="AB1010" s="58">
        <v>761</v>
      </c>
      <c r="AC1010" s="58">
        <v>526.24</v>
      </c>
    </row>
    <row r="1011" spans="19:29" ht="18" customHeight="1" x14ac:dyDescent="0.25">
      <c r="S1011" s="58" t="s">
        <v>82</v>
      </c>
      <c r="T1011" s="58">
        <v>2021</v>
      </c>
      <c r="U1011" s="58" t="s">
        <v>4</v>
      </c>
      <c r="V1011" s="58" t="s">
        <v>83</v>
      </c>
      <c r="W1011" s="58" t="s">
        <v>84</v>
      </c>
      <c r="X1011" s="58" t="s">
        <v>85</v>
      </c>
      <c r="Y1011" s="58" t="s">
        <v>86</v>
      </c>
      <c r="Z1011" s="58" t="s">
        <v>87</v>
      </c>
      <c r="AA1011" s="58" t="s">
        <v>90</v>
      </c>
      <c r="AB1011" s="58">
        <v>814</v>
      </c>
      <c r="AC1011" s="58">
        <v>526.24</v>
      </c>
    </row>
    <row r="1012" spans="19:29" ht="18" customHeight="1" x14ac:dyDescent="0.25">
      <c r="S1012" s="58" t="s">
        <v>92</v>
      </c>
      <c r="T1012" s="58">
        <v>2021</v>
      </c>
      <c r="U1012" s="58" t="s">
        <v>4</v>
      </c>
      <c r="V1012" s="58" t="s">
        <v>83</v>
      </c>
      <c r="W1012" s="58" t="s">
        <v>84</v>
      </c>
      <c r="X1012" s="58" t="s">
        <v>85</v>
      </c>
      <c r="Y1012" s="58" t="s">
        <v>86</v>
      </c>
      <c r="Z1012" s="58" t="s">
        <v>87</v>
      </c>
      <c r="AA1012" s="58" t="s">
        <v>90</v>
      </c>
      <c r="AB1012" s="58">
        <v>169</v>
      </c>
      <c r="AC1012" s="58">
        <v>241.67000000000002</v>
      </c>
    </row>
    <row r="1013" spans="19:29" ht="18" customHeight="1" x14ac:dyDescent="0.25">
      <c r="S1013" s="58" t="s">
        <v>93</v>
      </c>
      <c r="T1013" s="58">
        <v>2021</v>
      </c>
      <c r="U1013" s="58" t="s">
        <v>4</v>
      </c>
      <c r="V1013" s="58" t="s">
        <v>83</v>
      </c>
      <c r="W1013" s="58" t="s">
        <v>84</v>
      </c>
      <c r="X1013" s="58" t="s">
        <v>85</v>
      </c>
      <c r="Y1013" s="58" t="s">
        <v>86</v>
      </c>
      <c r="Z1013" s="58" t="s">
        <v>87</v>
      </c>
      <c r="AA1013" s="58" t="s">
        <v>90</v>
      </c>
      <c r="AB1013" s="58">
        <v>211</v>
      </c>
      <c r="AC1013" s="58">
        <v>301.73</v>
      </c>
    </row>
    <row r="1014" spans="19:29" ht="18" customHeight="1" x14ac:dyDescent="0.25">
      <c r="S1014" s="58" t="s">
        <v>89</v>
      </c>
      <c r="T1014" s="58">
        <v>2021</v>
      </c>
      <c r="U1014" s="58" t="s">
        <v>4</v>
      </c>
      <c r="V1014" s="58" t="s">
        <v>83</v>
      </c>
      <c r="W1014" s="58" t="s">
        <v>84</v>
      </c>
      <c r="X1014" s="58" t="s">
        <v>85</v>
      </c>
      <c r="Y1014" s="58" t="s">
        <v>86</v>
      </c>
      <c r="Z1014" s="58" t="s">
        <v>87</v>
      </c>
      <c r="AA1014" s="58" t="s">
        <v>90</v>
      </c>
      <c r="AB1014" s="58">
        <v>139</v>
      </c>
      <c r="AC1014" s="58">
        <v>198.76999999999998</v>
      </c>
    </row>
    <row r="1015" spans="19:29" ht="18" customHeight="1" x14ac:dyDescent="0.25">
      <c r="S1015" s="58" t="s">
        <v>82</v>
      </c>
      <c r="T1015" s="58">
        <v>2021</v>
      </c>
      <c r="U1015" s="58" t="s">
        <v>4</v>
      </c>
      <c r="V1015" s="58" t="s">
        <v>83</v>
      </c>
      <c r="W1015" s="58" t="s">
        <v>84</v>
      </c>
      <c r="X1015" s="58" t="s">
        <v>85</v>
      </c>
      <c r="Y1015" s="58" t="s">
        <v>86</v>
      </c>
      <c r="Z1015" s="58" t="s">
        <v>87</v>
      </c>
      <c r="AA1015" s="58" t="s">
        <v>88</v>
      </c>
      <c r="AB1015" s="58">
        <v>143</v>
      </c>
      <c r="AC1015" s="58">
        <v>204.49</v>
      </c>
    </row>
    <row r="1016" spans="19:29" ht="18" customHeight="1" x14ac:dyDescent="0.25">
      <c r="S1016" s="58" t="s">
        <v>89</v>
      </c>
      <c r="T1016" s="58">
        <v>2021</v>
      </c>
      <c r="U1016" s="58" t="s">
        <v>4</v>
      </c>
      <c r="V1016" s="58" t="s">
        <v>83</v>
      </c>
      <c r="W1016" s="58" t="s">
        <v>84</v>
      </c>
      <c r="X1016" s="58" t="s">
        <v>85</v>
      </c>
      <c r="Y1016" s="58" t="s">
        <v>86</v>
      </c>
      <c r="Z1016" s="58" t="s">
        <v>87</v>
      </c>
      <c r="AA1016" s="58" t="s">
        <v>88</v>
      </c>
      <c r="AB1016" s="58">
        <v>137</v>
      </c>
      <c r="AC1016" s="58">
        <v>195.91</v>
      </c>
    </row>
    <row r="1017" spans="19:29" ht="18" customHeight="1" x14ac:dyDescent="0.25">
      <c r="S1017" s="58" t="s">
        <v>92</v>
      </c>
      <c r="T1017" s="58">
        <v>2021</v>
      </c>
      <c r="U1017" s="58" t="s">
        <v>4</v>
      </c>
      <c r="V1017" s="58" t="s">
        <v>83</v>
      </c>
      <c r="W1017" s="58" t="s">
        <v>84</v>
      </c>
      <c r="X1017" s="58" t="s">
        <v>85</v>
      </c>
      <c r="Y1017" s="58" t="s">
        <v>86</v>
      </c>
      <c r="Z1017" s="58" t="s">
        <v>87</v>
      </c>
      <c r="AA1017" s="58" t="s">
        <v>88</v>
      </c>
      <c r="AB1017" s="58">
        <v>131</v>
      </c>
      <c r="AC1017" s="58">
        <v>187.32999999999998</v>
      </c>
    </row>
    <row r="1018" spans="19:29" ht="18" customHeight="1" x14ac:dyDescent="0.25">
      <c r="S1018" s="58" t="s">
        <v>89</v>
      </c>
      <c r="T1018" s="58">
        <v>2021</v>
      </c>
      <c r="U1018" s="58" t="s">
        <v>4</v>
      </c>
      <c r="V1018" s="58" t="s">
        <v>83</v>
      </c>
      <c r="W1018" s="58" t="s">
        <v>84</v>
      </c>
      <c r="X1018" s="58" t="s">
        <v>85</v>
      </c>
      <c r="Y1018" s="58" t="s">
        <v>86</v>
      </c>
      <c r="Z1018" s="58" t="s">
        <v>87</v>
      </c>
      <c r="AA1018" s="58" t="s">
        <v>90</v>
      </c>
      <c r="AB1018" s="58">
        <v>167</v>
      </c>
      <c r="AC1018" s="58">
        <v>238.81</v>
      </c>
    </row>
    <row r="1019" spans="19:29" ht="18" customHeight="1" x14ac:dyDescent="0.25">
      <c r="S1019" s="58" t="s">
        <v>89</v>
      </c>
      <c r="T1019" s="58">
        <v>2021</v>
      </c>
      <c r="U1019" s="58" t="s">
        <v>4</v>
      </c>
      <c r="V1019" s="58" t="s">
        <v>83</v>
      </c>
      <c r="W1019" s="58" t="s">
        <v>84</v>
      </c>
      <c r="X1019" s="58" t="s">
        <v>85</v>
      </c>
      <c r="Y1019" s="58" t="s">
        <v>86</v>
      </c>
      <c r="Z1019" s="58" t="s">
        <v>87</v>
      </c>
      <c r="AA1019" s="58" t="s">
        <v>90</v>
      </c>
      <c r="AB1019" s="58">
        <v>215</v>
      </c>
      <c r="AC1019" s="58">
        <v>307.45</v>
      </c>
    </row>
    <row r="1020" spans="19:29" ht="18" customHeight="1" x14ac:dyDescent="0.25">
      <c r="S1020" s="58" t="s">
        <v>82</v>
      </c>
      <c r="T1020" s="58">
        <v>2021</v>
      </c>
      <c r="U1020" s="58" t="s">
        <v>4</v>
      </c>
      <c r="V1020" s="58" t="s">
        <v>83</v>
      </c>
      <c r="W1020" s="58" t="s">
        <v>84</v>
      </c>
      <c r="X1020" s="58" t="s">
        <v>85</v>
      </c>
      <c r="Y1020" s="58" t="s">
        <v>86</v>
      </c>
      <c r="Z1020" s="58" t="s">
        <v>87</v>
      </c>
      <c r="AA1020" s="58" t="s">
        <v>90</v>
      </c>
      <c r="AB1020" s="58">
        <v>784</v>
      </c>
      <c r="AC1020" s="58">
        <v>1121.1199999999999</v>
      </c>
    </row>
    <row r="1021" spans="19:29" ht="18" customHeight="1" x14ac:dyDescent="0.25">
      <c r="S1021" s="58" t="s">
        <v>89</v>
      </c>
      <c r="T1021" s="58">
        <v>2021</v>
      </c>
      <c r="U1021" s="58" t="s">
        <v>10</v>
      </c>
      <c r="V1021" s="58" t="s">
        <v>83</v>
      </c>
      <c r="W1021" s="58" t="s">
        <v>84</v>
      </c>
      <c r="X1021" s="58" t="s">
        <v>85</v>
      </c>
      <c r="Y1021" s="58" t="s">
        <v>86</v>
      </c>
      <c r="Z1021" s="58" t="s">
        <v>87</v>
      </c>
      <c r="AA1021" s="58" t="s">
        <v>90</v>
      </c>
      <c r="AB1021" s="58">
        <v>134</v>
      </c>
      <c r="AC1021" s="58">
        <v>182.24</v>
      </c>
    </row>
    <row r="1022" spans="19:29" ht="18" customHeight="1" x14ac:dyDescent="0.25">
      <c r="S1022" s="58" t="s">
        <v>82</v>
      </c>
      <c r="T1022" s="58">
        <v>2021</v>
      </c>
      <c r="U1022" s="58" t="s">
        <v>10</v>
      </c>
      <c r="V1022" s="58" t="s">
        <v>83</v>
      </c>
      <c r="W1022" s="58" t="s">
        <v>84</v>
      </c>
      <c r="X1022" s="58" t="s">
        <v>85</v>
      </c>
      <c r="Y1022" s="58" t="s">
        <v>86</v>
      </c>
      <c r="Z1022" s="58" t="s">
        <v>87</v>
      </c>
      <c r="AA1022" s="58" t="s">
        <v>90</v>
      </c>
      <c r="AB1022" s="58">
        <v>182</v>
      </c>
      <c r="AC1022" s="58">
        <v>260.26</v>
      </c>
    </row>
    <row r="1023" spans="19:29" ht="18" customHeight="1" x14ac:dyDescent="0.25">
      <c r="S1023" s="58" t="s">
        <v>82</v>
      </c>
      <c r="T1023" s="58">
        <v>2021</v>
      </c>
      <c r="U1023" s="58" t="s">
        <v>10</v>
      </c>
      <c r="V1023" s="58" t="s">
        <v>83</v>
      </c>
      <c r="W1023" s="58" t="s">
        <v>84</v>
      </c>
      <c r="X1023" s="58" t="s">
        <v>85</v>
      </c>
      <c r="Y1023" s="58" t="s">
        <v>86</v>
      </c>
      <c r="Z1023" s="58" t="s">
        <v>87</v>
      </c>
      <c r="AA1023" s="58" t="s">
        <v>90</v>
      </c>
      <c r="AB1023" s="58">
        <v>136</v>
      </c>
      <c r="AC1023" s="58">
        <v>194.48</v>
      </c>
    </row>
    <row r="1024" spans="19:29" ht="18" customHeight="1" x14ac:dyDescent="0.25">
      <c r="S1024" s="58" t="s">
        <v>82</v>
      </c>
      <c r="T1024" s="58">
        <v>2021</v>
      </c>
      <c r="U1024" s="58" t="s">
        <v>10</v>
      </c>
      <c r="V1024" s="58" t="s">
        <v>83</v>
      </c>
      <c r="W1024" s="58" t="s">
        <v>84</v>
      </c>
      <c r="X1024" s="58" t="s">
        <v>85</v>
      </c>
      <c r="Y1024" s="58" t="s">
        <v>86</v>
      </c>
      <c r="Z1024" s="58" t="s">
        <v>87</v>
      </c>
      <c r="AA1024" s="58" t="s">
        <v>90</v>
      </c>
      <c r="AB1024" s="58">
        <v>694</v>
      </c>
      <c r="AC1024" s="58">
        <v>992.42000000000007</v>
      </c>
    </row>
    <row r="1025" spans="19:29" ht="18" customHeight="1" x14ac:dyDescent="0.25">
      <c r="S1025" s="58" t="s">
        <v>93</v>
      </c>
      <c r="T1025" s="58">
        <v>2021</v>
      </c>
      <c r="U1025" s="58" t="s">
        <v>10</v>
      </c>
      <c r="V1025" s="58" t="s">
        <v>83</v>
      </c>
      <c r="W1025" s="58" t="s">
        <v>84</v>
      </c>
      <c r="X1025" s="58" t="s">
        <v>85</v>
      </c>
      <c r="Y1025" s="58" t="s">
        <v>86</v>
      </c>
      <c r="Z1025" s="58" t="s">
        <v>87</v>
      </c>
      <c r="AA1025" s="58" t="s">
        <v>90</v>
      </c>
      <c r="AB1025" s="58">
        <v>727</v>
      </c>
      <c r="AC1025" s="58">
        <v>1039.6100000000001</v>
      </c>
    </row>
    <row r="1026" spans="19:29" ht="18" customHeight="1" x14ac:dyDescent="0.25">
      <c r="S1026" s="58" t="s">
        <v>89</v>
      </c>
      <c r="T1026" s="58">
        <v>2021</v>
      </c>
      <c r="U1026" s="58" t="s">
        <v>10</v>
      </c>
      <c r="V1026" s="58" t="s">
        <v>83</v>
      </c>
      <c r="W1026" s="58" t="s">
        <v>84</v>
      </c>
      <c r="X1026" s="58" t="s">
        <v>85</v>
      </c>
      <c r="Y1026" s="58" t="s">
        <v>86</v>
      </c>
      <c r="Z1026" s="58" t="s">
        <v>87</v>
      </c>
      <c r="AA1026" s="58" t="s">
        <v>90</v>
      </c>
      <c r="AB1026" s="58">
        <v>135</v>
      </c>
      <c r="AC1026" s="58">
        <v>193.05</v>
      </c>
    </row>
    <row r="1027" spans="19:29" ht="18" customHeight="1" x14ac:dyDescent="0.25">
      <c r="S1027" s="58" t="s">
        <v>93</v>
      </c>
      <c r="T1027" s="58">
        <v>2021</v>
      </c>
      <c r="U1027" s="58" t="s">
        <v>10</v>
      </c>
      <c r="V1027" s="58" t="s">
        <v>83</v>
      </c>
      <c r="W1027" s="58" t="s">
        <v>84</v>
      </c>
      <c r="X1027" s="58" t="s">
        <v>85</v>
      </c>
      <c r="Y1027" s="58" t="s">
        <v>86</v>
      </c>
      <c r="Z1027" s="58" t="s">
        <v>87</v>
      </c>
      <c r="AA1027" s="58" t="s">
        <v>90</v>
      </c>
      <c r="AB1027" s="58">
        <v>766</v>
      </c>
      <c r="AC1027" s="58">
        <v>526.24</v>
      </c>
    </row>
    <row r="1028" spans="19:29" ht="18" customHeight="1" x14ac:dyDescent="0.25">
      <c r="S1028" s="58" t="s">
        <v>82</v>
      </c>
      <c r="T1028" s="58">
        <v>2021</v>
      </c>
      <c r="U1028" s="58" t="s">
        <v>10</v>
      </c>
      <c r="V1028" s="58" t="s">
        <v>83</v>
      </c>
      <c r="W1028" s="58" t="s">
        <v>84</v>
      </c>
      <c r="X1028" s="58" t="s">
        <v>85</v>
      </c>
      <c r="Y1028" s="58" t="s">
        <v>86</v>
      </c>
      <c r="Z1028" s="58" t="s">
        <v>87</v>
      </c>
      <c r="AA1028" s="58" t="s">
        <v>90</v>
      </c>
      <c r="AB1028" s="58">
        <v>133</v>
      </c>
      <c r="AC1028" s="58">
        <v>190.19</v>
      </c>
    </row>
    <row r="1029" spans="19:29" ht="18" customHeight="1" x14ac:dyDescent="0.25">
      <c r="S1029" s="58" t="s">
        <v>82</v>
      </c>
      <c r="T1029" s="58">
        <v>2021</v>
      </c>
      <c r="U1029" s="58" t="s">
        <v>10</v>
      </c>
      <c r="V1029" s="58" t="s">
        <v>83</v>
      </c>
      <c r="W1029" s="58" t="s">
        <v>84</v>
      </c>
      <c r="X1029" s="58" t="s">
        <v>85</v>
      </c>
      <c r="Y1029" s="58" t="s">
        <v>86</v>
      </c>
      <c r="Z1029" s="58" t="s">
        <v>87</v>
      </c>
      <c r="AA1029" s="58" t="s">
        <v>90</v>
      </c>
      <c r="AB1029" s="58">
        <v>181</v>
      </c>
      <c r="AC1029" s="58">
        <v>258.83</v>
      </c>
    </row>
    <row r="1030" spans="19:29" ht="18" customHeight="1" x14ac:dyDescent="0.25">
      <c r="S1030" s="58" t="s">
        <v>89</v>
      </c>
      <c r="T1030" s="58">
        <v>2021</v>
      </c>
      <c r="U1030" s="58" t="s">
        <v>10</v>
      </c>
      <c r="V1030" s="58" t="s">
        <v>83</v>
      </c>
      <c r="W1030" s="58" t="s">
        <v>84</v>
      </c>
      <c r="X1030" s="58" t="s">
        <v>85</v>
      </c>
      <c r="Y1030" s="58" t="s">
        <v>86</v>
      </c>
      <c r="Z1030" s="58" t="s">
        <v>87</v>
      </c>
      <c r="AA1030" s="58" t="s">
        <v>90</v>
      </c>
      <c r="AB1030" s="58">
        <v>137</v>
      </c>
      <c r="AC1030" s="58">
        <v>195.91</v>
      </c>
    </row>
    <row r="1031" spans="19:29" ht="18" customHeight="1" x14ac:dyDescent="0.25">
      <c r="S1031" s="58" t="s">
        <v>82</v>
      </c>
      <c r="T1031" s="58">
        <v>2021</v>
      </c>
      <c r="U1031" s="58" t="s">
        <v>10</v>
      </c>
      <c r="V1031" s="58" t="s">
        <v>83</v>
      </c>
      <c r="W1031" s="58" t="s">
        <v>84</v>
      </c>
      <c r="X1031" s="58" t="s">
        <v>85</v>
      </c>
      <c r="Y1031" s="58" t="s">
        <v>86</v>
      </c>
      <c r="Z1031" s="58" t="s">
        <v>87</v>
      </c>
      <c r="AA1031" s="58" t="s">
        <v>90</v>
      </c>
      <c r="AB1031" s="58">
        <v>179</v>
      </c>
      <c r="AC1031" s="58">
        <v>255.97</v>
      </c>
    </row>
    <row r="1032" spans="19:29" ht="18" customHeight="1" x14ac:dyDescent="0.25">
      <c r="S1032" s="58" t="s">
        <v>89</v>
      </c>
      <c r="T1032" s="58">
        <v>2021</v>
      </c>
      <c r="U1032" s="58" t="s">
        <v>9</v>
      </c>
      <c r="V1032" s="58" t="s">
        <v>83</v>
      </c>
      <c r="W1032" s="58" t="s">
        <v>84</v>
      </c>
      <c r="X1032" s="58" t="s">
        <v>85</v>
      </c>
      <c r="Y1032" s="58" t="s">
        <v>86</v>
      </c>
      <c r="Z1032" s="58" t="s">
        <v>87</v>
      </c>
      <c r="AA1032" s="58" t="s">
        <v>90</v>
      </c>
      <c r="AB1032" s="58">
        <v>140</v>
      </c>
      <c r="AC1032" s="58">
        <v>190.4</v>
      </c>
    </row>
    <row r="1033" spans="19:29" ht="18" customHeight="1" x14ac:dyDescent="0.25">
      <c r="S1033" s="58" t="s">
        <v>91</v>
      </c>
      <c r="T1033" s="58">
        <v>2021</v>
      </c>
      <c r="U1033" s="58" t="s">
        <v>9</v>
      </c>
      <c r="V1033" s="58" t="s">
        <v>83</v>
      </c>
      <c r="W1033" s="58" t="s">
        <v>84</v>
      </c>
      <c r="X1033" s="58" t="s">
        <v>85</v>
      </c>
      <c r="Y1033" s="58" t="s">
        <v>86</v>
      </c>
      <c r="Z1033" s="58" t="s">
        <v>87</v>
      </c>
      <c r="AA1033" s="58" t="s">
        <v>90</v>
      </c>
      <c r="AB1033" s="58">
        <v>188</v>
      </c>
      <c r="AC1033" s="58">
        <v>268.84000000000003</v>
      </c>
    </row>
    <row r="1034" spans="19:29" ht="18" customHeight="1" x14ac:dyDescent="0.25">
      <c r="S1034" s="58" t="s">
        <v>89</v>
      </c>
      <c r="T1034" s="58">
        <v>2021</v>
      </c>
      <c r="U1034" s="58" t="s">
        <v>9</v>
      </c>
      <c r="V1034" s="58" t="s">
        <v>83</v>
      </c>
      <c r="W1034" s="58" t="s">
        <v>84</v>
      </c>
      <c r="X1034" s="58" t="s">
        <v>85</v>
      </c>
      <c r="Y1034" s="58" t="s">
        <v>86</v>
      </c>
      <c r="Z1034" s="58" t="s">
        <v>87</v>
      </c>
      <c r="AA1034" s="58" t="s">
        <v>90</v>
      </c>
      <c r="AB1034" s="58">
        <v>142</v>
      </c>
      <c r="AC1034" s="58">
        <v>203.06</v>
      </c>
    </row>
    <row r="1035" spans="19:29" ht="18" customHeight="1" x14ac:dyDescent="0.25">
      <c r="S1035" s="58" t="s">
        <v>91</v>
      </c>
      <c r="T1035" s="58">
        <v>2021</v>
      </c>
      <c r="U1035" s="58" t="s">
        <v>9</v>
      </c>
      <c r="V1035" s="58" t="s">
        <v>83</v>
      </c>
      <c r="W1035" s="58" t="s">
        <v>84</v>
      </c>
      <c r="X1035" s="58" t="s">
        <v>85</v>
      </c>
      <c r="Y1035" s="58" t="s">
        <v>86</v>
      </c>
      <c r="Z1035" s="58" t="s">
        <v>87</v>
      </c>
      <c r="AA1035" s="58" t="s">
        <v>90</v>
      </c>
      <c r="AB1035" s="58">
        <v>184</v>
      </c>
      <c r="AC1035" s="58">
        <v>263.12</v>
      </c>
    </row>
    <row r="1036" spans="19:29" ht="18" customHeight="1" x14ac:dyDescent="0.25">
      <c r="S1036" s="58" t="s">
        <v>89</v>
      </c>
      <c r="T1036" s="58">
        <v>2021</v>
      </c>
      <c r="U1036" s="58" t="s">
        <v>9</v>
      </c>
      <c r="V1036" s="58" t="s">
        <v>83</v>
      </c>
      <c r="W1036" s="58" t="s">
        <v>84</v>
      </c>
      <c r="X1036" s="58" t="s">
        <v>85</v>
      </c>
      <c r="Y1036" s="58" t="s">
        <v>86</v>
      </c>
      <c r="Z1036" s="58" t="s">
        <v>87</v>
      </c>
      <c r="AA1036" s="58" t="s">
        <v>88</v>
      </c>
      <c r="AB1036" s="58">
        <v>312</v>
      </c>
      <c r="AC1036" s="58">
        <v>526.24</v>
      </c>
    </row>
    <row r="1037" spans="19:29" ht="18" customHeight="1" x14ac:dyDescent="0.25">
      <c r="S1037" s="58" t="s">
        <v>93</v>
      </c>
      <c r="T1037" s="58">
        <v>2021</v>
      </c>
      <c r="U1037" s="58" t="s">
        <v>9</v>
      </c>
      <c r="V1037" s="58" t="s">
        <v>83</v>
      </c>
      <c r="W1037" s="58" t="s">
        <v>84</v>
      </c>
      <c r="X1037" s="58" t="s">
        <v>85</v>
      </c>
      <c r="Y1037" s="58" t="s">
        <v>86</v>
      </c>
      <c r="Z1037" s="58" t="s">
        <v>87</v>
      </c>
      <c r="AA1037" s="58" t="s">
        <v>90</v>
      </c>
      <c r="AB1037" s="58">
        <v>693</v>
      </c>
      <c r="AC1037" s="58">
        <v>990.99</v>
      </c>
    </row>
    <row r="1038" spans="19:29" ht="18" customHeight="1" x14ac:dyDescent="0.25">
      <c r="S1038" s="58" t="s">
        <v>91</v>
      </c>
      <c r="T1038" s="58">
        <v>2021</v>
      </c>
      <c r="U1038" s="58" t="s">
        <v>9</v>
      </c>
      <c r="V1038" s="58" t="s">
        <v>83</v>
      </c>
      <c r="W1038" s="58" t="s">
        <v>84</v>
      </c>
      <c r="X1038" s="58" t="s">
        <v>85</v>
      </c>
      <c r="Y1038" s="58" t="s">
        <v>86</v>
      </c>
      <c r="Z1038" s="58" t="s">
        <v>87</v>
      </c>
      <c r="AA1038" s="58" t="s">
        <v>90</v>
      </c>
      <c r="AB1038" s="58">
        <v>726</v>
      </c>
      <c r="AC1038" s="58">
        <v>1038.18</v>
      </c>
    </row>
    <row r="1039" spans="19:29" ht="18" customHeight="1" x14ac:dyDescent="0.25">
      <c r="S1039" s="58" t="s">
        <v>91</v>
      </c>
      <c r="T1039" s="58">
        <v>2021</v>
      </c>
      <c r="U1039" s="58" t="s">
        <v>9</v>
      </c>
      <c r="V1039" s="58" t="s">
        <v>83</v>
      </c>
      <c r="W1039" s="58" t="s">
        <v>84</v>
      </c>
      <c r="X1039" s="58" t="s">
        <v>85</v>
      </c>
      <c r="Y1039" s="58" t="s">
        <v>86</v>
      </c>
      <c r="Z1039" s="58" t="s">
        <v>87</v>
      </c>
      <c r="AA1039" s="58" t="s">
        <v>90</v>
      </c>
      <c r="AB1039" s="58">
        <v>141</v>
      </c>
      <c r="AC1039" s="58">
        <v>201.63</v>
      </c>
    </row>
    <row r="1040" spans="19:29" ht="18" customHeight="1" x14ac:dyDescent="0.25">
      <c r="S1040" s="58" t="s">
        <v>89</v>
      </c>
      <c r="T1040" s="58">
        <v>2021</v>
      </c>
      <c r="U1040" s="58" t="s">
        <v>9</v>
      </c>
      <c r="V1040" s="58" t="s">
        <v>83</v>
      </c>
      <c r="W1040" s="58" t="s">
        <v>84</v>
      </c>
      <c r="X1040" s="58" t="s">
        <v>85</v>
      </c>
      <c r="Y1040" s="58" t="s">
        <v>86</v>
      </c>
      <c r="Z1040" s="58" t="s">
        <v>87</v>
      </c>
      <c r="AA1040" s="58" t="s">
        <v>90</v>
      </c>
      <c r="AB1040" s="58">
        <v>765</v>
      </c>
      <c r="AC1040" s="58">
        <v>526.24</v>
      </c>
    </row>
    <row r="1041" spans="19:29" ht="18" customHeight="1" x14ac:dyDescent="0.25">
      <c r="S1041" s="58" t="s">
        <v>89</v>
      </c>
      <c r="T1041" s="58">
        <v>2021</v>
      </c>
      <c r="U1041" s="58" t="s">
        <v>9</v>
      </c>
      <c r="V1041" s="58" t="s">
        <v>83</v>
      </c>
      <c r="W1041" s="58" t="s">
        <v>84</v>
      </c>
      <c r="X1041" s="58" t="s">
        <v>85</v>
      </c>
      <c r="Y1041" s="58" t="s">
        <v>86</v>
      </c>
      <c r="Z1041" s="58" t="s">
        <v>87</v>
      </c>
      <c r="AA1041" s="58" t="s">
        <v>90</v>
      </c>
      <c r="AB1041" s="58">
        <v>139</v>
      </c>
      <c r="AC1041" s="58">
        <v>198.76999999999998</v>
      </c>
    </row>
    <row r="1042" spans="19:29" ht="18" customHeight="1" x14ac:dyDescent="0.25">
      <c r="S1042" s="58" t="s">
        <v>89</v>
      </c>
      <c r="T1042" s="58">
        <v>2021</v>
      </c>
      <c r="U1042" s="58" t="s">
        <v>9</v>
      </c>
      <c r="V1042" s="58" t="s">
        <v>83</v>
      </c>
      <c r="W1042" s="58" t="s">
        <v>84</v>
      </c>
      <c r="X1042" s="58" t="s">
        <v>85</v>
      </c>
      <c r="Y1042" s="58" t="s">
        <v>86</v>
      </c>
      <c r="Z1042" s="58" t="s">
        <v>87</v>
      </c>
      <c r="AA1042" s="58" t="s">
        <v>90</v>
      </c>
      <c r="AB1042" s="58">
        <v>187</v>
      </c>
      <c r="AC1042" s="58">
        <v>267.40999999999997</v>
      </c>
    </row>
    <row r="1043" spans="19:29" ht="18" customHeight="1" x14ac:dyDescent="0.25">
      <c r="S1043" s="58" t="s">
        <v>89</v>
      </c>
      <c r="T1043" s="58">
        <v>2021</v>
      </c>
      <c r="U1043" s="58" t="s">
        <v>9</v>
      </c>
      <c r="V1043" s="58" t="s">
        <v>83</v>
      </c>
      <c r="W1043" s="58" t="s">
        <v>84</v>
      </c>
      <c r="X1043" s="58" t="s">
        <v>85</v>
      </c>
      <c r="Y1043" s="58" t="s">
        <v>86</v>
      </c>
      <c r="Z1043" s="58" t="s">
        <v>87</v>
      </c>
      <c r="AA1043" s="58" t="s">
        <v>88</v>
      </c>
      <c r="AB1043" s="58">
        <v>311</v>
      </c>
      <c r="AC1043" s="58">
        <v>444.73</v>
      </c>
    </row>
    <row r="1044" spans="19:29" ht="18" customHeight="1" x14ac:dyDescent="0.25">
      <c r="S1044" s="58" t="s">
        <v>92</v>
      </c>
      <c r="T1044" s="58">
        <v>2021</v>
      </c>
      <c r="U1044" s="58" t="s">
        <v>9</v>
      </c>
      <c r="V1044" s="58" t="s">
        <v>83</v>
      </c>
      <c r="W1044" s="58" t="s">
        <v>84</v>
      </c>
      <c r="X1044" s="58" t="s">
        <v>85</v>
      </c>
      <c r="Y1044" s="58" t="s">
        <v>86</v>
      </c>
      <c r="Z1044" s="58" t="s">
        <v>87</v>
      </c>
      <c r="AA1044" s="58" t="s">
        <v>90</v>
      </c>
      <c r="AB1044" s="58">
        <v>185</v>
      </c>
      <c r="AC1044" s="58">
        <v>264.55</v>
      </c>
    </row>
    <row r="1045" spans="19:29" ht="18" customHeight="1" x14ac:dyDescent="0.25">
      <c r="S1045" s="58" t="s">
        <v>82</v>
      </c>
      <c r="T1045" s="58">
        <v>2021</v>
      </c>
      <c r="U1045" s="58" t="s">
        <v>8</v>
      </c>
      <c r="V1045" s="58" t="s">
        <v>83</v>
      </c>
      <c r="W1045" s="58" t="s">
        <v>84</v>
      </c>
      <c r="X1045" s="58" t="s">
        <v>85</v>
      </c>
      <c r="Y1045" s="58" t="s">
        <v>86</v>
      </c>
      <c r="Z1045" s="58" t="s">
        <v>87</v>
      </c>
      <c r="AA1045" s="58" t="s">
        <v>88</v>
      </c>
      <c r="AB1045" s="58">
        <v>326</v>
      </c>
      <c r="AC1045" s="58">
        <v>466.18</v>
      </c>
    </row>
    <row r="1046" spans="19:29" ht="18" customHeight="1" x14ac:dyDescent="0.25">
      <c r="S1046" s="58" t="s">
        <v>91</v>
      </c>
      <c r="T1046" s="58">
        <v>2021</v>
      </c>
      <c r="U1046" s="58" t="s">
        <v>8</v>
      </c>
      <c r="V1046" s="58" t="s">
        <v>83</v>
      </c>
      <c r="W1046" s="58" t="s">
        <v>84</v>
      </c>
      <c r="X1046" s="58" t="s">
        <v>85</v>
      </c>
      <c r="Y1046" s="58" t="s">
        <v>86</v>
      </c>
      <c r="Z1046" s="58" t="s">
        <v>87</v>
      </c>
      <c r="AA1046" s="58" t="s">
        <v>88</v>
      </c>
      <c r="AB1046" s="58">
        <v>320</v>
      </c>
      <c r="AC1046" s="58">
        <v>457.6</v>
      </c>
    </row>
    <row r="1047" spans="19:29" ht="18" customHeight="1" x14ac:dyDescent="0.25">
      <c r="S1047" s="58" t="s">
        <v>82</v>
      </c>
      <c r="T1047" s="58">
        <v>2021</v>
      </c>
      <c r="U1047" s="58" t="s">
        <v>8</v>
      </c>
      <c r="V1047" s="58" t="s">
        <v>83</v>
      </c>
      <c r="W1047" s="58" t="s">
        <v>84</v>
      </c>
      <c r="X1047" s="58" t="s">
        <v>85</v>
      </c>
      <c r="Y1047" s="58" t="s">
        <v>86</v>
      </c>
      <c r="Z1047" s="58" t="s">
        <v>87</v>
      </c>
      <c r="AA1047" s="58" t="s">
        <v>88</v>
      </c>
      <c r="AB1047" s="58">
        <v>314</v>
      </c>
      <c r="AC1047" s="58">
        <v>449.02</v>
      </c>
    </row>
    <row r="1048" spans="19:29" ht="18" customHeight="1" x14ac:dyDescent="0.25">
      <c r="S1048" s="58" t="s">
        <v>91</v>
      </c>
      <c r="T1048" s="58">
        <v>2021</v>
      </c>
      <c r="U1048" s="58" t="s">
        <v>8</v>
      </c>
      <c r="V1048" s="58" t="s">
        <v>83</v>
      </c>
      <c r="W1048" s="58" t="s">
        <v>84</v>
      </c>
      <c r="X1048" s="58" t="s">
        <v>85</v>
      </c>
      <c r="Y1048" s="58" t="s">
        <v>86</v>
      </c>
      <c r="Z1048" s="58" t="s">
        <v>87</v>
      </c>
      <c r="AA1048" s="58" t="s">
        <v>90</v>
      </c>
      <c r="AB1048" s="58">
        <v>146</v>
      </c>
      <c r="AC1048" s="58">
        <v>198.56</v>
      </c>
    </row>
    <row r="1049" spans="19:29" ht="18" customHeight="1" x14ac:dyDescent="0.25">
      <c r="S1049" s="58" t="s">
        <v>82</v>
      </c>
      <c r="T1049" s="58">
        <v>2021</v>
      </c>
      <c r="U1049" s="58" t="s">
        <v>8</v>
      </c>
      <c r="V1049" s="58" t="s">
        <v>83</v>
      </c>
      <c r="W1049" s="58" t="s">
        <v>84</v>
      </c>
      <c r="X1049" s="58" t="s">
        <v>85</v>
      </c>
      <c r="Y1049" s="58" t="s">
        <v>86</v>
      </c>
      <c r="Z1049" s="58" t="s">
        <v>87</v>
      </c>
      <c r="AA1049" s="58" t="s">
        <v>90</v>
      </c>
      <c r="AB1049" s="58">
        <v>194</v>
      </c>
      <c r="AC1049" s="58">
        <v>277.42</v>
      </c>
    </row>
    <row r="1050" spans="19:29" ht="18" customHeight="1" x14ac:dyDescent="0.25">
      <c r="S1050" s="58" t="s">
        <v>82</v>
      </c>
      <c r="T1050" s="58">
        <v>2021</v>
      </c>
      <c r="U1050" s="58" t="s">
        <v>8</v>
      </c>
      <c r="V1050" s="58" t="s">
        <v>83</v>
      </c>
      <c r="W1050" s="58" t="s">
        <v>84</v>
      </c>
      <c r="X1050" s="58" t="s">
        <v>85</v>
      </c>
      <c r="Y1050" s="58" t="s">
        <v>86</v>
      </c>
      <c r="Z1050" s="58" t="s">
        <v>87</v>
      </c>
      <c r="AA1050" s="58" t="s">
        <v>90</v>
      </c>
      <c r="AB1050" s="58">
        <v>190</v>
      </c>
      <c r="AC1050" s="58">
        <v>271.7</v>
      </c>
    </row>
    <row r="1051" spans="19:29" ht="18" customHeight="1" x14ac:dyDescent="0.25">
      <c r="S1051" s="58" t="s">
        <v>82</v>
      </c>
      <c r="T1051" s="58">
        <v>2021</v>
      </c>
      <c r="U1051" s="58" t="s">
        <v>8</v>
      </c>
      <c r="V1051" s="58" t="s">
        <v>83</v>
      </c>
      <c r="W1051" s="58" t="s">
        <v>84</v>
      </c>
      <c r="X1051" s="58" t="s">
        <v>85</v>
      </c>
      <c r="Y1051" s="58" t="s">
        <v>86</v>
      </c>
      <c r="Z1051" s="58" t="s">
        <v>87</v>
      </c>
      <c r="AA1051" s="58" t="s">
        <v>90</v>
      </c>
      <c r="AB1051" s="58">
        <v>364</v>
      </c>
      <c r="AC1051" s="58">
        <v>520.52</v>
      </c>
    </row>
    <row r="1052" spans="19:29" ht="18" customHeight="1" x14ac:dyDescent="0.25">
      <c r="S1052" s="58" t="s">
        <v>82</v>
      </c>
      <c r="T1052" s="58">
        <v>2021</v>
      </c>
      <c r="U1052" s="58" t="s">
        <v>8</v>
      </c>
      <c r="V1052" s="58" t="s">
        <v>83</v>
      </c>
      <c r="W1052" s="58" t="s">
        <v>84</v>
      </c>
      <c r="X1052" s="58" t="s">
        <v>85</v>
      </c>
      <c r="Y1052" s="58" t="s">
        <v>86</v>
      </c>
      <c r="Z1052" s="58" t="s">
        <v>87</v>
      </c>
      <c r="AA1052" s="58" t="s">
        <v>88</v>
      </c>
      <c r="AB1052" s="58">
        <v>324</v>
      </c>
      <c r="AC1052" s="58">
        <v>526.24</v>
      </c>
    </row>
    <row r="1053" spans="19:29" ht="18" customHeight="1" x14ac:dyDescent="0.25">
      <c r="S1053" s="58" t="s">
        <v>82</v>
      </c>
      <c r="T1053" s="58">
        <v>2021</v>
      </c>
      <c r="U1053" s="58" t="s">
        <v>8</v>
      </c>
      <c r="V1053" s="58" t="s">
        <v>83</v>
      </c>
      <c r="W1053" s="58" t="s">
        <v>84</v>
      </c>
      <c r="X1053" s="58" t="s">
        <v>85</v>
      </c>
      <c r="Y1053" s="58" t="s">
        <v>86</v>
      </c>
      <c r="Z1053" s="58" t="s">
        <v>87</v>
      </c>
      <c r="AA1053" s="58" t="s">
        <v>88</v>
      </c>
      <c r="AB1053" s="58">
        <v>318</v>
      </c>
      <c r="AC1053" s="58">
        <v>526.24</v>
      </c>
    </row>
    <row r="1054" spans="19:29" ht="18" customHeight="1" x14ac:dyDescent="0.25">
      <c r="S1054" s="58" t="s">
        <v>89</v>
      </c>
      <c r="T1054" s="58">
        <v>2021</v>
      </c>
      <c r="U1054" s="58" t="s">
        <v>8</v>
      </c>
      <c r="V1054" s="58" t="s">
        <v>83</v>
      </c>
      <c r="W1054" s="58" t="s">
        <v>84</v>
      </c>
      <c r="X1054" s="58" t="s">
        <v>85</v>
      </c>
      <c r="Y1054" s="58" t="s">
        <v>86</v>
      </c>
      <c r="Z1054" s="58" t="s">
        <v>87</v>
      </c>
      <c r="AA1054" s="58" t="s">
        <v>90</v>
      </c>
      <c r="AB1054" s="58">
        <v>692</v>
      </c>
      <c r="AC1054" s="58">
        <v>989.56</v>
      </c>
    </row>
    <row r="1055" spans="19:29" ht="18" customHeight="1" x14ac:dyDescent="0.25">
      <c r="S1055" s="58" t="s">
        <v>91</v>
      </c>
      <c r="T1055" s="58">
        <v>2021</v>
      </c>
      <c r="U1055" s="58" t="s">
        <v>8</v>
      </c>
      <c r="V1055" s="58" t="s">
        <v>83</v>
      </c>
      <c r="W1055" s="58" t="s">
        <v>84</v>
      </c>
      <c r="X1055" s="58" t="s">
        <v>85</v>
      </c>
      <c r="Y1055" s="58" t="s">
        <v>86</v>
      </c>
      <c r="Z1055" s="58" t="s">
        <v>87</v>
      </c>
      <c r="AA1055" s="58" t="s">
        <v>90</v>
      </c>
      <c r="AB1055" s="58">
        <v>725</v>
      </c>
      <c r="AC1055" s="58">
        <v>1036.75</v>
      </c>
    </row>
    <row r="1056" spans="19:29" ht="18" customHeight="1" x14ac:dyDescent="0.25">
      <c r="S1056" s="58" t="s">
        <v>89</v>
      </c>
      <c r="T1056" s="58">
        <v>2021</v>
      </c>
      <c r="U1056" s="58" t="s">
        <v>8</v>
      </c>
      <c r="V1056" s="58" t="s">
        <v>83</v>
      </c>
      <c r="W1056" s="58" t="s">
        <v>84</v>
      </c>
      <c r="X1056" s="58" t="s">
        <v>85</v>
      </c>
      <c r="Y1056" s="58" t="s">
        <v>86</v>
      </c>
      <c r="Z1056" s="58" t="s">
        <v>87</v>
      </c>
      <c r="AA1056" s="58" t="s">
        <v>90</v>
      </c>
      <c r="AB1056" s="58">
        <v>778</v>
      </c>
      <c r="AC1056" s="58">
        <v>1112.54</v>
      </c>
    </row>
    <row r="1057" spans="19:29" ht="18" customHeight="1" x14ac:dyDescent="0.25">
      <c r="S1057" s="58" t="s">
        <v>82</v>
      </c>
      <c r="T1057" s="58">
        <v>2021</v>
      </c>
      <c r="U1057" s="58" t="s">
        <v>8</v>
      </c>
      <c r="V1057" s="58" t="s">
        <v>83</v>
      </c>
      <c r="W1057" s="58" t="s">
        <v>84</v>
      </c>
      <c r="X1057" s="58" t="s">
        <v>85</v>
      </c>
      <c r="Y1057" s="58" t="s">
        <v>86</v>
      </c>
      <c r="Z1057" s="58" t="s">
        <v>87</v>
      </c>
      <c r="AA1057" s="58" t="s">
        <v>88</v>
      </c>
      <c r="AB1057" s="58">
        <v>327</v>
      </c>
      <c r="AC1057" s="58">
        <v>467.61</v>
      </c>
    </row>
    <row r="1058" spans="19:29" ht="18" customHeight="1" x14ac:dyDescent="0.25">
      <c r="S1058" s="58" t="s">
        <v>91</v>
      </c>
      <c r="T1058" s="58">
        <v>2021</v>
      </c>
      <c r="U1058" s="58" t="s">
        <v>8</v>
      </c>
      <c r="V1058" s="58" t="s">
        <v>83</v>
      </c>
      <c r="W1058" s="58" t="s">
        <v>84</v>
      </c>
      <c r="X1058" s="58" t="s">
        <v>85</v>
      </c>
      <c r="Y1058" s="58" t="s">
        <v>86</v>
      </c>
      <c r="Z1058" s="58" t="s">
        <v>87</v>
      </c>
      <c r="AA1058" s="58" t="s">
        <v>88</v>
      </c>
      <c r="AB1058" s="58">
        <v>321</v>
      </c>
      <c r="AC1058" s="58">
        <v>459.03</v>
      </c>
    </row>
    <row r="1059" spans="19:29" ht="18" customHeight="1" x14ac:dyDescent="0.25">
      <c r="S1059" s="58" t="s">
        <v>82</v>
      </c>
      <c r="T1059" s="58">
        <v>2021</v>
      </c>
      <c r="U1059" s="58" t="s">
        <v>8</v>
      </c>
      <c r="V1059" s="58" t="s">
        <v>83</v>
      </c>
      <c r="W1059" s="58" t="s">
        <v>84</v>
      </c>
      <c r="X1059" s="58" t="s">
        <v>85</v>
      </c>
      <c r="Y1059" s="58" t="s">
        <v>86</v>
      </c>
      <c r="Z1059" s="58" t="s">
        <v>87</v>
      </c>
      <c r="AA1059" s="58" t="s">
        <v>88</v>
      </c>
      <c r="AB1059" s="58">
        <v>315</v>
      </c>
      <c r="AC1059" s="58">
        <v>450.45</v>
      </c>
    </row>
    <row r="1060" spans="19:29" ht="18" customHeight="1" x14ac:dyDescent="0.25">
      <c r="S1060" s="58" t="s">
        <v>89</v>
      </c>
      <c r="T1060" s="58">
        <v>2021</v>
      </c>
      <c r="U1060" s="58" t="s">
        <v>8</v>
      </c>
      <c r="V1060" s="58" t="s">
        <v>83</v>
      </c>
      <c r="W1060" s="58" t="s">
        <v>84</v>
      </c>
      <c r="X1060" s="58" t="s">
        <v>85</v>
      </c>
      <c r="Y1060" s="58" t="s">
        <v>86</v>
      </c>
      <c r="Z1060" s="58" t="s">
        <v>87</v>
      </c>
      <c r="AA1060" s="58" t="s">
        <v>90</v>
      </c>
      <c r="AB1060" s="58">
        <v>147</v>
      </c>
      <c r="AC1060" s="58">
        <v>210.21</v>
      </c>
    </row>
    <row r="1061" spans="19:29" ht="18" customHeight="1" x14ac:dyDescent="0.25">
      <c r="S1061" s="58" t="s">
        <v>82</v>
      </c>
      <c r="T1061" s="58">
        <v>2021</v>
      </c>
      <c r="U1061" s="58" t="s">
        <v>8</v>
      </c>
      <c r="V1061" s="58" t="s">
        <v>83</v>
      </c>
      <c r="W1061" s="58" t="s">
        <v>84</v>
      </c>
      <c r="X1061" s="58" t="s">
        <v>85</v>
      </c>
      <c r="Y1061" s="58" t="s">
        <v>86</v>
      </c>
      <c r="Z1061" s="58" t="s">
        <v>87</v>
      </c>
      <c r="AA1061" s="58" t="s">
        <v>90</v>
      </c>
      <c r="AB1061" s="58">
        <v>145</v>
      </c>
      <c r="AC1061" s="58">
        <v>207.35</v>
      </c>
    </row>
    <row r="1062" spans="19:29" ht="18" customHeight="1" x14ac:dyDescent="0.25">
      <c r="S1062" s="58" t="s">
        <v>82</v>
      </c>
      <c r="T1062" s="58">
        <v>2021</v>
      </c>
      <c r="U1062" s="58" t="s">
        <v>8</v>
      </c>
      <c r="V1062" s="58" t="s">
        <v>83</v>
      </c>
      <c r="W1062" s="58" t="s">
        <v>84</v>
      </c>
      <c r="X1062" s="58" t="s">
        <v>85</v>
      </c>
      <c r="Y1062" s="58" t="s">
        <v>86</v>
      </c>
      <c r="Z1062" s="58" t="s">
        <v>87</v>
      </c>
      <c r="AA1062" s="58" t="s">
        <v>90</v>
      </c>
      <c r="AB1062" s="58">
        <v>193</v>
      </c>
      <c r="AC1062" s="58">
        <v>275.99</v>
      </c>
    </row>
    <row r="1063" spans="19:29" ht="18" customHeight="1" x14ac:dyDescent="0.25">
      <c r="S1063" s="58" t="s">
        <v>91</v>
      </c>
      <c r="T1063" s="58">
        <v>2021</v>
      </c>
      <c r="U1063" s="58" t="s">
        <v>8</v>
      </c>
      <c r="V1063" s="58" t="s">
        <v>83</v>
      </c>
      <c r="W1063" s="58" t="s">
        <v>84</v>
      </c>
      <c r="X1063" s="58" t="s">
        <v>85</v>
      </c>
      <c r="Y1063" s="58" t="s">
        <v>86</v>
      </c>
      <c r="Z1063" s="58" t="s">
        <v>87</v>
      </c>
      <c r="AA1063" s="58" t="s">
        <v>88</v>
      </c>
      <c r="AB1063" s="58">
        <v>323</v>
      </c>
      <c r="AC1063" s="58">
        <v>461.89</v>
      </c>
    </row>
    <row r="1064" spans="19:29" ht="18" customHeight="1" x14ac:dyDescent="0.25">
      <c r="S1064" s="58" t="s">
        <v>82</v>
      </c>
      <c r="T1064" s="58">
        <v>2021</v>
      </c>
      <c r="U1064" s="58" t="s">
        <v>8</v>
      </c>
      <c r="V1064" s="58" t="s">
        <v>83</v>
      </c>
      <c r="W1064" s="58" t="s">
        <v>84</v>
      </c>
      <c r="X1064" s="58" t="s">
        <v>85</v>
      </c>
      <c r="Y1064" s="58" t="s">
        <v>86</v>
      </c>
      <c r="Z1064" s="58" t="s">
        <v>87</v>
      </c>
      <c r="AA1064" s="58" t="s">
        <v>88</v>
      </c>
      <c r="AB1064" s="58">
        <v>317</v>
      </c>
      <c r="AC1064" s="58">
        <v>453.31</v>
      </c>
    </row>
    <row r="1065" spans="19:29" ht="18" customHeight="1" x14ac:dyDescent="0.25">
      <c r="S1065" s="58" t="s">
        <v>91</v>
      </c>
      <c r="T1065" s="58">
        <v>2021</v>
      </c>
      <c r="U1065" s="58" t="s">
        <v>8</v>
      </c>
      <c r="V1065" s="58" t="s">
        <v>83</v>
      </c>
      <c r="W1065" s="58" t="s">
        <v>84</v>
      </c>
      <c r="X1065" s="58" t="s">
        <v>85</v>
      </c>
      <c r="Y1065" s="58" t="s">
        <v>86</v>
      </c>
      <c r="Z1065" s="58" t="s">
        <v>87</v>
      </c>
      <c r="AA1065" s="58" t="s">
        <v>90</v>
      </c>
      <c r="AB1065" s="58">
        <v>143</v>
      </c>
      <c r="AC1065" s="58">
        <v>204.49</v>
      </c>
    </row>
    <row r="1066" spans="19:29" ht="18" customHeight="1" x14ac:dyDescent="0.25">
      <c r="S1066" s="58" t="s">
        <v>82</v>
      </c>
      <c r="T1066" s="58">
        <v>2021</v>
      </c>
      <c r="U1066" s="58" t="s">
        <v>8</v>
      </c>
      <c r="V1066" s="58" t="s">
        <v>83</v>
      </c>
      <c r="W1066" s="58" t="s">
        <v>84</v>
      </c>
      <c r="X1066" s="58" t="s">
        <v>85</v>
      </c>
      <c r="Y1066" s="58" t="s">
        <v>86</v>
      </c>
      <c r="Z1066" s="58" t="s">
        <v>87</v>
      </c>
      <c r="AA1066" s="58" t="s">
        <v>90</v>
      </c>
      <c r="AB1066" s="58">
        <v>191</v>
      </c>
      <c r="AC1066" s="58">
        <v>273.13</v>
      </c>
    </row>
    <row r="1067" spans="19:29" ht="18" customHeight="1" x14ac:dyDescent="0.25">
      <c r="S1067" s="58" t="s">
        <v>91</v>
      </c>
      <c r="T1067" s="58">
        <v>2021</v>
      </c>
      <c r="U1067" s="58" t="s">
        <v>8</v>
      </c>
      <c r="V1067" s="58" t="s">
        <v>83</v>
      </c>
      <c r="W1067" s="58" t="s">
        <v>84</v>
      </c>
      <c r="X1067" s="58" t="s">
        <v>85</v>
      </c>
      <c r="Y1067" s="58" t="s">
        <v>86</v>
      </c>
      <c r="Z1067" s="58" t="s">
        <v>87</v>
      </c>
      <c r="AA1067" s="58" t="s">
        <v>90</v>
      </c>
      <c r="AB1067" s="58">
        <v>787</v>
      </c>
      <c r="AC1067" s="58">
        <v>1125.4099999999999</v>
      </c>
    </row>
    <row r="1068" spans="19:29" ht="18" customHeight="1" x14ac:dyDescent="0.25">
      <c r="S1068" s="58" t="s">
        <v>89</v>
      </c>
      <c r="T1068" s="58">
        <v>2021</v>
      </c>
      <c r="U1068" s="58" t="s">
        <v>3</v>
      </c>
      <c r="V1068" s="58" t="s">
        <v>95</v>
      </c>
      <c r="W1068" s="58" t="s">
        <v>84</v>
      </c>
      <c r="X1068" s="58" t="s">
        <v>85</v>
      </c>
      <c r="Y1068" s="58" t="s">
        <v>86</v>
      </c>
      <c r="Z1068" s="58" t="s">
        <v>87</v>
      </c>
      <c r="AA1068" s="58" t="s">
        <v>88</v>
      </c>
      <c r="AB1068" s="58">
        <v>266</v>
      </c>
      <c r="AC1068" s="58">
        <v>380.38</v>
      </c>
    </row>
    <row r="1069" spans="19:29" ht="18" customHeight="1" x14ac:dyDescent="0.25">
      <c r="S1069" s="58" t="s">
        <v>89</v>
      </c>
      <c r="T1069" s="58">
        <v>2021</v>
      </c>
      <c r="U1069" s="58" t="s">
        <v>3</v>
      </c>
      <c r="V1069" s="58" t="s">
        <v>95</v>
      </c>
      <c r="W1069" s="58" t="s">
        <v>84</v>
      </c>
      <c r="X1069" s="58" t="s">
        <v>85</v>
      </c>
      <c r="Y1069" s="58" t="s">
        <v>86</v>
      </c>
      <c r="Z1069" s="58" t="s">
        <v>87</v>
      </c>
      <c r="AA1069" s="58" t="s">
        <v>88</v>
      </c>
      <c r="AB1069" s="58">
        <v>314</v>
      </c>
      <c r="AC1069" s="58">
        <v>449.02</v>
      </c>
    </row>
    <row r="1070" spans="19:29" ht="18" customHeight="1" x14ac:dyDescent="0.25">
      <c r="S1070" s="58" t="s">
        <v>82</v>
      </c>
      <c r="T1070" s="58">
        <v>2021</v>
      </c>
      <c r="U1070" s="58" t="s">
        <v>3</v>
      </c>
      <c r="V1070" s="58" t="s">
        <v>95</v>
      </c>
      <c r="W1070" s="58" t="s">
        <v>84</v>
      </c>
      <c r="X1070" s="58" t="s">
        <v>85</v>
      </c>
      <c r="Y1070" s="58" t="s">
        <v>86</v>
      </c>
      <c r="Z1070" s="58" t="s">
        <v>87</v>
      </c>
      <c r="AA1070" s="58" t="s">
        <v>88</v>
      </c>
      <c r="AB1070" s="58">
        <v>236</v>
      </c>
      <c r="AC1070" s="58">
        <v>337.48</v>
      </c>
    </row>
    <row r="1071" spans="19:29" ht="18" customHeight="1" x14ac:dyDescent="0.25">
      <c r="S1071" s="58" t="s">
        <v>89</v>
      </c>
      <c r="T1071" s="58">
        <v>2021</v>
      </c>
      <c r="U1071" s="58" t="s">
        <v>3</v>
      </c>
      <c r="V1071" s="58" t="s">
        <v>95</v>
      </c>
      <c r="W1071" s="58" t="s">
        <v>84</v>
      </c>
      <c r="X1071" s="58" t="s">
        <v>85</v>
      </c>
      <c r="Y1071" s="58" t="s">
        <v>86</v>
      </c>
      <c r="Z1071" s="58" t="s">
        <v>87</v>
      </c>
      <c r="AA1071" s="58" t="s">
        <v>88</v>
      </c>
      <c r="AB1071" s="58">
        <v>310</v>
      </c>
      <c r="AC1071" s="58">
        <v>526.24</v>
      </c>
    </row>
    <row r="1072" spans="19:29" ht="18" customHeight="1" x14ac:dyDescent="0.25">
      <c r="S1072" s="58" t="s">
        <v>91</v>
      </c>
      <c r="T1072" s="58">
        <v>2021</v>
      </c>
      <c r="U1072" s="58" t="s">
        <v>3</v>
      </c>
      <c r="V1072" s="58" t="s">
        <v>95</v>
      </c>
      <c r="W1072" s="58" t="s">
        <v>84</v>
      </c>
      <c r="X1072" s="58" t="s">
        <v>85</v>
      </c>
      <c r="Y1072" s="58" t="s">
        <v>86</v>
      </c>
      <c r="Z1072" s="58" t="s">
        <v>87</v>
      </c>
      <c r="AA1072" s="58" t="s">
        <v>88</v>
      </c>
      <c r="AB1072" s="58">
        <v>238</v>
      </c>
      <c r="AC1072" s="58">
        <v>526.24</v>
      </c>
    </row>
    <row r="1073" spans="19:29" ht="18" customHeight="1" x14ac:dyDescent="0.25">
      <c r="S1073" s="58" t="s">
        <v>82</v>
      </c>
      <c r="T1073" s="58">
        <v>2021</v>
      </c>
      <c r="U1073" s="58" t="s">
        <v>3</v>
      </c>
      <c r="V1073" s="58" t="s">
        <v>95</v>
      </c>
      <c r="W1073" s="58" t="s">
        <v>84</v>
      </c>
      <c r="X1073" s="58" t="s">
        <v>85</v>
      </c>
      <c r="Y1073" s="58" t="s">
        <v>86</v>
      </c>
      <c r="Z1073" s="58" t="s">
        <v>87</v>
      </c>
      <c r="AA1073" s="58" t="s">
        <v>88</v>
      </c>
      <c r="AB1073" s="58">
        <v>1000</v>
      </c>
      <c r="AC1073" s="58">
        <v>1430</v>
      </c>
    </row>
    <row r="1074" spans="19:29" ht="18" customHeight="1" x14ac:dyDescent="0.25">
      <c r="S1074" s="58" t="s">
        <v>92</v>
      </c>
      <c r="T1074" s="58">
        <v>2021</v>
      </c>
      <c r="U1074" s="58" t="s">
        <v>3</v>
      </c>
      <c r="V1074" s="58" t="s">
        <v>95</v>
      </c>
      <c r="W1074" s="58" t="s">
        <v>84</v>
      </c>
      <c r="X1074" s="58" t="s">
        <v>85</v>
      </c>
      <c r="Y1074" s="58" t="s">
        <v>86</v>
      </c>
      <c r="Z1074" s="58" t="s">
        <v>87</v>
      </c>
      <c r="AA1074" s="58" t="s">
        <v>88</v>
      </c>
      <c r="AB1074" s="58">
        <v>1033</v>
      </c>
      <c r="AC1074" s="58">
        <v>1477.19</v>
      </c>
    </row>
    <row r="1075" spans="19:29" ht="18" customHeight="1" x14ac:dyDescent="0.25">
      <c r="S1075" s="58" t="s">
        <v>91</v>
      </c>
      <c r="T1075" s="58">
        <v>2021</v>
      </c>
      <c r="U1075" s="58" t="s">
        <v>3</v>
      </c>
      <c r="V1075" s="58" t="s">
        <v>95</v>
      </c>
      <c r="W1075" s="58" t="s">
        <v>84</v>
      </c>
      <c r="X1075" s="58" t="s">
        <v>85</v>
      </c>
      <c r="Y1075" s="58" t="s">
        <v>86</v>
      </c>
      <c r="Z1075" s="58" t="s">
        <v>87</v>
      </c>
      <c r="AA1075" s="58" t="s">
        <v>88</v>
      </c>
      <c r="AB1075" s="58">
        <v>240</v>
      </c>
      <c r="AC1075" s="58">
        <v>343.2</v>
      </c>
    </row>
    <row r="1076" spans="19:29" ht="18" customHeight="1" x14ac:dyDescent="0.25">
      <c r="S1076" s="58" t="s">
        <v>91</v>
      </c>
      <c r="T1076" s="58">
        <v>2021</v>
      </c>
      <c r="U1076" s="58" t="s">
        <v>3</v>
      </c>
      <c r="V1076" s="58" t="s">
        <v>95</v>
      </c>
      <c r="W1076" s="58" t="s">
        <v>84</v>
      </c>
      <c r="X1076" s="58" t="s">
        <v>85</v>
      </c>
      <c r="Y1076" s="58" t="s">
        <v>86</v>
      </c>
      <c r="Z1076" s="58" t="s">
        <v>87</v>
      </c>
      <c r="AA1076" s="58" t="s">
        <v>88</v>
      </c>
      <c r="AB1076" s="58">
        <v>267</v>
      </c>
      <c r="AC1076" s="58">
        <v>381.81</v>
      </c>
    </row>
    <row r="1077" spans="19:29" ht="18" customHeight="1" x14ac:dyDescent="0.25">
      <c r="S1077" s="58" t="s">
        <v>82</v>
      </c>
      <c r="T1077" s="58">
        <v>2021</v>
      </c>
      <c r="U1077" s="58" t="s">
        <v>3</v>
      </c>
      <c r="V1077" s="58" t="s">
        <v>95</v>
      </c>
      <c r="W1077" s="58" t="s">
        <v>84</v>
      </c>
      <c r="X1077" s="58" t="s">
        <v>85</v>
      </c>
      <c r="Y1077" s="58" t="s">
        <v>86</v>
      </c>
      <c r="Z1077" s="58" t="s">
        <v>87</v>
      </c>
      <c r="AA1077" s="58" t="s">
        <v>88</v>
      </c>
      <c r="AB1077" s="58">
        <v>237</v>
      </c>
      <c r="AC1077" s="58">
        <v>338.90999999999997</v>
      </c>
    </row>
    <row r="1078" spans="19:29" ht="18" customHeight="1" x14ac:dyDescent="0.25">
      <c r="S1078" s="58" t="s">
        <v>91</v>
      </c>
      <c r="T1078" s="58">
        <v>2021</v>
      </c>
      <c r="U1078" s="58" t="s">
        <v>3</v>
      </c>
      <c r="V1078" s="58" t="s">
        <v>95</v>
      </c>
      <c r="W1078" s="58" t="s">
        <v>84</v>
      </c>
      <c r="X1078" s="58" t="s">
        <v>85</v>
      </c>
      <c r="Y1078" s="58" t="s">
        <v>86</v>
      </c>
      <c r="Z1078" s="58" t="s">
        <v>87</v>
      </c>
      <c r="AA1078" s="58" t="s">
        <v>88</v>
      </c>
      <c r="AB1078" s="58">
        <v>781</v>
      </c>
      <c r="AC1078" s="58">
        <v>1116.83</v>
      </c>
    </row>
    <row r="1079" spans="19:29" ht="18" customHeight="1" x14ac:dyDescent="0.25">
      <c r="S1079" s="58" t="s">
        <v>82</v>
      </c>
      <c r="T1079" s="58">
        <v>2021</v>
      </c>
      <c r="U1079" s="58" t="s">
        <v>3</v>
      </c>
      <c r="V1079" s="58" t="s">
        <v>95</v>
      </c>
      <c r="W1079" s="58" t="s">
        <v>84</v>
      </c>
      <c r="X1079" s="58" t="s">
        <v>85</v>
      </c>
      <c r="Y1079" s="58" t="s">
        <v>86</v>
      </c>
      <c r="Z1079" s="58" t="s">
        <v>87</v>
      </c>
      <c r="AA1079" s="58" t="s">
        <v>88</v>
      </c>
      <c r="AB1079" s="58">
        <v>814</v>
      </c>
      <c r="AC1079" s="58">
        <v>1164.02</v>
      </c>
    </row>
    <row r="1080" spans="19:29" ht="18" customHeight="1" x14ac:dyDescent="0.25">
      <c r="S1080" s="58" t="s">
        <v>82</v>
      </c>
      <c r="T1080" s="58">
        <v>2021</v>
      </c>
      <c r="U1080" s="58" t="s">
        <v>3</v>
      </c>
      <c r="V1080" s="58" t="s">
        <v>95</v>
      </c>
      <c r="W1080" s="58" t="s">
        <v>84</v>
      </c>
      <c r="X1080" s="58" t="s">
        <v>85</v>
      </c>
      <c r="Y1080" s="58" t="s">
        <v>86</v>
      </c>
      <c r="Z1080" s="58" t="s">
        <v>87</v>
      </c>
      <c r="AA1080" s="58" t="s">
        <v>88</v>
      </c>
      <c r="AB1080" s="58">
        <v>263</v>
      </c>
      <c r="AC1080" s="58">
        <v>376.09000000000003</v>
      </c>
    </row>
    <row r="1081" spans="19:29" ht="18" customHeight="1" x14ac:dyDescent="0.25">
      <c r="S1081" s="58" t="s">
        <v>82</v>
      </c>
      <c r="T1081" s="58">
        <v>2021</v>
      </c>
      <c r="U1081" s="58" t="s">
        <v>3</v>
      </c>
      <c r="V1081" s="58" t="s">
        <v>95</v>
      </c>
      <c r="W1081" s="58" t="s">
        <v>84</v>
      </c>
      <c r="X1081" s="58" t="s">
        <v>85</v>
      </c>
      <c r="Y1081" s="58" t="s">
        <v>86</v>
      </c>
      <c r="Z1081" s="58" t="s">
        <v>87</v>
      </c>
      <c r="AA1081" s="58" t="s">
        <v>88</v>
      </c>
      <c r="AB1081" s="58">
        <v>311</v>
      </c>
      <c r="AC1081" s="58">
        <v>444.73</v>
      </c>
    </row>
    <row r="1082" spans="19:29" ht="18" customHeight="1" x14ac:dyDescent="0.25">
      <c r="S1082" s="58" t="s">
        <v>89</v>
      </c>
      <c r="T1082" s="58">
        <v>2021</v>
      </c>
      <c r="U1082" s="58" t="s">
        <v>3</v>
      </c>
      <c r="V1082" s="58" t="s">
        <v>95</v>
      </c>
      <c r="W1082" s="58" t="s">
        <v>84</v>
      </c>
      <c r="X1082" s="58" t="s">
        <v>85</v>
      </c>
      <c r="Y1082" s="58" t="s">
        <v>86</v>
      </c>
      <c r="Z1082" s="58" t="s">
        <v>87</v>
      </c>
      <c r="AA1082" s="58" t="s">
        <v>88</v>
      </c>
      <c r="AB1082" s="58">
        <v>239</v>
      </c>
      <c r="AC1082" s="58">
        <v>341.77</v>
      </c>
    </row>
    <row r="1083" spans="19:29" ht="18" customHeight="1" x14ac:dyDescent="0.25">
      <c r="S1083" s="58" t="s">
        <v>82</v>
      </c>
      <c r="T1083" s="58">
        <v>2021</v>
      </c>
      <c r="U1083" s="58" t="s">
        <v>7</v>
      </c>
      <c r="V1083" s="58" t="s">
        <v>95</v>
      </c>
      <c r="W1083" s="58" t="s">
        <v>84</v>
      </c>
      <c r="X1083" s="58" t="s">
        <v>85</v>
      </c>
      <c r="Y1083" s="58" t="s">
        <v>86</v>
      </c>
      <c r="Z1083" s="58" t="s">
        <v>87</v>
      </c>
      <c r="AA1083" s="58" t="s">
        <v>88</v>
      </c>
      <c r="AB1083" s="58">
        <v>242</v>
      </c>
      <c r="AC1083" s="58">
        <v>346.06</v>
      </c>
    </row>
    <row r="1084" spans="19:29" ht="18" customHeight="1" x14ac:dyDescent="0.25">
      <c r="S1084" s="58" t="s">
        <v>93</v>
      </c>
      <c r="T1084" s="58">
        <v>2021</v>
      </c>
      <c r="U1084" s="58" t="s">
        <v>7</v>
      </c>
      <c r="V1084" s="58" t="s">
        <v>95</v>
      </c>
      <c r="W1084" s="58" t="s">
        <v>84</v>
      </c>
      <c r="X1084" s="58" t="s">
        <v>85</v>
      </c>
      <c r="Y1084" s="58" t="s">
        <v>86</v>
      </c>
      <c r="Z1084" s="58" t="s">
        <v>87</v>
      </c>
      <c r="AA1084" s="58" t="s">
        <v>88</v>
      </c>
      <c r="AB1084" s="58">
        <v>290</v>
      </c>
      <c r="AC1084" s="58">
        <v>414.7</v>
      </c>
    </row>
    <row r="1085" spans="19:29" ht="18" customHeight="1" x14ac:dyDescent="0.25">
      <c r="S1085" s="58" t="s">
        <v>89</v>
      </c>
      <c r="T1085" s="58">
        <v>2021</v>
      </c>
      <c r="U1085" s="58" t="s">
        <v>7</v>
      </c>
      <c r="V1085" s="58" t="s">
        <v>83</v>
      </c>
      <c r="W1085" s="58" t="s">
        <v>84</v>
      </c>
      <c r="X1085" s="58" t="s">
        <v>85</v>
      </c>
      <c r="Y1085" s="58" t="s">
        <v>86</v>
      </c>
      <c r="Z1085" s="58" t="s">
        <v>87</v>
      </c>
      <c r="AA1085" s="58" t="s">
        <v>88</v>
      </c>
      <c r="AB1085" s="58">
        <v>218</v>
      </c>
      <c r="AC1085" s="58">
        <v>311.74</v>
      </c>
    </row>
    <row r="1086" spans="19:29" ht="18" customHeight="1" x14ac:dyDescent="0.25">
      <c r="S1086" s="58" t="s">
        <v>89</v>
      </c>
      <c r="T1086" s="58">
        <v>2021</v>
      </c>
      <c r="U1086" s="58" t="s">
        <v>7</v>
      </c>
      <c r="V1086" s="58" t="s">
        <v>83</v>
      </c>
      <c r="W1086" s="58" t="s">
        <v>84</v>
      </c>
      <c r="X1086" s="58" t="s">
        <v>85</v>
      </c>
      <c r="Y1086" s="58" t="s">
        <v>86</v>
      </c>
      <c r="Z1086" s="58" t="s">
        <v>87</v>
      </c>
      <c r="AA1086" s="58" t="s">
        <v>88</v>
      </c>
      <c r="AB1086" s="58">
        <v>244</v>
      </c>
      <c r="AC1086" s="58">
        <v>526.24</v>
      </c>
    </row>
    <row r="1087" spans="19:29" ht="18" customHeight="1" x14ac:dyDescent="0.25">
      <c r="S1087" s="58" t="s">
        <v>82</v>
      </c>
      <c r="T1087" s="58">
        <v>2021</v>
      </c>
      <c r="U1087" s="58" t="s">
        <v>7</v>
      </c>
      <c r="V1087" s="58" t="s">
        <v>83</v>
      </c>
      <c r="W1087" s="58" t="s">
        <v>84</v>
      </c>
      <c r="X1087" s="58" t="s">
        <v>85</v>
      </c>
      <c r="Y1087" s="58" t="s">
        <v>86</v>
      </c>
      <c r="Z1087" s="58" t="s">
        <v>87</v>
      </c>
      <c r="AA1087" s="58" t="s">
        <v>88</v>
      </c>
      <c r="AB1087" s="58">
        <v>292</v>
      </c>
      <c r="AC1087" s="58">
        <v>526.24</v>
      </c>
    </row>
    <row r="1088" spans="19:29" ht="18" customHeight="1" x14ac:dyDescent="0.25">
      <c r="S1088" s="58" t="s">
        <v>89</v>
      </c>
      <c r="T1088" s="58">
        <v>2021</v>
      </c>
      <c r="U1088" s="58" t="s">
        <v>7</v>
      </c>
      <c r="V1088" s="58" t="s">
        <v>83</v>
      </c>
      <c r="W1088" s="58" t="s">
        <v>84</v>
      </c>
      <c r="X1088" s="58" t="s">
        <v>85</v>
      </c>
      <c r="Y1088" s="58" t="s">
        <v>86</v>
      </c>
      <c r="Z1088" s="58" t="s">
        <v>87</v>
      </c>
      <c r="AA1088" s="58" t="s">
        <v>88</v>
      </c>
      <c r="AB1088" s="58">
        <v>1003</v>
      </c>
      <c r="AC1088" s="58">
        <v>1434.29</v>
      </c>
    </row>
    <row r="1089" spans="19:29" ht="18" customHeight="1" x14ac:dyDescent="0.25">
      <c r="S1089" s="58" t="s">
        <v>89</v>
      </c>
      <c r="T1089" s="58">
        <v>2021</v>
      </c>
      <c r="U1089" s="58" t="s">
        <v>7</v>
      </c>
      <c r="V1089" s="58" t="s">
        <v>83</v>
      </c>
      <c r="W1089" s="58" t="s">
        <v>84</v>
      </c>
      <c r="X1089" s="58" t="s">
        <v>85</v>
      </c>
      <c r="Y1089" s="58" t="s">
        <v>86</v>
      </c>
      <c r="Z1089" s="58" t="s">
        <v>87</v>
      </c>
      <c r="AA1089" s="58" t="s">
        <v>88</v>
      </c>
      <c r="AB1089" s="58">
        <v>1037</v>
      </c>
      <c r="AC1089" s="58">
        <v>1482.9099999999999</v>
      </c>
    </row>
    <row r="1090" spans="19:29" ht="18" customHeight="1" x14ac:dyDescent="0.25">
      <c r="S1090" s="58" t="s">
        <v>82</v>
      </c>
      <c r="T1090" s="58">
        <v>2021</v>
      </c>
      <c r="U1090" s="58" t="s">
        <v>7</v>
      </c>
      <c r="V1090" s="58" t="s">
        <v>83</v>
      </c>
      <c r="W1090" s="58" t="s">
        <v>84</v>
      </c>
      <c r="X1090" s="58" t="s">
        <v>85</v>
      </c>
      <c r="Y1090" s="58" t="s">
        <v>86</v>
      </c>
      <c r="Z1090" s="58" t="s">
        <v>87</v>
      </c>
      <c r="AA1090" s="58" t="s">
        <v>88</v>
      </c>
      <c r="AB1090" s="58">
        <v>216</v>
      </c>
      <c r="AC1090" s="58">
        <v>308.88</v>
      </c>
    </row>
    <row r="1091" spans="19:29" ht="18" customHeight="1" x14ac:dyDescent="0.25">
      <c r="S1091" s="58" t="s">
        <v>82</v>
      </c>
      <c r="T1091" s="58">
        <v>2021</v>
      </c>
      <c r="U1091" s="58" t="s">
        <v>7</v>
      </c>
      <c r="V1091" s="58" t="s">
        <v>83</v>
      </c>
      <c r="W1091" s="58" t="s">
        <v>84</v>
      </c>
      <c r="X1091" s="58" t="s">
        <v>85</v>
      </c>
      <c r="Y1091" s="58" t="s">
        <v>86</v>
      </c>
      <c r="Z1091" s="58" t="s">
        <v>87</v>
      </c>
      <c r="AA1091" s="58" t="s">
        <v>88</v>
      </c>
      <c r="AB1091" s="58">
        <v>243</v>
      </c>
      <c r="AC1091" s="58">
        <v>347.49</v>
      </c>
    </row>
    <row r="1092" spans="19:29" ht="18" customHeight="1" x14ac:dyDescent="0.25">
      <c r="S1092" s="58" t="s">
        <v>82</v>
      </c>
      <c r="T1092" s="58">
        <v>2021</v>
      </c>
      <c r="U1092" s="58" t="s">
        <v>7</v>
      </c>
      <c r="V1092" s="58" t="s">
        <v>83</v>
      </c>
      <c r="W1092" s="58" t="s">
        <v>84</v>
      </c>
      <c r="X1092" s="58" t="s">
        <v>85</v>
      </c>
      <c r="Y1092" s="58" t="s">
        <v>86</v>
      </c>
      <c r="Z1092" s="58" t="s">
        <v>87</v>
      </c>
      <c r="AA1092" s="58" t="s">
        <v>88</v>
      </c>
      <c r="AB1092" s="58">
        <v>291</v>
      </c>
      <c r="AC1092" s="58">
        <v>416.13</v>
      </c>
    </row>
    <row r="1093" spans="19:29" ht="18" customHeight="1" x14ac:dyDescent="0.25">
      <c r="S1093" s="58" t="s">
        <v>89</v>
      </c>
      <c r="T1093" s="58">
        <v>2021</v>
      </c>
      <c r="U1093" s="58" t="s">
        <v>7</v>
      </c>
      <c r="V1093" s="58" t="s">
        <v>83</v>
      </c>
      <c r="W1093" s="58" t="s">
        <v>84</v>
      </c>
      <c r="X1093" s="58" t="s">
        <v>85</v>
      </c>
      <c r="Y1093" s="58" t="s">
        <v>86</v>
      </c>
      <c r="Z1093" s="58" t="s">
        <v>87</v>
      </c>
      <c r="AA1093" s="58" t="s">
        <v>88</v>
      </c>
      <c r="AB1093" s="58">
        <v>219</v>
      </c>
      <c r="AC1093" s="58">
        <v>313.17</v>
      </c>
    </row>
    <row r="1094" spans="19:29" ht="18" customHeight="1" x14ac:dyDescent="0.25">
      <c r="S1094" s="58" t="s">
        <v>82</v>
      </c>
      <c r="T1094" s="58">
        <v>2021</v>
      </c>
      <c r="U1094" s="58" t="s">
        <v>7</v>
      </c>
      <c r="V1094" s="58" t="s">
        <v>83</v>
      </c>
      <c r="W1094" s="58" t="s">
        <v>84</v>
      </c>
      <c r="X1094" s="58" t="s">
        <v>85</v>
      </c>
      <c r="Y1094" s="58" t="s">
        <v>86</v>
      </c>
      <c r="Z1094" s="58" t="s">
        <v>87</v>
      </c>
      <c r="AA1094" s="58" t="s">
        <v>88</v>
      </c>
      <c r="AB1094" s="58">
        <v>818</v>
      </c>
      <c r="AC1094" s="58">
        <v>1169.74</v>
      </c>
    </row>
    <row r="1095" spans="19:29" ht="18" customHeight="1" x14ac:dyDescent="0.25">
      <c r="S1095" s="58" t="s">
        <v>89</v>
      </c>
      <c r="T1095" s="58">
        <v>2021</v>
      </c>
      <c r="U1095" s="58" t="s">
        <v>7</v>
      </c>
      <c r="V1095" s="58" t="s">
        <v>83</v>
      </c>
      <c r="W1095" s="58" t="s">
        <v>84</v>
      </c>
      <c r="X1095" s="58" t="s">
        <v>85</v>
      </c>
      <c r="Y1095" s="58" t="s">
        <v>86</v>
      </c>
      <c r="Z1095" s="58" t="s">
        <v>87</v>
      </c>
      <c r="AA1095" s="58" t="s">
        <v>88</v>
      </c>
      <c r="AB1095" s="58">
        <v>871</v>
      </c>
      <c r="AC1095" s="58">
        <v>1245.53</v>
      </c>
    </row>
    <row r="1096" spans="19:29" ht="18" customHeight="1" x14ac:dyDescent="0.25">
      <c r="S1096" s="58" t="s">
        <v>89</v>
      </c>
      <c r="T1096" s="58">
        <v>2021</v>
      </c>
      <c r="U1096" s="58" t="s">
        <v>7</v>
      </c>
      <c r="V1096" s="58" t="s">
        <v>83</v>
      </c>
      <c r="W1096" s="58" t="s">
        <v>84</v>
      </c>
      <c r="X1096" s="58" t="s">
        <v>85</v>
      </c>
      <c r="Y1096" s="58" t="s">
        <v>86</v>
      </c>
      <c r="Z1096" s="58" t="s">
        <v>87</v>
      </c>
      <c r="AA1096" s="58" t="s">
        <v>88</v>
      </c>
      <c r="AB1096" s="58">
        <v>245</v>
      </c>
      <c r="AC1096" s="58">
        <v>350.35</v>
      </c>
    </row>
    <row r="1097" spans="19:29" ht="18" customHeight="1" x14ac:dyDescent="0.25">
      <c r="S1097" s="58" t="s">
        <v>82</v>
      </c>
      <c r="T1097" s="58">
        <v>2021</v>
      </c>
      <c r="U1097" s="58" t="s">
        <v>7</v>
      </c>
      <c r="V1097" s="58" t="s">
        <v>83</v>
      </c>
      <c r="W1097" s="58" t="s">
        <v>84</v>
      </c>
      <c r="X1097" s="58" t="s">
        <v>85</v>
      </c>
      <c r="Y1097" s="58" t="s">
        <v>86</v>
      </c>
      <c r="Z1097" s="58" t="s">
        <v>87</v>
      </c>
      <c r="AA1097" s="58" t="s">
        <v>88</v>
      </c>
      <c r="AB1097" s="58">
        <v>293</v>
      </c>
      <c r="AC1097" s="58">
        <v>418.99</v>
      </c>
    </row>
    <row r="1098" spans="19:29" ht="18" customHeight="1" x14ac:dyDescent="0.25">
      <c r="S1098" s="58" t="s">
        <v>82</v>
      </c>
      <c r="T1098" s="58">
        <v>2021</v>
      </c>
      <c r="U1098" s="58" t="s">
        <v>7</v>
      </c>
      <c r="V1098" s="58" t="s">
        <v>83</v>
      </c>
      <c r="W1098" s="58" t="s">
        <v>84</v>
      </c>
      <c r="X1098" s="58" t="s">
        <v>85</v>
      </c>
      <c r="Y1098" s="58" t="s">
        <v>86</v>
      </c>
      <c r="Z1098" s="58" t="s">
        <v>87</v>
      </c>
      <c r="AA1098" s="58" t="s">
        <v>88</v>
      </c>
      <c r="AB1098" s="58">
        <v>215</v>
      </c>
      <c r="AC1098" s="58">
        <v>307.45</v>
      </c>
    </row>
    <row r="1099" spans="19:29" ht="18" customHeight="1" x14ac:dyDescent="0.25">
      <c r="S1099" s="58" t="s">
        <v>82</v>
      </c>
      <c r="T1099" s="58">
        <v>2021</v>
      </c>
      <c r="U1099" s="58" t="s">
        <v>11</v>
      </c>
      <c r="V1099" s="58" t="s">
        <v>83</v>
      </c>
      <c r="W1099" s="58" t="s">
        <v>84</v>
      </c>
      <c r="X1099" s="58" t="s">
        <v>85</v>
      </c>
      <c r="Y1099" s="58" t="s">
        <v>86</v>
      </c>
      <c r="Z1099" s="58" t="s">
        <v>87</v>
      </c>
      <c r="AA1099" s="58" t="s">
        <v>90</v>
      </c>
      <c r="AB1099" s="58">
        <v>248</v>
      </c>
      <c r="AC1099" s="58">
        <v>354.64</v>
      </c>
    </row>
    <row r="1100" spans="19:29" ht="18" customHeight="1" x14ac:dyDescent="0.25">
      <c r="S1100" s="58" t="s">
        <v>92</v>
      </c>
      <c r="T1100" s="58">
        <v>2021</v>
      </c>
      <c r="U1100" s="58" t="s">
        <v>11</v>
      </c>
      <c r="V1100" s="58" t="s">
        <v>83</v>
      </c>
      <c r="W1100" s="58" t="s">
        <v>84</v>
      </c>
      <c r="X1100" s="58" t="s">
        <v>85</v>
      </c>
      <c r="Y1100" s="58" t="s">
        <v>86</v>
      </c>
      <c r="Z1100" s="58" t="s">
        <v>87</v>
      </c>
      <c r="AA1100" s="58" t="s">
        <v>90</v>
      </c>
      <c r="AB1100" s="58">
        <v>242</v>
      </c>
      <c r="AC1100" s="58">
        <v>346.06</v>
      </c>
    </row>
    <row r="1101" spans="19:29" ht="18" customHeight="1" x14ac:dyDescent="0.25">
      <c r="S1101" s="58" t="s">
        <v>89</v>
      </c>
      <c r="T1101" s="58">
        <v>2021</v>
      </c>
      <c r="U1101" s="58" t="s">
        <v>11</v>
      </c>
      <c r="V1101" s="58" t="s">
        <v>83</v>
      </c>
      <c r="W1101" s="58" t="s">
        <v>84</v>
      </c>
      <c r="X1101" s="58" t="s">
        <v>85</v>
      </c>
      <c r="Y1101" s="58" t="s">
        <v>86</v>
      </c>
      <c r="Z1101" s="58" t="s">
        <v>87</v>
      </c>
      <c r="AA1101" s="58" t="s">
        <v>90</v>
      </c>
      <c r="AB1101" s="58">
        <v>236</v>
      </c>
      <c r="AC1101" s="58">
        <v>337.48</v>
      </c>
    </row>
    <row r="1102" spans="19:29" ht="18" customHeight="1" x14ac:dyDescent="0.25">
      <c r="S1102" s="58" t="s">
        <v>89</v>
      </c>
      <c r="T1102" s="58">
        <v>2021</v>
      </c>
      <c r="U1102" s="58" t="s">
        <v>11</v>
      </c>
      <c r="V1102" s="58" t="s">
        <v>83</v>
      </c>
      <c r="W1102" s="58" t="s">
        <v>84</v>
      </c>
      <c r="X1102" s="58" t="s">
        <v>85</v>
      </c>
      <c r="Y1102" s="58" t="s">
        <v>86</v>
      </c>
      <c r="Z1102" s="58" t="s">
        <v>87</v>
      </c>
      <c r="AA1102" s="58" t="s">
        <v>88</v>
      </c>
      <c r="AB1102" s="58">
        <v>224</v>
      </c>
      <c r="AC1102" s="58">
        <v>320.32</v>
      </c>
    </row>
    <row r="1103" spans="19:29" ht="18" customHeight="1" x14ac:dyDescent="0.25">
      <c r="S1103" s="58" t="s">
        <v>82</v>
      </c>
      <c r="T1103" s="58">
        <v>2021</v>
      </c>
      <c r="U1103" s="58" t="s">
        <v>11</v>
      </c>
      <c r="V1103" s="58" t="s">
        <v>83</v>
      </c>
      <c r="W1103" s="58" t="s">
        <v>84</v>
      </c>
      <c r="X1103" s="58" t="s">
        <v>85</v>
      </c>
      <c r="Y1103" s="58" t="s">
        <v>86</v>
      </c>
      <c r="Z1103" s="58" t="s">
        <v>87</v>
      </c>
      <c r="AA1103" s="58" t="s">
        <v>88</v>
      </c>
      <c r="AB1103" s="58">
        <v>250</v>
      </c>
      <c r="AC1103" s="58">
        <v>357.5</v>
      </c>
    </row>
    <row r="1104" spans="19:29" ht="18" customHeight="1" x14ac:dyDescent="0.25">
      <c r="S1104" s="58" t="s">
        <v>91</v>
      </c>
      <c r="T1104" s="58">
        <v>2021</v>
      </c>
      <c r="U1104" s="58" t="s">
        <v>11</v>
      </c>
      <c r="V1104" s="58" t="s">
        <v>83</v>
      </c>
      <c r="W1104" s="58" t="s">
        <v>84</v>
      </c>
      <c r="X1104" s="58" t="s">
        <v>85</v>
      </c>
      <c r="Y1104" s="58" t="s">
        <v>86</v>
      </c>
      <c r="Z1104" s="58" t="s">
        <v>87</v>
      </c>
      <c r="AA1104" s="58" t="s">
        <v>88</v>
      </c>
      <c r="AB1104" s="58">
        <v>244</v>
      </c>
      <c r="AC1104" s="58">
        <v>348.92</v>
      </c>
    </row>
    <row r="1105" spans="19:29" ht="18" customHeight="1" x14ac:dyDescent="0.25">
      <c r="S1105" s="58" t="s">
        <v>91</v>
      </c>
      <c r="T1105" s="58">
        <v>2021</v>
      </c>
      <c r="U1105" s="58" t="s">
        <v>11</v>
      </c>
      <c r="V1105" s="58" t="s">
        <v>83</v>
      </c>
      <c r="W1105" s="58" t="s">
        <v>84</v>
      </c>
      <c r="X1105" s="58" t="s">
        <v>85</v>
      </c>
      <c r="Y1105" s="58" t="s">
        <v>86</v>
      </c>
      <c r="Z1105" s="58" t="s">
        <v>87</v>
      </c>
      <c r="AA1105" s="58" t="s">
        <v>88</v>
      </c>
      <c r="AB1105" s="58">
        <v>238</v>
      </c>
      <c r="AC1105" s="58">
        <v>340.34000000000003</v>
      </c>
    </row>
    <row r="1106" spans="19:29" ht="18" customHeight="1" x14ac:dyDescent="0.25">
      <c r="S1106" s="58" t="s">
        <v>89</v>
      </c>
      <c r="T1106" s="58">
        <v>2021</v>
      </c>
      <c r="U1106" s="58" t="s">
        <v>11</v>
      </c>
      <c r="V1106" s="58" t="s">
        <v>83</v>
      </c>
      <c r="W1106" s="58" t="s">
        <v>84</v>
      </c>
      <c r="X1106" s="58" t="s">
        <v>85</v>
      </c>
      <c r="Y1106" s="58" t="s">
        <v>86</v>
      </c>
      <c r="Z1106" s="58" t="s">
        <v>87</v>
      </c>
      <c r="AA1106" s="58" t="s">
        <v>88</v>
      </c>
      <c r="AB1106" s="58">
        <v>220</v>
      </c>
      <c r="AC1106" s="58">
        <v>526.24</v>
      </c>
    </row>
    <row r="1107" spans="19:29" ht="18" customHeight="1" x14ac:dyDescent="0.25">
      <c r="S1107" s="58" t="s">
        <v>89</v>
      </c>
      <c r="T1107" s="58">
        <v>2021</v>
      </c>
      <c r="U1107" s="58" t="s">
        <v>11</v>
      </c>
      <c r="V1107" s="58" t="s">
        <v>83</v>
      </c>
      <c r="W1107" s="58" t="s">
        <v>84</v>
      </c>
      <c r="X1107" s="58" t="s">
        <v>85</v>
      </c>
      <c r="Y1107" s="58" t="s">
        <v>86</v>
      </c>
      <c r="Z1107" s="58" t="s">
        <v>87</v>
      </c>
      <c r="AA1107" s="58" t="s">
        <v>88</v>
      </c>
      <c r="AB1107" s="58">
        <v>268</v>
      </c>
      <c r="AC1107" s="58">
        <v>526.24</v>
      </c>
    </row>
    <row r="1108" spans="19:29" ht="18" customHeight="1" x14ac:dyDescent="0.25">
      <c r="S1108" s="58" t="s">
        <v>89</v>
      </c>
      <c r="T1108" s="58">
        <v>2021</v>
      </c>
      <c r="U1108" s="58" t="s">
        <v>11</v>
      </c>
      <c r="V1108" s="58" t="s">
        <v>83</v>
      </c>
      <c r="W1108" s="58" t="s">
        <v>84</v>
      </c>
      <c r="X1108" s="58" t="s">
        <v>85</v>
      </c>
      <c r="Y1108" s="58" t="s">
        <v>86</v>
      </c>
      <c r="Z1108" s="58" t="s">
        <v>87</v>
      </c>
      <c r="AA1108" s="58" t="s">
        <v>88</v>
      </c>
      <c r="AB1108" s="58">
        <v>1007</v>
      </c>
      <c r="AC1108" s="58">
        <v>1440.01</v>
      </c>
    </row>
    <row r="1109" spans="19:29" ht="18" customHeight="1" x14ac:dyDescent="0.25">
      <c r="S1109" s="58" t="s">
        <v>89</v>
      </c>
      <c r="T1109" s="58">
        <v>2021</v>
      </c>
      <c r="U1109" s="58" t="s">
        <v>11</v>
      </c>
      <c r="V1109" s="58" t="s">
        <v>83</v>
      </c>
      <c r="W1109" s="58" t="s">
        <v>84</v>
      </c>
      <c r="X1109" s="58" t="s">
        <v>85</v>
      </c>
      <c r="Y1109" s="58" t="s">
        <v>86</v>
      </c>
      <c r="Z1109" s="58" t="s">
        <v>87</v>
      </c>
      <c r="AA1109" s="58" t="s">
        <v>88</v>
      </c>
      <c r="AB1109" s="58">
        <v>1040</v>
      </c>
      <c r="AC1109" s="58">
        <v>1487.2</v>
      </c>
    </row>
    <row r="1110" spans="19:29" ht="18" customHeight="1" x14ac:dyDescent="0.25">
      <c r="S1110" s="58" t="s">
        <v>82</v>
      </c>
      <c r="T1110" s="58">
        <v>2021</v>
      </c>
      <c r="U1110" s="58" t="s">
        <v>11</v>
      </c>
      <c r="V1110" s="58" t="s">
        <v>83</v>
      </c>
      <c r="W1110" s="58" t="s">
        <v>84</v>
      </c>
      <c r="X1110" s="58" t="s">
        <v>85</v>
      </c>
      <c r="Y1110" s="58" t="s">
        <v>86</v>
      </c>
      <c r="Z1110" s="58" t="s">
        <v>87</v>
      </c>
      <c r="AA1110" s="58" t="s">
        <v>88</v>
      </c>
      <c r="AB1110" s="58">
        <v>225</v>
      </c>
      <c r="AC1110" s="58">
        <v>321.75</v>
      </c>
    </row>
    <row r="1111" spans="19:29" ht="18" customHeight="1" x14ac:dyDescent="0.25">
      <c r="S1111" s="58" t="s">
        <v>82</v>
      </c>
      <c r="T1111" s="58">
        <v>2021</v>
      </c>
      <c r="U1111" s="58" t="s">
        <v>11</v>
      </c>
      <c r="V1111" s="58" t="s">
        <v>83</v>
      </c>
      <c r="W1111" s="58" t="s">
        <v>84</v>
      </c>
      <c r="X1111" s="58" t="s">
        <v>85</v>
      </c>
      <c r="Y1111" s="58" t="s">
        <v>86</v>
      </c>
      <c r="Z1111" s="58" t="s">
        <v>87</v>
      </c>
      <c r="AA1111" s="58" t="s">
        <v>88</v>
      </c>
      <c r="AB1111" s="58">
        <v>267</v>
      </c>
      <c r="AC1111" s="58">
        <v>381.81</v>
      </c>
    </row>
    <row r="1112" spans="19:29" ht="18" customHeight="1" x14ac:dyDescent="0.25">
      <c r="S1112" s="58" t="s">
        <v>89</v>
      </c>
      <c r="T1112" s="58">
        <v>2021</v>
      </c>
      <c r="U1112" s="58" t="s">
        <v>11</v>
      </c>
      <c r="V1112" s="58" t="s">
        <v>83</v>
      </c>
      <c r="W1112" s="58" t="s">
        <v>84</v>
      </c>
      <c r="X1112" s="58" t="s">
        <v>85</v>
      </c>
      <c r="Y1112" s="58" t="s">
        <v>86</v>
      </c>
      <c r="Z1112" s="58" t="s">
        <v>87</v>
      </c>
      <c r="AA1112" s="58" t="s">
        <v>88</v>
      </c>
      <c r="AB1112" s="58">
        <v>247</v>
      </c>
      <c r="AC1112" s="58">
        <v>353.21</v>
      </c>
    </row>
    <row r="1113" spans="19:29" ht="18" customHeight="1" x14ac:dyDescent="0.25">
      <c r="S1113" s="58" t="s">
        <v>89</v>
      </c>
      <c r="T1113" s="58">
        <v>2021</v>
      </c>
      <c r="U1113" s="58" t="s">
        <v>11</v>
      </c>
      <c r="V1113" s="58" t="s">
        <v>83</v>
      </c>
      <c r="W1113" s="58" t="s">
        <v>84</v>
      </c>
      <c r="X1113" s="58" t="s">
        <v>85</v>
      </c>
      <c r="Y1113" s="58" t="s">
        <v>86</v>
      </c>
      <c r="Z1113" s="58" t="s">
        <v>87</v>
      </c>
      <c r="AA1113" s="58" t="s">
        <v>88</v>
      </c>
      <c r="AB1113" s="58">
        <v>241</v>
      </c>
      <c r="AC1113" s="58">
        <v>344.63</v>
      </c>
    </row>
    <row r="1114" spans="19:29" ht="18" customHeight="1" x14ac:dyDescent="0.25">
      <c r="S1114" s="58" t="s">
        <v>89</v>
      </c>
      <c r="T1114" s="58">
        <v>2021</v>
      </c>
      <c r="U1114" s="58" t="s">
        <v>11</v>
      </c>
      <c r="V1114" s="58" t="s">
        <v>83</v>
      </c>
      <c r="W1114" s="58" t="s">
        <v>84</v>
      </c>
      <c r="X1114" s="58" t="s">
        <v>85</v>
      </c>
      <c r="Y1114" s="58" t="s">
        <v>86</v>
      </c>
      <c r="Z1114" s="58" t="s">
        <v>87</v>
      </c>
      <c r="AA1114" s="58" t="s">
        <v>88</v>
      </c>
      <c r="AB1114" s="58">
        <v>235</v>
      </c>
      <c r="AC1114" s="58">
        <v>336.05</v>
      </c>
    </row>
    <row r="1115" spans="19:29" ht="18" customHeight="1" x14ac:dyDescent="0.25">
      <c r="S1115" s="58" t="s">
        <v>91</v>
      </c>
      <c r="T1115" s="58">
        <v>2021</v>
      </c>
      <c r="U1115" s="58" t="s">
        <v>11</v>
      </c>
      <c r="V1115" s="58" t="s">
        <v>83</v>
      </c>
      <c r="W1115" s="58" t="s">
        <v>84</v>
      </c>
      <c r="X1115" s="58" t="s">
        <v>85</v>
      </c>
      <c r="Y1115" s="58" t="s">
        <v>86</v>
      </c>
      <c r="Z1115" s="58" t="s">
        <v>87</v>
      </c>
      <c r="AA1115" s="58" t="s">
        <v>88</v>
      </c>
      <c r="AB1115" s="58">
        <v>788</v>
      </c>
      <c r="AC1115" s="58">
        <v>1126.8399999999999</v>
      </c>
    </row>
    <row r="1116" spans="19:29" ht="18" customHeight="1" x14ac:dyDescent="0.25">
      <c r="S1116" s="58" t="s">
        <v>89</v>
      </c>
      <c r="T1116" s="58">
        <v>2021</v>
      </c>
      <c r="U1116" s="58" t="s">
        <v>11</v>
      </c>
      <c r="V1116" s="58" t="s">
        <v>83</v>
      </c>
      <c r="W1116" s="58" t="s">
        <v>84</v>
      </c>
      <c r="X1116" s="58" t="s">
        <v>85</v>
      </c>
      <c r="Y1116" s="58" t="s">
        <v>86</v>
      </c>
      <c r="Z1116" s="58" t="s">
        <v>87</v>
      </c>
      <c r="AA1116" s="58" t="s">
        <v>88</v>
      </c>
      <c r="AB1116" s="58">
        <v>821</v>
      </c>
      <c r="AC1116" s="58">
        <v>1174.03</v>
      </c>
    </row>
    <row r="1117" spans="19:29" ht="18" customHeight="1" x14ac:dyDescent="0.25">
      <c r="S1117" s="58" t="s">
        <v>82</v>
      </c>
      <c r="T1117" s="58">
        <v>2021</v>
      </c>
      <c r="U1117" s="58" t="s">
        <v>11</v>
      </c>
      <c r="V1117" s="58" t="s">
        <v>83</v>
      </c>
      <c r="W1117" s="58" t="s">
        <v>84</v>
      </c>
      <c r="X1117" s="58" t="s">
        <v>85</v>
      </c>
      <c r="Y1117" s="58" t="s">
        <v>86</v>
      </c>
      <c r="Z1117" s="58" t="s">
        <v>87</v>
      </c>
      <c r="AA1117" s="58" t="s">
        <v>90</v>
      </c>
      <c r="AB1117" s="58">
        <v>245</v>
      </c>
      <c r="AC1117" s="58">
        <v>350.35</v>
      </c>
    </row>
    <row r="1118" spans="19:29" ht="18" customHeight="1" x14ac:dyDescent="0.25">
      <c r="S1118" s="58" t="s">
        <v>82</v>
      </c>
      <c r="T1118" s="58">
        <v>2021</v>
      </c>
      <c r="U1118" s="58" t="s">
        <v>11</v>
      </c>
      <c r="V1118" s="58" t="s">
        <v>83</v>
      </c>
      <c r="W1118" s="58" t="s">
        <v>84</v>
      </c>
      <c r="X1118" s="58" t="s">
        <v>85</v>
      </c>
      <c r="Y1118" s="58" t="s">
        <v>86</v>
      </c>
      <c r="Z1118" s="58" t="s">
        <v>87</v>
      </c>
      <c r="AA1118" s="58" t="s">
        <v>90</v>
      </c>
      <c r="AB1118" s="58">
        <v>239</v>
      </c>
      <c r="AC1118" s="58">
        <v>341.77</v>
      </c>
    </row>
    <row r="1119" spans="19:29" ht="18" customHeight="1" x14ac:dyDescent="0.25">
      <c r="S1119" s="58" t="s">
        <v>91</v>
      </c>
      <c r="T1119" s="58">
        <v>2021</v>
      </c>
      <c r="U1119" s="58" t="s">
        <v>11</v>
      </c>
      <c r="V1119" s="58" t="s">
        <v>83</v>
      </c>
      <c r="W1119" s="58" t="s">
        <v>84</v>
      </c>
      <c r="X1119" s="58" t="s">
        <v>85</v>
      </c>
      <c r="Y1119" s="58" t="s">
        <v>86</v>
      </c>
      <c r="Z1119" s="58" t="s">
        <v>87</v>
      </c>
      <c r="AA1119" s="58" t="s">
        <v>88</v>
      </c>
      <c r="AB1119" s="58">
        <v>221</v>
      </c>
      <c r="AC1119" s="58">
        <v>316.02999999999997</v>
      </c>
    </row>
    <row r="1120" spans="19:29" ht="18" customHeight="1" x14ac:dyDescent="0.25">
      <c r="S1120" s="58" t="s">
        <v>82</v>
      </c>
      <c r="T1120" s="58">
        <v>2021</v>
      </c>
      <c r="U1120" s="58" t="s">
        <v>11</v>
      </c>
      <c r="V1120" s="58" t="s">
        <v>83</v>
      </c>
      <c r="W1120" s="58" t="s">
        <v>84</v>
      </c>
      <c r="X1120" s="58" t="s">
        <v>85</v>
      </c>
      <c r="Y1120" s="58" t="s">
        <v>86</v>
      </c>
      <c r="Z1120" s="58" t="s">
        <v>87</v>
      </c>
      <c r="AA1120" s="58" t="s">
        <v>88</v>
      </c>
      <c r="AB1120" s="58">
        <v>269</v>
      </c>
      <c r="AC1120" s="58">
        <v>384.67</v>
      </c>
    </row>
    <row r="1121" spans="19:29" ht="18" customHeight="1" x14ac:dyDescent="0.25">
      <c r="S1121" s="58" t="s">
        <v>82</v>
      </c>
      <c r="T1121" s="58">
        <v>2021</v>
      </c>
      <c r="U1121" s="58" t="s">
        <v>1</v>
      </c>
      <c r="V1121" s="58" t="s">
        <v>83</v>
      </c>
      <c r="W1121" s="58" t="s">
        <v>84</v>
      </c>
      <c r="X1121" s="58" t="s">
        <v>85</v>
      </c>
      <c r="Y1121" s="58" t="s">
        <v>86</v>
      </c>
      <c r="Z1121" s="58" t="s">
        <v>87</v>
      </c>
      <c r="AA1121" s="58" t="s">
        <v>88</v>
      </c>
      <c r="AB1121" s="58">
        <v>278</v>
      </c>
      <c r="AC1121" s="58">
        <v>397.53999999999996</v>
      </c>
    </row>
    <row r="1122" spans="19:29" ht="18" customHeight="1" x14ac:dyDescent="0.25">
      <c r="S1122" s="58" t="s">
        <v>89</v>
      </c>
      <c r="T1122" s="58">
        <v>2021</v>
      </c>
      <c r="U1122" s="58" t="s">
        <v>1</v>
      </c>
      <c r="V1122" s="58" t="s">
        <v>83</v>
      </c>
      <c r="W1122" s="58" t="s">
        <v>84</v>
      </c>
      <c r="X1122" s="58" t="s">
        <v>85</v>
      </c>
      <c r="Y1122" s="58" t="s">
        <v>86</v>
      </c>
      <c r="Z1122" s="58" t="s">
        <v>87</v>
      </c>
      <c r="AA1122" s="58" t="s">
        <v>88</v>
      </c>
      <c r="AB1122" s="58">
        <v>320</v>
      </c>
      <c r="AC1122" s="58">
        <v>457.6</v>
      </c>
    </row>
    <row r="1123" spans="19:29" ht="18" customHeight="1" x14ac:dyDescent="0.25">
      <c r="S1123" s="58" t="s">
        <v>89</v>
      </c>
      <c r="T1123" s="58">
        <v>2021</v>
      </c>
      <c r="U1123" s="58" t="s">
        <v>1</v>
      </c>
      <c r="V1123" s="58" t="s">
        <v>83</v>
      </c>
      <c r="W1123" s="58" t="s">
        <v>84</v>
      </c>
      <c r="X1123" s="58" t="s">
        <v>85</v>
      </c>
      <c r="Y1123" s="58" t="s">
        <v>86</v>
      </c>
      <c r="Z1123" s="58" t="s">
        <v>87</v>
      </c>
      <c r="AA1123" s="58" t="s">
        <v>88</v>
      </c>
      <c r="AB1123" s="58">
        <v>248</v>
      </c>
      <c r="AC1123" s="58">
        <v>354.64</v>
      </c>
    </row>
    <row r="1124" spans="19:29" ht="18" customHeight="1" x14ac:dyDescent="0.25">
      <c r="S1124" s="58" t="s">
        <v>82</v>
      </c>
      <c r="T1124" s="58">
        <v>2021</v>
      </c>
      <c r="U1124" s="58" t="s">
        <v>1</v>
      </c>
      <c r="V1124" s="58" t="s">
        <v>83</v>
      </c>
      <c r="W1124" s="58" t="s">
        <v>84</v>
      </c>
      <c r="X1124" s="58" t="s">
        <v>85</v>
      </c>
      <c r="Y1124" s="58" t="s">
        <v>86</v>
      </c>
      <c r="Z1124" s="58" t="s">
        <v>87</v>
      </c>
      <c r="AA1124" s="58" t="s">
        <v>88</v>
      </c>
      <c r="AB1124" s="58">
        <v>274</v>
      </c>
      <c r="AC1124" s="58">
        <v>526.24</v>
      </c>
    </row>
    <row r="1125" spans="19:29" ht="18" customHeight="1" x14ac:dyDescent="0.25">
      <c r="S1125" s="58" t="s">
        <v>89</v>
      </c>
      <c r="T1125" s="58">
        <v>2021</v>
      </c>
      <c r="U1125" s="58" t="s">
        <v>1</v>
      </c>
      <c r="V1125" s="58" t="s">
        <v>83</v>
      </c>
      <c r="W1125" s="58" t="s">
        <v>84</v>
      </c>
      <c r="X1125" s="58" t="s">
        <v>85</v>
      </c>
      <c r="Y1125" s="58" t="s">
        <v>86</v>
      </c>
      <c r="Z1125" s="58" t="s">
        <v>87</v>
      </c>
      <c r="AA1125" s="58" t="s">
        <v>88</v>
      </c>
      <c r="AB1125" s="58">
        <v>322</v>
      </c>
      <c r="AC1125" s="58">
        <v>526.24</v>
      </c>
    </row>
    <row r="1126" spans="19:29" ht="18" customHeight="1" x14ac:dyDescent="0.25">
      <c r="S1126" s="58" t="s">
        <v>89</v>
      </c>
      <c r="T1126" s="58">
        <v>2021</v>
      </c>
      <c r="U1126" s="58" t="s">
        <v>1</v>
      </c>
      <c r="V1126" s="58" t="s">
        <v>83</v>
      </c>
      <c r="W1126" s="58" t="s">
        <v>84</v>
      </c>
      <c r="X1126" s="58" t="s">
        <v>85</v>
      </c>
      <c r="Y1126" s="58" t="s">
        <v>86</v>
      </c>
      <c r="Z1126" s="58" t="s">
        <v>87</v>
      </c>
      <c r="AA1126" s="58" t="s">
        <v>88</v>
      </c>
      <c r="AB1126" s="58">
        <v>250</v>
      </c>
      <c r="AC1126" s="58">
        <v>526.24</v>
      </c>
    </row>
    <row r="1127" spans="19:29" ht="18" customHeight="1" x14ac:dyDescent="0.25">
      <c r="S1127" s="58" t="s">
        <v>93</v>
      </c>
      <c r="T1127" s="58">
        <v>2021</v>
      </c>
      <c r="U1127" s="58" t="s">
        <v>1</v>
      </c>
      <c r="V1127" s="58" t="s">
        <v>83</v>
      </c>
      <c r="W1127" s="58" t="s">
        <v>84</v>
      </c>
      <c r="X1127" s="58" t="s">
        <v>85</v>
      </c>
      <c r="Y1127" s="58" t="s">
        <v>86</v>
      </c>
      <c r="Z1127" s="58" t="s">
        <v>87</v>
      </c>
      <c r="AA1127" s="58" t="s">
        <v>88</v>
      </c>
      <c r="AB1127" s="58">
        <v>998</v>
      </c>
      <c r="AC1127" s="58">
        <v>1427.1399999999999</v>
      </c>
    </row>
    <row r="1128" spans="19:29" ht="18" customHeight="1" x14ac:dyDescent="0.25">
      <c r="S1128" s="58" t="s">
        <v>89</v>
      </c>
      <c r="T1128" s="58">
        <v>2021</v>
      </c>
      <c r="U1128" s="58" t="s">
        <v>1</v>
      </c>
      <c r="V1128" s="58" t="s">
        <v>83</v>
      </c>
      <c r="W1128" s="58" t="s">
        <v>84</v>
      </c>
      <c r="X1128" s="58" t="s">
        <v>85</v>
      </c>
      <c r="Y1128" s="58" t="s">
        <v>86</v>
      </c>
      <c r="Z1128" s="58" t="s">
        <v>87</v>
      </c>
      <c r="AA1128" s="58" t="s">
        <v>88</v>
      </c>
      <c r="AB1128" s="58">
        <v>1031</v>
      </c>
      <c r="AC1128" s="58">
        <v>1474.33</v>
      </c>
    </row>
    <row r="1129" spans="19:29" ht="18" customHeight="1" x14ac:dyDescent="0.25">
      <c r="S1129" s="58" t="s">
        <v>82</v>
      </c>
      <c r="T1129" s="58">
        <v>2021</v>
      </c>
      <c r="U1129" s="58" t="s">
        <v>1</v>
      </c>
      <c r="V1129" s="58" t="s">
        <v>83</v>
      </c>
      <c r="W1129" s="58" t="s">
        <v>84</v>
      </c>
      <c r="X1129" s="58" t="s">
        <v>85</v>
      </c>
      <c r="Y1129" s="58" t="s">
        <v>86</v>
      </c>
      <c r="Z1129" s="58" t="s">
        <v>87</v>
      </c>
      <c r="AA1129" s="58" t="s">
        <v>88</v>
      </c>
      <c r="AB1129" s="58">
        <v>321</v>
      </c>
      <c r="AC1129" s="58">
        <v>459.03</v>
      </c>
    </row>
    <row r="1130" spans="19:29" ht="18" customHeight="1" x14ac:dyDescent="0.25">
      <c r="S1130" s="58" t="s">
        <v>93</v>
      </c>
      <c r="T1130" s="58">
        <v>2021</v>
      </c>
      <c r="U1130" s="58" t="s">
        <v>1</v>
      </c>
      <c r="V1130" s="58" t="s">
        <v>83</v>
      </c>
      <c r="W1130" s="58" t="s">
        <v>84</v>
      </c>
      <c r="X1130" s="58" t="s">
        <v>85</v>
      </c>
      <c r="Y1130" s="58" t="s">
        <v>86</v>
      </c>
      <c r="Z1130" s="58" t="s">
        <v>87</v>
      </c>
      <c r="AA1130" s="58" t="s">
        <v>88</v>
      </c>
      <c r="AB1130" s="58">
        <v>249</v>
      </c>
      <c r="AC1130" s="58">
        <v>356.07</v>
      </c>
    </row>
    <row r="1131" spans="19:29" ht="18" customHeight="1" x14ac:dyDescent="0.25">
      <c r="S1131" s="58" t="s">
        <v>89</v>
      </c>
      <c r="T1131" s="58">
        <v>2021</v>
      </c>
      <c r="U1131" s="58" t="s">
        <v>1</v>
      </c>
      <c r="V1131" s="58" t="s">
        <v>83</v>
      </c>
      <c r="W1131" s="58" t="s">
        <v>84</v>
      </c>
      <c r="X1131" s="58" t="s">
        <v>85</v>
      </c>
      <c r="Y1131" s="58" t="s">
        <v>86</v>
      </c>
      <c r="Z1131" s="58" t="s">
        <v>87</v>
      </c>
      <c r="AA1131" s="58" t="s">
        <v>88</v>
      </c>
      <c r="AB1131" s="58">
        <v>779</v>
      </c>
      <c r="AC1131" s="58">
        <v>1113.97</v>
      </c>
    </row>
    <row r="1132" spans="19:29" ht="18" customHeight="1" x14ac:dyDescent="0.25">
      <c r="S1132" s="58" t="s">
        <v>82</v>
      </c>
      <c r="T1132" s="58">
        <v>2021</v>
      </c>
      <c r="U1132" s="58" t="s">
        <v>1</v>
      </c>
      <c r="V1132" s="58" t="s">
        <v>83</v>
      </c>
      <c r="W1132" s="58" t="s">
        <v>84</v>
      </c>
      <c r="X1132" s="58" t="s">
        <v>85</v>
      </c>
      <c r="Y1132" s="58" t="s">
        <v>86</v>
      </c>
      <c r="Z1132" s="58" t="s">
        <v>87</v>
      </c>
      <c r="AA1132" s="58" t="s">
        <v>88</v>
      </c>
      <c r="AB1132" s="58">
        <v>812</v>
      </c>
      <c r="AC1132" s="58">
        <v>1161.1599999999999</v>
      </c>
    </row>
    <row r="1133" spans="19:29" ht="18" customHeight="1" x14ac:dyDescent="0.25">
      <c r="S1133" s="58" t="s">
        <v>82</v>
      </c>
      <c r="T1133" s="58">
        <v>2021</v>
      </c>
      <c r="U1133" s="58" t="s">
        <v>1</v>
      </c>
      <c r="V1133" s="58" t="s">
        <v>83</v>
      </c>
      <c r="W1133" s="58" t="s">
        <v>84</v>
      </c>
      <c r="X1133" s="58" t="s">
        <v>85</v>
      </c>
      <c r="Y1133" s="58" t="s">
        <v>86</v>
      </c>
      <c r="Z1133" s="58" t="s">
        <v>87</v>
      </c>
      <c r="AA1133" s="58" t="s">
        <v>88</v>
      </c>
      <c r="AB1133" s="58">
        <v>866</v>
      </c>
      <c r="AC1133" s="58">
        <v>1238.3800000000001</v>
      </c>
    </row>
    <row r="1134" spans="19:29" ht="18" customHeight="1" x14ac:dyDescent="0.25">
      <c r="S1134" s="58" t="s">
        <v>89</v>
      </c>
      <c r="T1134" s="58">
        <v>2021</v>
      </c>
      <c r="U1134" s="58" t="s">
        <v>1</v>
      </c>
      <c r="V1134" s="58" t="s">
        <v>83</v>
      </c>
      <c r="W1134" s="58" t="s">
        <v>84</v>
      </c>
      <c r="X1134" s="58" t="s">
        <v>85</v>
      </c>
      <c r="Y1134" s="58" t="s">
        <v>86</v>
      </c>
      <c r="Z1134" s="58" t="s">
        <v>87</v>
      </c>
      <c r="AA1134" s="58" t="s">
        <v>88</v>
      </c>
      <c r="AB1134" s="58">
        <v>275</v>
      </c>
      <c r="AC1134" s="58">
        <v>393.25</v>
      </c>
    </row>
    <row r="1135" spans="19:29" ht="18" customHeight="1" x14ac:dyDescent="0.25">
      <c r="S1135" s="58" t="s">
        <v>89</v>
      </c>
      <c r="T1135" s="58">
        <v>2021</v>
      </c>
      <c r="U1135" s="58" t="s">
        <v>1</v>
      </c>
      <c r="V1135" s="58" t="s">
        <v>83</v>
      </c>
      <c r="W1135" s="58" t="s">
        <v>84</v>
      </c>
      <c r="X1135" s="58" t="s">
        <v>85</v>
      </c>
      <c r="Y1135" s="58" t="s">
        <v>86</v>
      </c>
      <c r="Z1135" s="58" t="s">
        <v>87</v>
      </c>
      <c r="AA1135" s="58" t="s">
        <v>88</v>
      </c>
      <c r="AB1135" s="58">
        <v>323</v>
      </c>
      <c r="AC1135" s="58">
        <v>461.89</v>
      </c>
    </row>
    <row r="1136" spans="19:29" ht="18" customHeight="1" x14ac:dyDescent="0.25">
      <c r="S1136" s="58" t="s">
        <v>82</v>
      </c>
      <c r="T1136" s="58">
        <v>2021</v>
      </c>
      <c r="U1136" s="58" t="s">
        <v>1</v>
      </c>
      <c r="V1136" s="58" t="s">
        <v>83</v>
      </c>
      <c r="W1136" s="58" t="s">
        <v>84</v>
      </c>
      <c r="X1136" s="58" t="s">
        <v>85</v>
      </c>
      <c r="Y1136" s="58" t="s">
        <v>86</v>
      </c>
      <c r="Z1136" s="58" t="s">
        <v>87</v>
      </c>
      <c r="AA1136" s="58" t="s">
        <v>88</v>
      </c>
      <c r="AB1136" s="58">
        <v>251</v>
      </c>
      <c r="AC1136" s="58">
        <v>358.93</v>
      </c>
    </row>
    <row r="1137" spans="19:29" ht="18" customHeight="1" x14ac:dyDescent="0.25">
      <c r="S1137" s="58" t="s">
        <v>82</v>
      </c>
      <c r="T1137" s="58">
        <v>2021</v>
      </c>
      <c r="U1137" s="58" t="s">
        <v>0</v>
      </c>
      <c r="V1137" s="58" t="s">
        <v>83</v>
      </c>
      <c r="W1137" s="58" t="s">
        <v>84</v>
      </c>
      <c r="X1137" s="58" t="s">
        <v>85</v>
      </c>
      <c r="Y1137" s="58" t="s">
        <v>86</v>
      </c>
      <c r="Z1137" s="58" t="s">
        <v>87</v>
      </c>
      <c r="AA1137" s="58" t="s">
        <v>88</v>
      </c>
      <c r="AB1137" s="58">
        <v>326</v>
      </c>
      <c r="AC1137" s="58">
        <v>466.18</v>
      </c>
    </row>
    <row r="1138" spans="19:29" ht="18" customHeight="1" x14ac:dyDescent="0.25">
      <c r="S1138" s="58" t="s">
        <v>82</v>
      </c>
      <c r="T1138" s="58">
        <v>2021</v>
      </c>
      <c r="U1138" s="58" t="s">
        <v>0</v>
      </c>
      <c r="V1138" s="58" t="s">
        <v>83</v>
      </c>
      <c r="W1138" s="58" t="s">
        <v>84</v>
      </c>
      <c r="X1138" s="58" t="s">
        <v>85</v>
      </c>
      <c r="Y1138" s="58" t="s">
        <v>86</v>
      </c>
      <c r="Z1138" s="58" t="s">
        <v>87</v>
      </c>
      <c r="AA1138" s="58" t="s">
        <v>88</v>
      </c>
      <c r="AB1138" s="58">
        <v>254</v>
      </c>
      <c r="AC1138" s="58">
        <v>363.22</v>
      </c>
    </row>
    <row r="1139" spans="19:29" ht="18" customHeight="1" x14ac:dyDescent="0.25">
      <c r="S1139" s="58" t="s">
        <v>91</v>
      </c>
      <c r="T1139" s="58">
        <v>2021</v>
      </c>
      <c r="U1139" s="58" t="s">
        <v>0</v>
      </c>
      <c r="V1139" s="58" t="s">
        <v>83</v>
      </c>
      <c r="W1139" s="58" t="s">
        <v>84</v>
      </c>
      <c r="X1139" s="58" t="s">
        <v>85</v>
      </c>
      <c r="Y1139" s="58" t="s">
        <v>86</v>
      </c>
      <c r="Z1139" s="58" t="s">
        <v>87</v>
      </c>
      <c r="AA1139" s="58" t="s">
        <v>88</v>
      </c>
      <c r="AB1139" s="58">
        <v>280</v>
      </c>
      <c r="AC1139" s="58">
        <v>526.24</v>
      </c>
    </row>
    <row r="1140" spans="19:29" ht="18" customHeight="1" x14ac:dyDescent="0.25">
      <c r="S1140" s="58" t="s">
        <v>89</v>
      </c>
      <c r="T1140" s="58">
        <v>2021</v>
      </c>
      <c r="U1140" s="58" t="s">
        <v>0</v>
      </c>
      <c r="V1140" s="58" t="s">
        <v>83</v>
      </c>
      <c r="W1140" s="58" t="s">
        <v>84</v>
      </c>
      <c r="X1140" s="58" t="s">
        <v>85</v>
      </c>
      <c r="Y1140" s="58" t="s">
        <v>86</v>
      </c>
      <c r="Z1140" s="58" t="s">
        <v>87</v>
      </c>
      <c r="AA1140" s="58" t="s">
        <v>88</v>
      </c>
      <c r="AB1140" s="58">
        <v>328</v>
      </c>
      <c r="AC1140" s="58">
        <v>526.24</v>
      </c>
    </row>
    <row r="1141" spans="19:29" ht="18" customHeight="1" x14ac:dyDescent="0.25">
      <c r="S1141" s="58" t="s">
        <v>91</v>
      </c>
      <c r="T1141" s="58">
        <v>2021</v>
      </c>
      <c r="U1141" s="58" t="s">
        <v>0</v>
      </c>
      <c r="V1141" s="58" t="s">
        <v>83</v>
      </c>
      <c r="W1141" s="58" t="s">
        <v>84</v>
      </c>
      <c r="X1141" s="58" t="s">
        <v>85</v>
      </c>
      <c r="Y1141" s="58" t="s">
        <v>86</v>
      </c>
      <c r="Z1141" s="58" t="s">
        <v>87</v>
      </c>
      <c r="AA1141" s="58" t="s">
        <v>88</v>
      </c>
      <c r="AB1141" s="58">
        <v>256</v>
      </c>
      <c r="AC1141" s="58">
        <v>526.24</v>
      </c>
    </row>
    <row r="1142" spans="19:29" ht="18" customHeight="1" x14ac:dyDescent="0.25">
      <c r="S1142" s="58" t="s">
        <v>91</v>
      </c>
      <c r="T1142" s="58">
        <v>2021</v>
      </c>
      <c r="U1142" s="58" t="s">
        <v>0</v>
      </c>
      <c r="V1142" s="58" t="s">
        <v>83</v>
      </c>
      <c r="W1142" s="58" t="s">
        <v>84</v>
      </c>
      <c r="X1142" s="58" t="s">
        <v>85</v>
      </c>
      <c r="Y1142" s="58" t="s">
        <v>86</v>
      </c>
      <c r="Z1142" s="58" t="s">
        <v>87</v>
      </c>
      <c r="AA1142" s="58" t="s">
        <v>88</v>
      </c>
      <c r="AB1142" s="58">
        <v>997</v>
      </c>
      <c r="AC1142" s="58">
        <v>1425.71</v>
      </c>
    </row>
    <row r="1143" spans="19:29" ht="18" customHeight="1" x14ac:dyDescent="0.25">
      <c r="S1143" s="58" t="s">
        <v>92</v>
      </c>
      <c r="T1143" s="58">
        <v>2021</v>
      </c>
      <c r="U1143" s="58" t="s">
        <v>0</v>
      </c>
      <c r="V1143" s="58" t="s">
        <v>83</v>
      </c>
      <c r="W1143" s="58" t="s">
        <v>84</v>
      </c>
      <c r="X1143" s="58" t="s">
        <v>85</v>
      </c>
      <c r="Y1143" s="58" t="s">
        <v>86</v>
      </c>
      <c r="Z1143" s="58" t="s">
        <v>87</v>
      </c>
      <c r="AA1143" s="58" t="s">
        <v>88</v>
      </c>
      <c r="AB1143" s="58">
        <v>1030</v>
      </c>
      <c r="AC1143" s="58">
        <v>1472.9</v>
      </c>
    </row>
    <row r="1144" spans="19:29" ht="18" customHeight="1" x14ac:dyDescent="0.25">
      <c r="S1144" s="58" t="s">
        <v>92</v>
      </c>
      <c r="T1144" s="58">
        <v>2021</v>
      </c>
      <c r="U1144" s="58" t="s">
        <v>0</v>
      </c>
      <c r="V1144" s="58" t="s">
        <v>83</v>
      </c>
      <c r="W1144" s="58" t="s">
        <v>84</v>
      </c>
      <c r="X1144" s="58" t="s">
        <v>85</v>
      </c>
      <c r="Y1144" s="58" t="s">
        <v>86</v>
      </c>
      <c r="Z1144" s="58" t="s">
        <v>87</v>
      </c>
      <c r="AA1144" s="58" t="s">
        <v>88</v>
      </c>
      <c r="AB1144" s="58">
        <v>252</v>
      </c>
      <c r="AC1144" s="58">
        <v>360.36</v>
      </c>
    </row>
    <row r="1145" spans="19:29" ht="18" customHeight="1" x14ac:dyDescent="0.25">
      <c r="S1145" s="58" t="s">
        <v>92</v>
      </c>
      <c r="T1145" s="58">
        <v>2021</v>
      </c>
      <c r="U1145" s="58" t="s">
        <v>0</v>
      </c>
      <c r="V1145" s="58" t="s">
        <v>83</v>
      </c>
      <c r="W1145" s="58" t="s">
        <v>84</v>
      </c>
      <c r="X1145" s="58" t="s">
        <v>85</v>
      </c>
      <c r="Y1145" s="58" t="s">
        <v>86</v>
      </c>
      <c r="Z1145" s="58" t="s">
        <v>87</v>
      </c>
      <c r="AA1145" s="58" t="s">
        <v>88</v>
      </c>
      <c r="AB1145" s="58">
        <v>279</v>
      </c>
      <c r="AC1145" s="58">
        <v>398.97</v>
      </c>
    </row>
    <row r="1146" spans="19:29" ht="18" customHeight="1" x14ac:dyDescent="0.25">
      <c r="S1146" s="58" t="s">
        <v>89</v>
      </c>
      <c r="T1146" s="58">
        <v>2021</v>
      </c>
      <c r="U1146" s="58" t="s">
        <v>0</v>
      </c>
      <c r="V1146" s="58" t="s">
        <v>83</v>
      </c>
      <c r="W1146" s="58" t="s">
        <v>84</v>
      </c>
      <c r="X1146" s="58" t="s">
        <v>85</v>
      </c>
      <c r="Y1146" s="58" t="s">
        <v>86</v>
      </c>
      <c r="Z1146" s="58" t="s">
        <v>87</v>
      </c>
      <c r="AA1146" s="58" t="s">
        <v>88</v>
      </c>
      <c r="AB1146" s="58">
        <v>327</v>
      </c>
      <c r="AC1146" s="58">
        <v>467.61</v>
      </c>
    </row>
    <row r="1147" spans="19:29" ht="18" customHeight="1" x14ac:dyDescent="0.25">
      <c r="S1147" s="58" t="s">
        <v>91</v>
      </c>
      <c r="T1147" s="58">
        <v>2021</v>
      </c>
      <c r="U1147" s="58" t="s">
        <v>0</v>
      </c>
      <c r="V1147" s="58" t="s">
        <v>83</v>
      </c>
      <c r="W1147" s="58" t="s">
        <v>84</v>
      </c>
      <c r="X1147" s="58" t="s">
        <v>85</v>
      </c>
      <c r="Y1147" s="58" t="s">
        <v>86</v>
      </c>
      <c r="Z1147" s="58" t="s">
        <v>87</v>
      </c>
      <c r="AA1147" s="58" t="s">
        <v>88</v>
      </c>
      <c r="AB1147" s="58">
        <v>255</v>
      </c>
      <c r="AC1147" s="58">
        <v>364.65</v>
      </c>
    </row>
    <row r="1148" spans="19:29" ht="18" customHeight="1" x14ac:dyDescent="0.25">
      <c r="S1148" s="58" t="s">
        <v>91</v>
      </c>
      <c r="T1148" s="58">
        <v>2021</v>
      </c>
      <c r="U1148" s="58" t="s">
        <v>0</v>
      </c>
      <c r="V1148" s="58" t="s">
        <v>83</v>
      </c>
      <c r="W1148" s="58" t="s">
        <v>84</v>
      </c>
      <c r="X1148" s="58" t="s">
        <v>85</v>
      </c>
      <c r="Y1148" s="58" t="s">
        <v>86</v>
      </c>
      <c r="Z1148" s="58" t="s">
        <v>87</v>
      </c>
      <c r="AA1148" s="58" t="s">
        <v>88</v>
      </c>
      <c r="AB1148" s="58">
        <v>778</v>
      </c>
      <c r="AC1148" s="58">
        <v>1112.54</v>
      </c>
    </row>
    <row r="1149" spans="19:29" ht="18" customHeight="1" x14ac:dyDescent="0.25">
      <c r="S1149" s="58" t="s">
        <v>91</v>
      </c>
      <c r="T1149" s="58">
        <v>2021</v>
      </c>
      <c r="U1149" s="58" t="s">
        <v>0</v>
      </c>
      <c r="V1149" s="58" t="s">
        <v>83</v>
      </c>
      <c r="W1149" s="58" t="s">
        <v>84</v>
      </c>
      <c r="X1149" s="58" t="s">
        <v>85</v>
      </c>
      <c r="Y1149" s="58" t="s">
        <v>86</v>
      </c>
      <c r="Z1149" s="58" t="s">
        <v>87</v>
      </c>
      <c r="AA1149" s="58" t="s">
        <v>88</v>
      </c>
      <c r="AB1149" s="58">
        <v>865</v>
      </c>
      <c r="AC1149" s="58">
        <v>1236.95</v>
      </c>
    </row>
    <row r="1150" spans="19:29" ht="18" customHeight="1" x14ac:dyDescent="0.25">
      <c r="S1150" s="58" t="s">
        <v>82</v>
      </c>
      <c r="T1150" s="58">
        <v>2021</v>
      </c>
      <c r="U1150" s="58" t="s">
        <v>0</v>
      </c>
      <c r="V1150" s="58" t="s">
        <v>83</v>
      </c>
      <c r="W1150" s="58" t="s">
        <v>84</v>
      </c>
      <c r="X1150" s="58" t="s">
        <v>85</v>
      </c>
      <c r="Y1150" s="58" t="s">
        <v>86</v>
      </c>
      <c r="Z1150" s="58" t="s">
        <v>87</v>
      </c>
      <c r="AA1150" s="58" t="s">
        <v>88</v>
      </c>
      <c r="AB1150" s="58">
        <v>281</v>
      </c>
      <c r="AC1150" s="58">
        <v>401.83</v>
      </c>
    </row>
    <row r="1151" spans="19:29" ht="18" customHeight="1" x14ac:dyDescent="0.25">
      <c r="S1151" s="58" t="s">
        <v>91</v>
      </c>
      <c r="T1151" s="58">
        <v>2021</v>
      </c>
      <c r="U1151" s="58" t="s">
        <v>0</v>
      </c>
      <c r="V1151" s="58" t="s">
        <v>83</v>
      </c>
      <c r="W1151" s="58" t="s">
        <v>84</v>
      </c>
      <c r="X1151" s="58" t="s">
        <v>85</v>
      </c>
      <c r="Y1151" s="58" t="s">
        <v>86</v>
      </c>
      <c r="Z1151" s="58" t="s">
        <v>87</v>
      </c>
      <c r="AA1151" s="58" t="s">
        <v>88</v>
      </c>
      <c r="AB1151" s="58">
        <v>329</v>
      </c>
      <c r="AC1151" s="58">
        <v>470.47</v>
      </c>
    </row>
    <row r="1152" spans="19:29" ht="18" customHeight="1" x14ac:dyDescent="0.25">
      <c r="S1152" s="58" t="s">
        <v>82</v>
      </c>
      <c r="T1152" s="58">
        <v>2021</v>
      </c>
      <c r="U1152" s="58" t="s">
        <v>6</v>
      </c>
      <c r="V1152" s="58" t="s">
        <v>83</v>
      </c>
      <c r="W1152" s="58" t="s">
        <v>84</v>
      </c>
      <c r="X1152" s="58" t="s">
        <v>85</v>
      </c>
      <c r="Y1152" s="58" t="s">
        <v>86</v>
      </c>
      <c r="Z1152" s="58" t="s">
        <v>87</v>
      </c>
      <c r="AA1152" s="58" t="s">
        <v>88</v>
      </c>
      <c r="AB1152" s="58">
        <v>248</v>
      </c>
      <c r="AC1152" s="58">
        <v>354.64</v>
      </c>
    </row>
    <row r="1153" spans="19:29" ht="18" customHeight="1" x14ac:dyDescent="0.25">
      <c r="S1153" s="58" t="s">
        <v>82</v>
      </c>
      <c r="T1153" s="58">
        <v>2021</v>
      </c>
      <c r="U1153" s="58" t="s">
        <v>6</v>
      </c>
      <c r="V1153" s="58" t="s">
        <v>83</v>
      </c>
      <c r="W1153" s="58" t="s">
        <v>84</v>
      </c>
      <c r="X1153" s="58" t="s">
        <v>85</v>
      </c>
      <c r="Y1153" s="58" t="s">
        <v>86</v>
      </c>
      <c r="Z1153" s="58" t="s">
        <v>87</v>
      </c>
      <c r="AA1153" s="58" t="s">
        <v>88</v>
      </c>
      <c r="AB1153" s="58">
        <v>296</v>
      </c>
      <c r="AC1153" s="58">
        <v>423.28</v>
      </c>
    </row>
    <row r="1154" spans="19:29" ht="18" customHeight="1" x14ac:dyDescent="0.25">
      <c r="S1154" s="58" t="s">
        <v>82</v>
      </c>
      <c r="T1154" s="58">
        <v>2021</v>
      </c>
      <c r="U1154" s="58" t="s">
        <v>6</v>
      </c>
      <c r="V1154" s="58" t="s">
        <v>83</v>
      </c>
      <c r="W1154" s="58" t="s">
        <v>84</v>
      </c>
      <c r="X1154" s="58" t="s">
        <v>85</v>
      </c>
      <c r="Y1154" s="58" t="s">
        <v>86</v>
      </c>
      <c r="Z1154" s="58" t="s">
        <v>87</v>
      </c>
      <c r="AA1154" s="58" t="s">
        <v>88</v>
      </c>
      <c r="AB1154" s="58">
        <v>224</v>
      </c>
      <c r="AC1154" s="58">
        <v>320.32</v>
      </c>
    </row>
    <row r="1155" spans="19:29" ht="18" customHeight="1" x14ac:dyDescent="0.25">
      <c r="S1155" s="58" t="s">
        <v>82</v>
      </c>
      <c r="T1155" s="58">
        <v>2021</v>
      </c>
      <c r="U1155" s="58" t="s">
        <v>6</v>
      </c>
      <c r="V1155" s="58" t="s">
        <v>83</v>
      </c>
      <c r="W1155" s="58" t="s">
        <v>84</v>
      </c>
      <c r="X1155" s="58" t="s">
        <v>85</v>
      </c>
      <c r="Y1155" s="58" t="s">
        <v>86</v>
      </c>
      <c r="Z1155" s="58" t="s">
        <v>87</v>
      </c>
      <c r="AA1155" s="58" t="s">
        <v>88</v>
      </c>
      <c r="AB1155" s="58">
        <v>250</v>
      </c>
      <c r="AC1155" s="58">
        <v>526.24</v>
      </c>
    </row>
    <row r="1156" spans="19:29" ht="18" customHeight="1" x14ac:dyDescent="0.25">
      <c r="S1156" s="58" t="s">
        <v>82</v>
      </c>
      <c r="T1156" s="58">
        <v>2021</v>
      </c>
      <c r="U1156" s="58" t="s">
        <v>6</v>
      </c>
      <c r="V1156" s="58" t="s">
        <v>83</v>
      </c>
      <c r="W1156" s="58" t="s">
        <v>84</v>
      </c>
      <c r="X1156" s="58" t="s">
        <v>85</v>
      </c>
      <c r="Y1156" s="58" t="s">
        <v>86</v>
      </c>
      <c r="Z1156" s="58" t="s">
        <v>87</v>
      </c>
      <c r="AA1156" s="58" t="s">
        <v>88</v>
      </c>
      <c r="AB1156" s="58">
        <v>298</v>
      </c>
      <c r="AC1156" s="58">
        <v>526.24</v>
      </c>
    </row>
    <row r="1157" spans="19:29" ht="18" customHeight="1" x14ac:dyDescent="0.25">
      <c r="S1157" s="58" t="s">
        <v>89</v>
      </c>
      <c r="T1157" s="58">
        <v>2021</v>
      </c>
      <c r="U1157" s="58" t="s">
        <v>6</v>
      </c>
      <c r="V1157" s="58" t="s">
        <v>83</v>
      </c>
      <c r="W1157" s="58" t="s">
        <v>84</v>
      </c>
      <c r="X1157" s="58" t="s">
        <v>85</v>
      </c>
      <c r="Y1157" s="58" t="s">
        <v>86</v>
      </c>
      <c r="Z1157" s="58" t="s">
        <v>87</v>
      </c>
      <c r="AA1157" s="58" t="s">
        <v>88</v>
      </c>
      <c r="AB1157" s="58">
        <v>220</v>
      </c>
      <c r="AC1157" s="58">
        <v>526.24</v>
      </c>
    </row>
    <row r="1158" spans="19:29" ht="18" customHeight="1" x14ac:dyDescent="0.25">
      <c r="S1158" s="58" t="s">
        <v>93</v>
      </c>
      <c r="T1158" s="58">
        <v>2021</v>
      </c>
      <c r="U1158" s="58" t="s">
        <v>6</v>
      </c>
      <c r="V1158" s="58" t="s">
        <v>83</v>
      </c>
      <c r="W1158" s="58" t="s">
        <v>84</v>
      </c>
      <c r="X1158" s="58" t="s">
        <v>85</v>
      </c>
      <c r="Y1158" s="58" t="s">
        <v>86</v>
      </c>
      <c r="Z1158" s="58" t="s">
        <v>87</v>
      </c>
      <c r="AA1158" s="58" t="s">
        <v>88</v>
      </c>
      <c r="AB1158" s="58">
        <v>1036</v>
      </c>
      <c r="AC1158" s="58">
        <v>1481.48</v>
      </c>
    </row>
    <row r="1159" spans="19:29" ht="18" customHeight="1" x14ac:dyDescent="0.25">
      <c r="S1159" s="58" t="s">
        <v>92</v>
      </c>
      <c r="T1159" s="58">
        <v>2021</v>
      </c>
      <c r="U1159" s="58" t="s">
        <v>6</v>
      </c>
      <c r="V1159" s="58" t="s">
        <v>83</v>
      </c>
      <c r="W1159" s="58" t="s">
        <v>84</v>
      </c>
      <c r="X1159" s="58" t="s">
        <v>85</v>
      </c>
      <c r="Y1159" s="58" t="s">
        <v>86</v>
      </c>
      <c r="Z1159" s="58" t="s">
        <v>87</v>
      </c>
      <c r="AA1159" s="58" t="s">
        <v>88</v>
      </c>
      <c r="AB1159" s="58">
        <v>222</v>
      </c>
      <c r="AC1159" s="58">
        <v>317.45999999999998</v>
      </c>
    </row>
    <row r="1160" spans="19:29" ht="18" customHeight="1" x14ac:dyDescent="0.25">
      <c r="S1160" s="58" t="s">
        <v>92</v>
      </c>
      <c r="T1160" s="58">
        <v>2021</v>
      </c>
      <c r="U1160" s="58" t="s">
        <v>6</v>
      </c>
      <c r="V1160" s="58" t="s">
        <v>83</v>
      </c>
      <c r="W1160" s="58" t="s">
        <v>84</v>
      </c>
      <c r="X1160" s="58" t="s">
        <v>85</v>
      </c>
      <c r="Y1160" s="58" t="s">
        <v>86</v>
      </c>
      <c r="Z1160" s="58" t="s">
        <v>87</v>
      </c>
      <c r="AA1160" s="58" t="s">
        <v>88</v>
      </c>
      <c r="AB1160" s="58">
        <v>249</v>
      </c>
      <c r="AC1160" s="58">
        <v>356.07</v>
      </c>
    </row>
    <row r="1161" spans="19:29" ht="18" customHeight="1" x14ac:dyDescent="0.25">
      <c r="S1161" s="58" t="s">
        <v>82</v>
      </c>
      <c r="T1161" s="58">
        <v>2021</v>
      </c>
      <c r="U1161" s="58" t="s">
        <v>6</v>
      </c>
      <c r="V1161" s="58" t="s">
        <v>83</v>
      </c>
      <c r="W1161" s="58" t="s">
        <v>84</v>
      </c>
      <c r="X1161" s="58" t="s">
        <v>85</v>
      </c>
      <c r="Y1161" s="58" t="s">
        <v>86</v>
      </c>
      <c r="Z1161" s="58" t="s">
        <v>87</v>
      </c>
      <c r="AA1161" s="58" t="s">
        <v>88</v>
      </c>
      <c r="AB1161" s="58">
        <v>297</v>
      </c>
      <c r="AC1161" s="58">
        <v>424.71</v>
      </c>
    </row>
    <row r="1162" spans="19:29" ht="18" customHeight="1" x14ac:dyDescent="0.25">
      <c r="S1162" s="58" t="s">
        <v>89</v>
      </c>
      <c r="T1162" s="58">
        <v>2021</v>
      </c>
      <c r="U1162" s="58" t="s">
        <v>6</v>
      </c>
      <c r="V1162" s="58" t="s">
        <v>83</v>
      </c>
      <c r="W1162" s="58" t="s">
        <v>84</v>
      </c>
      <c r="X1162" s="58" t="s">
        <v>85</v>
      </c>
      <c r="Y1162" s="58" t="s">
        <v>86</v>
      </c>
      <c r="Z1162" s="58" t="s">
        <v>87</v>
      </c>
      <c r="AA1162" s="58" t="s">
        <v>88</v>
      </c>
      <c r="AB1162" s="58">
        <v>784</v>
      </c>
      <c r="AC1162" s="58">
        <v>1121.1199999999999</v>
      </c>
    </row>
    <row r="1163" spans="19:29" ht="18" customHeight="1" x14ac:dyDescent="0.25">
      <c r="S1163" s="58" t="s">
        <v>82</v>
      </c>
      <c r="T1163" s="58">
        <v>2021</v>
      </c>
      <c r="U1163" s="58" t="s">
        <v>6</v>
      </c>
      <c r="V1163" s="58" t="s">
        <v>83</v>
      </c>
      <c r="W1163" s="58" t="s">
        <v>84</v>
      </c>
      <c r="X1163" s="58" t="s">
        <v>85</v>
      </c>
      <c r="Y1163" s="58" t="s">
        <v>86</v>
      </c>
      <c r="Z1163" s="58" t="s">
        <v>87</v>
      </c>
      <c r="AA1163" s="58" t="s">
        <v>88</v>
      </c>
      <c r="AB1163" s="58">
        <v>817</v>
      </c>
      <c r="AC1163" s="58">
        <v>1168.31</v>
      </c>
    </row>
    <row r="1164" spans="19:29" ht="18" customHeight="1" x14ac:dyDescent="0.25">
      <c r="S1164" s="58" t="s">
        <v>82</v>
      </c>
      <c r="T1164" s="58">
        <v>2021</v>
      </c>
      <c r="U1164" s="58" t="s">
        <v>6</v>
      </c>
      <c r="V1164" s="58" t="s">
        <v>83</v>
      </c>
      <c r="W1164" s="58" t="s">
        <v>84</v>
      </c>
      <c r="X1164" s="58" t="s">
        <v>85</v>
      </c>
      <c r="Y1164" s="58" t="s">
        <v>86</v>
      </c>
      <c r="Z1164" s="58" t="s">
        <v>87</v>
      </c>
      <c r="AA1164" s="58" t="s">
        <v>88</v>
      </c>
      <c r="AB1164" s="58">
        <v>870</v>
      </c>
      <c r="AC1164" s="58">
        <v>1244.0999999999999</v>
      </c>
    </row>
    <row r="1165" spans="19:29" ht="18" customHeight="1" x14ac:dyDescent="0.25">
      <c r="S1165" s="58" t="s">
        <v>82</v>
      </c>
      <c r="T1165" s="58">
        <v>2021</v>
      </c>
      <c r="U1165" s="58" t="s">
        <v>6</v>
      </c>
      <c r="V1165" s="58" t="s">
        <v>83</v>
      </c>
      <c r="W1165" s="58" t="s">
        <v>84</v>
      </c>
      <c r="X1165" s="58" t="s">
        <v>85</v>
      </c>
      <c r="Y1165" s="58" t="s">
        <v>86</v>
      </c>
      <c r="Z1165" s="58" t="s">
        <v>87</v>
      </c>
      <c r="AA1165" s="58" t="s">
        <v>88</v>
      </c>
      <c r="AB1165" s="58">
        <v>251</v>
      </c>
      <c r="AC1165" s="58">
        <v>358.93</v>
      </c>
    </row>
    <row r="1166" spans="19:29" ht="18" customHeight="1" x14ac:dyDescent="0.25">
      <c r="S1166" s="58" t="s">
        <v>82</v>
      </c>
      <c r="T1166" s="58">
        <v>2021</v>
      </c>
      <c r="U1166" s="58" t="s">
        <v>6</v>
      </c>
      <c r="V1166" s="58" t="s">
        <v>83</v>
      </c>
      <c r="W1166" s="58" t="s">
        <v>84</v>
      </c>
      <c r="X1166" s="58" t="s">
        <v>85</v>
      </c>
      <c r="Y1166" s="58" t="s">
        <v>86</v>
      </c>
      <c r="Z1166" s="58" t="s">
        <v>87</v>
      </c>
      <c r="AA1166" s="58" t="s">
        <v>88</v>
      </c>
      <c r="AB1166" s="58">
        <v>221</v>
      </c>
      <c r="AC1166" s="58">
        <v>316.02999999999997</v>
      </c>
    </row>
    <row r="1167" spans="19:29" ht="18" customHeight="1" x14ac:dyDescent="0.25">
      <c r="S1167" s="58" t="s">
        <v>89</v>
      </c>
      <c r="T1167" s="58">
        <v>2021</v>
      </c>
      <c r="U1167" s="58" t="s">
        <v>5</v>
      </c>
      <c r="V1167" s="58" t="s">
        <v>83</v>
      </c>
      <c r="W1167" s="58" t="s">
        <v>84</v>
      </c>
      <c r="X1167" s="58" t="s">
        <v>85</v>
      </c>
      <c r="Y1167" s="58" t="s">
        <v>86</v>
      </c>
      <c r="Z1167" s="58" t="s">
        <v>87</v>
      </c>
      <c r="AA1167" s="58" t="s">
        <v>88</v>
      </c>
      <c r="AB1167" s="58">
        <v>254</v>
      </c>
      <c r="AC1167" s="58">
        <v>363.22</v>
      </c>
    </row>
    <row r="1168" spans="19:29" ht="18" customHeight="1" x14ac:dyDescent="0.25">
      <c r="S1168" s="58" t="s">
        <v>82</v>
      </c>
      <c r="T1168" s="58">
        <v>2021</v>
      </c>
      <c r="U1168" s="58" t="s">
        <v>5</v>
      </c>
      <c r="V1168" s="58" t="s">
        <v>83</v>
      </c>
      <c r="W1168" s="58" t="s">
        <v>84</v>
      </c>
      <c r="X1168" s="58" t="s">
        <v>85</v>
      </c>
      <c r="Y1168" s="58" t="s">
        <v>86</v>
      </c>
      <c r="Z1168" s="58" t="s">
        <v>87</v>
      </c>
      <c r="AA1168" s="58" t="s">
        <v>88</v>
      </c>
      <c r="AB1168" s="58">
        <v>302</v>
      </c>
      <c r="AC1168" s="58">
        <v>431.86</v>
      </c>
    </row>
    <row r="1169" spans="19:29" ht="18" customHeight="1" x14ac:dyDescent="0.25">
      <c r="S1169" s="58" t="s">
        <v>93</v>
      </c>
      <c r="T1169" s="58">
        <v>2021</v>
      </c>
      <c r="U1169" s="58" t="s">
        <v>5</v>
      </c>
      <c r="V1169" s="58" t="s">
        <v>83</v>
      </c>
      <c r="W1169" s="58" t="s">
        <v>84</v>
      </c>
      <c r="X1169" s="58" t="s">
        <v>85</v>
      </c>
      <c r="Y1169" s="58" t="s">
        <v>86</v>
      </c>
      <c r="Z1169" s="58" t="s">
        <v>87</v>
      </c>
      <c r="AA1169" s="58" t="s">
        <v>88</v>
      </c>
      <c r="AB1169" s="58">
        <v>230</v>
      </c>
      <c r="AC1169" s="58">
        <v>328.9</v>
      </c>
    </row>
    <row r="1170" spans="19:29" ht="18" customHeight="1" x14ac:dyDescent="0.25">
      <c r="S1170" s="58" t="s">
        <v>89</v>
      </c>
      <c r="T1170" s="58">
        <v>2021</v>
      </c>
      <c r="U1170" s="58" t="s">
        <v>5</v>
      </c>
      <c r="V1170" s="58" t="s">
        <v>83</v>
      </c>
      <c r="W1170" s="58" t="s">
        <v>84</v>
      </c>
      <c r="X1170" s="58" t="s">
        <v>85</v>
      </c>
      <c r="Y1170" s="58" t="s">
        <v>86</v>
      </c>
      <c r="Z1170" s="58" t="s">
        <v>87</v>
      </c>
      <c r="AA1170" s="58" t="s">
        <v>88</v>
      </c>
      <c r="AB1170" s="58">
        <v>256</v>
      </c>
      <c r="AC1170" s="58">
        <v>526.24</v>
      </c>
    </row>
    <row r="1171" spans="19:29" ht="18" customHeight="1" x14ac:dyDescent="0.25">
      <c r="S1171" s="58" t="s">
        <v>82</v>
      </c>
      <c r="T1171" s="58">
        <v>2021</v>
      </c>
      <c r="U1171" s="58" t="s">
        <v>5</v>
      </c>
      <c r="V1171" s="58" t="s">
        <v>83</v>
      </c>
      <c r="W1171" s="58" t="s">
        <v>84</v>
      </c>
      <c r="X1171" s="58" t="s">
        <v>85</v>
      </c>
      <c r="Y1171" s="58" t="s">
        <v>86</v>
      </c>
      <c r="Z1171" s="58" t="s">
        <v>87</v>
      </c>
      <c r="AA1171" s="58" t="s">
        <v>88</v>
      </c>
      <c r="AB1171" s="58">
        <v>226</v>
      </c>
      <c r="AC1171" s="58">
        <v>526.24</v>
      </c>
    </row>
    <row r="1172" spans="19:29" ht="18" customHeight="1" x14ac:dyDescent="0.25">
      <c r="S1172" s="58" t="s">
        <v>82</v>
      </c>
      <c r="T1172" s="58">
        <v>2021</v>
      </c>
      <c r="U1172" s="58" t="s">
        <v>5</v>
      </c>
      <c r="V1172" s="58" t="s">
        <v>83</v>
      </c>
      <c r="W1172" s="58" t="s">
        <v>84</v>
      </c>
      <c r="X1172" s="58" t="s">
        <v>85</v>
      </c>
      <c r="Y1172" s="58" t="s">
        <v>86</v>
      </c>
      <c r="Z1172" s="58" t="s">
        <v>87</v>
      </c>
      <c r="AA1172" s="58" t="s">
        <v>88</v>
      </c>
      <c r="AB1172" s="58">
        <v>1002</v>
      </c>
      <c r="AC1172" s="58">
        <v>1432.8600000000001</v>
      </c>
    </row>
    <row r="1173" spans="19:29" ht="18" customHeight="1" x14ac:dyDescent="0.25">
      <c r="S1173" s="58" t="s">
        <v>91</v>
      </c>
      <c r="T1173" s="58">
        <v>2021</v>
      </c>
      <c r="U1173" s="58" t="s">
        <v>5</v>
      </c>
      <c r="V1173" s="58" t="s">
        <v>83</v>
      </c>
      <c r="W1173" s="58" t="s">
        <v>84</v>
      </c>
      <c r="X1173" s="58" t="s">
        <v>85</v>
      </c>
      <c r="Y1173" s="58" t="s">
        <v>86</v>
      </c>
      <c r="Z1173" s="58" t="s">
        <v>87</v>
      </c>
      <c r="AA1173" s="58" t="s">
        <v>88</v>
      </c>
      <c r="AB1173" s="58">
        <v>1035</v>
      </c>
      <c r="AC1173" s="58">
        <v>1480.05</v>
      </c>
    </row>
    <row r="1174" spans="19:29" ht="18" customHeight="1" x14ac:dyDescent="0.25">
      <c r="S1174" s="58" t="s">
        <v>82</v>
      </c>
      <c r="T1174" s="58">
        <v>2021</v>
      </c>
      <c r="U1174" s="58" t="s">
        <v>5</v>
      </c>
      <c r="V1174" s="58" t="s">
        <v>83</v>
      </c>
      <c r="W1174" s="58" t="s">
        <v>84</v>
      </c>
      <c r="X1174" s="58" t="s">
        <v>85</v>
      </c>
      <c r="Y1174" s="58" t="s">
        <v>86</v>
      </c>
      <c r="Z1174" s="58" t="s">
        <v>87</v>
      </c>
      <c r="AA1174" s="58" t="s">
        <v>88</v>
      </c>
      <c r="AB1174" s="58">
        <v>228</v>
      </c>
      <c r="AC1174" s="58">
        <v>326.03999999999996</v>
      </c>
    </row>
    <row r="1175" spans="19:29" ht="18" customHeight="1" x14ac:dyDescent="0.25">
      <c r="S1175" s="58" t="s">
        <v>82</v>
      </c>
      <c r="T1175" s="58">
        <v>2021</v>
      </c>
      <c r="U1175" s="58" t="s">
        <v>5</v>
      </c>
      <c r="V1175" s="58" t="s">
        <v>83</v>
      </c>
      <c r="W1175" s="58" t="s">
        <v>84</v>
      </c>
      <c r="X1175" s="58" t="s">
        <v>85</v>
      </c>
      <c r="Y1175" s="58" t="s">
        <v>86</v>
      </c>
      <c r="Z1175" s="58" t="s">
        <v>87</v>
      </c>
      <c r="AA1175" s="58" t="s">
        <v>88</v>
      </c>
      <c r="AB1175" s="58">
        <v>255</v>
      </c>
      <c r="AC1175" s="58">
        <v>364.65</v>
      </c>
    </row>
    <row r="1176" spans="19:29" ht="18" customHeight="1" x14ac:dyDescent="0.25">
      <c r="S1176" s="58" t="s">
        <v>89</v>
      </c>
      <c r="T1176" s="58">
        <v>2021</v>
      </c>
      <c r="U1176" s="58" t="s">
        <v>5</v>
      </c>
      <c r="V1176" s="58" t="s">
        <v>83</v>
      </c>
      <c r="W1176" s="58" t="s">
        <v>84</v>
      </c>
      <c r="X1176" s="58" t="s">
        <v>85</v>
      </c>
      <c r="Y1176" s="58" t="s">
        <v>86</v>
      </c>
      <c r="Z1176" s="58" t="s">
        <v>87</v>
      </c>
      <c r="AA1176" s="58" t="s">
        <v>88</v>
      </c>
      <c r="AB1176" s="58">
        <v>303</v>
      </c>
      <c r="AC1176" s="58">
        <v>433.28999999999996</v>
      </c>
    </row>
    <row r="1177" spans="19:29" ht="18" customHeight="1" x14ac:dyDescent="0.25">
      <c r="S1177" s="58" t="s">
        <v>82</v>
      </c>
      <c r="T1177" s="58">
        <v>2021</v>
      </c>
      <c r="U1177" s="58" t="s">
        <v>5</v>
      </c>
      <c r="V1177" s="58" t="s">
        <v>83</v>
      </c>
      <c r="W1177" s="58" t="s">
        <v>84</v>
      </c>
      <c r="X1177" s="58" t="s">
        <v>85</v>
      </c>
      <c r="Y1177" s="58" t="s">
        <v>86</v>
      </c>
      <c r="Z1177" s="58" t="s">
        <v>87</v>
      </c>
      <c r="AA1177" s="58" t="s">
        <v>88</v>
      </c>
      <c r="AB1177" s="58">
        <v>225</v>
      </c>
      <c r="AC1177" s="58">
        <v>321.75</v>
      </c>
    </row>
    <row r="1178" spans="19:29" ht="18" customHeight="1" x14ac:dyDescent="0.25">
      <c r="S1178" s="58" t="s">
        <v>82</v>
      </c>
      <c r="T1178" s="58">
        <v>2021</v>
      </c>
      <c r="U1178" s="58" t="s">
        <v>5</v>
      </c>
      <c r="V1178" s="58" t="s">
        <v>83</v>
      </c>
      <c r="W1178" s="58" t="s">
        <v>84</v>
      </c>
      <c r="X1178" s="58" t="s">
        <v>85</v>
      </c>
      <c r="Y1178" s="58" t="s">
        <v>86</v>
      </c>
      <c r="Z1178" s="58" t="s">
        <v>87</v>
      </c>
      <c r="AA1178" s="58" t="s">
        <v>88</v>
      </c>
      <c r="AB1178" s="58">
        <v>783</v>
      </c>
      <c r="AC1178" s="58">
        <v>1119.69</v>
      </c>
    </row>
    <row r="1179" spans="19:29" ht="18" customHeight="1" x14ac:dyDescent="0.25">
      <c r="S1179" s="58" t="s">
        <v>91</v>
      </c>
      <c r="T1179" s="58">
        <v>2021</v>
      </c>
      <c r="U1179" s="58" t="s">
        <v>5</v>
      </c>
      <c r="V1179" s="58" t="s">
        <v>83</v>
      </c>
      <c r="W1179" s="58" t="s">
        <v>84</v>
      </c>
      <c r="X1179" s="58" t="s">
        <v>85</v>
      </c>
      <c r="Y1179" s="58" t="s">
        <v>86</v>
      </c>
      <c r="Z1179" s="58" t="s">
        <v>87</v>
      </c>
      <c r="AA1179" s="58" t="s">
        <v>88</v>
      </c>
      <c r="AB1179" s="58">
        <v>816</v>
      </c>
      <c r="AC1179" s="58">
        <v>1166.8800000000001</v>
      </c>
    </row>
    <row r="1180" spans="19:29" ht="18" customHeight="1" x14ac:dyDescent="0.25">
      <c r="S1180" s="58" t="s">
        <v>89</v>
      </c>
      <c r="T1180" s="58">
        <v>2021</v>
      </c>
      <c r="U1180" s="58" t="s">
        <v>5</v>
      </c>
      <c r="V1180" s="58" t="s">
        <v>83</v>
      </c>
      <c r="W1180" s="58" t="s">
        <v>84</v>
      </c>
      <c r="X1180" s="58" t="s">
        <v>85</v>
      </c>
      <c r="Y1180" s="58" t="s">
        <v>86</v>
      </c>
      <c r="Z1180" s="58" t="s">
        <v>87</v>
      </c>
      <c r="AA1180" s="58" t="s">
        <v>88</v>
      </c>
      <c r="AB1180" s="58">
        <v>869</v>
      </c>
      <c r="AC1180" s="58">
        <v>1242.67</v>
      </c>
    </row>
    <row r="1181" spans="19:29" ht="18" customHeight="1" x14ac:dyDescent="0.25">
      <c r="S1181" s="58" t="s">
        <v>93</v>
      </c>
      <c r="T1181" s="58">
        <v>2021</v>
      </c>
      <c r="U1181" s="58" t="s">
        <v>5</v>
      </c>
      <c r="V1181" s="58" t="s">
        <v>83</v>
      </c>
      <c r="W1181" s="58" t="s">
        <v>84</v>
      </c>
      <c r="X1181" s="58" t="s">
        <v>85</v>
      </c>
      <c r="Y1181" s="58" t="s">
        <v>86</v>
      </c>
      <c r="Z1181" s="58" t="s">
        <v>87</v>
      </c>
      <c r="AA1181" s="58" t="s">
        <v>88</v>
      </c>
      <c r="AB1181" s="58">
        <v>257</v>
      </c>
      <c r="AC1181" s="58">
        <v>367.51</v>
      </c>
    </row>
    <row r="1182" spans="19:29" ht="18" customHeight="1" x14ac:dyDescent="0.25">
      <c r="S1182" s="58" t="s">
        <v>89</v>
      </c>
      <c r="T1182" s="58">
        <v>2021</v>
      </c>
      <c r="U1182" s="58" t="s">
        <v>5</v>
      </c>
      <c r="V1182" s="58" t="s">
        <v>83</v>
      </c>
      <c r="W1182" s="58" t="s">
        <v>84</v>
      </c>
      <c r="X1182" s="58" t="s">
        <v>85</v>
      </c>
      <c r="Y1182" s="58" t="s">
        <v>86</v>
      </c>
      <c r="Z1182" s="58" t="s">
        <v>87</v>
      </c>
      <c r="AA1182" s="58" t="s">
        <v>88</v>
      </c>
      <c r="AB1182" s="58">
        <v>299</v>
      </c>
      <c r="AC1182" s="58">
        <v>427.57</v>
      </c>
    </row>
    <row r="1183" spans="19:29" ht="18" customHeight="1" x14ac:dyDescent="0.25">
      <c r="S1183" s="58" t="s">
        <v>89</v>
      </c>
      <c r="T1183" s="58">
        <v>2021</v>
      </c>
      <c r="U1183" s="58" t="s">
        <v>5</v>
      </c>
      <c r="V1183" s="58" t="s">
        <v>83</v>
      </c>
      <c r="W1183" s="58" t="s">
        <v>84</v>
      </c>
      <c r="X1183" s="58" t="s">
        <v>85</v>
      </c>
      <c r="Y1183" s="58" t="s">
        <v>86</v>
      </c>
      <c r="Z1183" s="58" t="s">
        <v>87</v>
      </c>
      <c r="AA1183" s="58" t="s">
        <v>88</v>
      </c>
      <c r="AB1183" s="58">
        <v>227</v>
      </c>
      <c r="AC1183" s="58">
        <v>324.61</v>
      </c>
    </row>
    <row r="1184" spans="19:29" ht="18" customHeight="1" x14ac:dyDescent="0.25">
      <c r="S1184" s="58" t="s">
        <v>82</v>
      </c>
      <c r="T1184" s="58">
        <v>2021</v>
      </c>
      <c r="U1184" s="58" t="s">
        <v>2</v>
      </c>
      <c r="V1184" s="58" t="s">
        <v>83</v>
      </c>
      <c r="W1184" s="58" t="s">
        <v>84</v>
      </c>
      <c r="X1184" s="58" t="s">
        <v>85</v>
      </c>
      <c r="Y1184" s="58" t="s">
        <v>86</v>
      </c>
      <c r="Z1184" s="58" t="s">
        <v>87</v>
      </c>
      <c r="AA1184" s="58" t="s">
        <v>88</v>
      </c>
      <c r="AB1184" s="58">
        <v>272</v>
      </c>
      <c r="AC1184" s="58">
        <v>388.96</v>
      </c>
    </row>
    <row r="1185" spans="19:29" ht="18" customHeight="1" x14ac:dyDescent="0.25">
      <c r="S1185" s="58" t="s">
        <v>89</v>
      </c>
      <c r="T1185" s="58">
        <v>2021</v>
      </c>
      <c r="U1185" s="58" t="s">
        <v>2</v>
      </c>
      <c r="V1185" s="58" t="s">
        <v>83</v>
      </c>
      <c r="W1185" s="58" t="s">
        <v>84</v>
      </c>
      <c r="X1185" s="58" t="s">
        <v>85</v>
      </c>
      <c r="Y1185" s="58" t="s">
        <v>86</v>
      </c>
      <c r="Z1185" s="58" t="s">
        <v>87</v>
      </c>
      <c r="AA1185" s="58" t="s">
        <v>88</v>
      </c>
      <c r="AB1185" s="58">
        <v>242</v>
      </c>
      <c r="AC1185" s="58">
        <v>346.06</v>
      </c>
    </row>
    <row r="1186" spans="19:29" ht="18" customHeight="1" x14ac:dyDescent="0.25">
      <c r="S1186" s="58" t="s">
        <v>89</v>
      </c>
      <c r="T1186" s="58">
        <v>2021</v>
      </c>
      <c r="U1186" s="58" t="s">
        <v>2</v>
      </c>
      <c r="V1186" s="58" t="s">
        <v>83</v>
      </c>
      <c r="W1186" s="58" t="s">
        <v>84</v>
      </c>
      <c r="X1186" s="58" t="s">
        <v>85</v>
      </c>
      <c r="Y1186" s="58" t="s">
        <v>86</v>
      </c>
      <c r="Z1186" s="58" t="s">
        <v>87</v>
      </c>
      <c r="AA1186" s="58" t="s">
        <v>88</v>
      </c>
      <c r="AB1186" s="58">
        <v>268</v>
      </c>
      <c r="AC1186" s="58">
        <v>526.24</v>
      </c>
    </row>
    <row r="1187" spans="19:29" ht="18" customHeight="1" x14ac:dyDescent="0.25">
      <c r="S1187" s="58" t="s">
        <v>89</v>
      </c>
      <c r="T1187" s="58">
        <v>2021</v>
      </c>
      <c r="U1187" s="58" t="s">
        <v>2</v>
      </c>
      <c r="V1187" s="58" t="s">
        <v>83</v>
      </c>
      <c r="W1187" s="58" t="s">
        <v>84</v>
      </c>
      <c r="X1187" s="58" t="s">
        <v>85</v>
      </c>
      <c r="Y1187" s="58" t="s">
        <v>86</v>
      </c>
      <c r="Z1187" s="58" t="s">
        <v>87</v>
      </c>
      <c r="AA1187" s="58" t="s">
        <v>88</v>
      </c>
      <c r="AB1187" s="58">
        <v>316</v>
      </c>
      <c r="AC1187" s="58">
        <v>526.24</v>
      </c>
    </row>
    <row r="1188" spans="19:29" ht="18" customHeight="1" x14ac:dyDescent="0.25">
      <c r="S1188" s="58" t="s">
        <v>82</v>
      </c>
      <c r="T1188" s="58">
        <v>2021</v>
      </c>
      <c r="U1188" s="58" t="s">
        <v>2</v>
      </c>
      <c r="V1188" s="58" t="s">
        <v>83</v>
      </c>
      <c r="W1188" s="58" t="s">
        <v>84</v>
      </c>
      <c r="X1188" s="58" t="s">
        <v>85</v>
      </c>
      <c r="Y1188" s="58" t="s">
        <v>86</v>
      </c>
      <c r="Z1188" s="58" t="s">
        <v>87</v>
      </c>
      <c r="AA1188" s="58" t="s">
        <v>88</v>
      </c>
      <c r="AB1188" s="58">
        <v>244</v>
      </c>
      <c r="AC1188" s="58">
        <v>526.24</v>
      </c>
    </row>
    <row r="1189" spans="19:29" ht="18" customHeight="1" x14ac:dyDescent="0.25">
      <c r="S1189" s="58" t="s">
        <v>89</v>
      </c>
      <c r="T1189" s="58">
        <v>2021</v>
      </c>
      <c r="U1189" s="58" t="s">
        <v>2</v>
      </c>
      <c r="V1189" s="58" t="s">
        <v>83</v>
      </c>
      <c r="W1189" s="58" t="s">
        <v>84</v>
      </c>
      <c r="X1189" s="58" t="s">
        <v>85</v>
      </c>
      <c r="Y1189" s="58" t="s">
        <v>86</v>
      </c>
      <c r="Z1189" s="58" t="s">
        <v>87</v>
      </c>
      <c r="AA1189" s="58" t="s">
        <v>88</v>
      </c>
      <c r="AB1189" s="58">
        <v>999</v>
      </c>
      <c r="AC1189" s="58">
        <v>1428.57</v>
      </c>
    </row>
    <row r="1190" spans="19:29" ht="18" customHeight="1" x14ac:dyDescent="0.25">
      <c r="S1190" s="58" t="s">
        <v>91</v>
      </c>
      <c r="T1190" s="58">
        <v>2021</v>
      </c>
      <c r="U1190" s="58" t="s">
        <v>2</v>
      </c>
      <c r="V1190" s="58" t="s">
        <v>83</v>
      </c>
      <c r="W1190" s="58" t="s">
        <v>84</v>
      </c>
      <c r="X1190" s="58" t="s">
        <v>85</v>
      </c>
      <c r="Y1190" s="58" t="s">
        <v>86</v>
      </c>
      <c r="Z1190" s="58" t="s">
        <v>87</v>
      </c>
      <c r="AA1190" s="58" t="s">
        <v>88</v>
      </c>
      <c r="AB1190" s="58">
        <v>1032</v>
      </c>
      <c r="AC1190" s="58">
        <v>1475.76</v>
      </c>
    </row>
    <row r="1191" spans="19:29" ht="18" customHeight="1" x14ac:dyDescent="0.25">
      <c r="S1191" s="58" t="s">
        <v>89</v>
      </c>
      <c r="T1191" s="58">
        <v>2021</v>
      </c>
      <c r="U1191" s="58" t="s">
        <v>2</v>
      </c>
      <c r="V1191" s="58" t="s">
        <v>83</v>
      </c>
      <c r="W1191" s="58" t="s">
        <v>84</v>
      </c>
      <c r="X1191" s="58" t="s">
        <v>85</v>
      </c>
      <c r="Y1191" s="58" t="s">
        <v>86</v>
      </c>
      <c r="Z1191" s="58" t="s">
        <v>87</v>
      </c>
      <c r="AA1191" s="58" t="s">
        <v>88</v>
      </c>
      <c r="AB1191" s="58">
        <v>246</v>
      </c>
      <c r="AC1191" s="58">
        <v>351.78</v>
      </c>
    </row>
    <row r="1192" spans="19:29" ht="18" customHeight="1" x14ac:dyDescent="0.25">
      <c r="S1192" s="58" t="s">
        <v>89</v>
      </c>
      <c r="T1192" s="58">
        <v>2021</v>
      </c>
      <c r="U1192" s="58" t="s">
        <v>2</v>
      </c>
      <c r="V1192" s="58" t="s">
        <v>83</v>
      </c>
      <c r="W1192" s="58" t="s">
        <v>84</v>
      </c>
      <c r="X1192" s="58" t="s">
        <v>85</v>
      </c>
      <c r="Y1192" s="58" t="s">
        <v>86</v>
      </c>
      <c r="Z1192" s="58" t="s">
        <v>87</v>
      </c>
      <c r="AA1192" s="58" t="s">
        <v>88</v>
      </c>
      <c r="AB1192" s="58">
        <v>273</v>
      </c>
      <c r="AC1192" s="58">
        <v>390.39</v>
      </c>
    </row>
    <row r="1193" spans="19:29" ht="18" customHeight="1" x14ac:dyDescent="0.25">
      <c r="S1193" s="58" t="s">
        <v>91</v>
      </c>
      <c r="T1193" s="58">
        <v>2021</v>
      </c>
      <c r="U1193" s="58" t="s">
        <v>2</v>
      </c>
      <c r="V1193" s="58" t="s">
        <v>83</v>
      </c>
      <c r="W1193" s="58" t="s">
        <v>84</v>
      </c>
      <c r="X1193" s="58" t="s">
        <v>85</v>
      </c>
      <c r="Y1193" s="58" t="s">
        <v>86</v>
      </c>
      <c r="Z1193" s="58" t="s">
        <v>87</v>
      </c>
      <c r="AA1193" s="58" t="s">
        <v>88</v>
      </c>
      <c r="AB1193" s="58">
        <v>315</v>
      </c>
      <c r="AC1193" s="58">
        <v>450.45</v>
      </c>
    </row>
    <row r="1194" spans="19:29" ht="18" customHeight="1" x14ac:dyDescent="0.25">
      <c r="S1194" s="58" t="s">
        <v>89</v>
      </c>
      <c r="T1194" s="58">
        <v>2021</v>
      </c>
      <c r="U1194" s="58" t="s">
        <v>2</v>
      </c>
      <c r="V1194" s="58" t="s">
        <v>83</v>
      </c>
      <c r="W1194" s="58" t="s">
        <v>84</v>
      </c>
      <c r="X1194" s="58" t="s">
        <v>85</v>
      </c>
      <c r="Y1194" s="58" t="s">
        <v>86</v>
      </c>
      <c r="Z1194" s="58" t="s">
        <v>87</v>
      </c>
      <c r="AA1194" s="58" t="s">
        <v>88</v>
      </c>
      <c r="AB1194" s="58">
        <v>243</v>
      </c>
      <c r="AC1194" s="58">
        <v>347.49</v>
      </c>
    </row>
    <row r="1195" spans="19:29" ht="18" customHeight="1" x14ac:dyDescent="0.25">
      <c r="S1195" s="58" t="s">
        <v>82</v>
      </c>
      <c r="T1195" s="58">
        <v>2021</v>
      </c>
      <c r="U1195" s="58" t="s">
        <v>2</v>
      </c>
      <c r="V1195" s="58" t="s">
        <v>83</v>
      </c>
      <c r="W1195" s="58" t="s">
        <v>84</v>
      </c>
      <c r="X1195" s="58" t="s">
        <v>85</v>
      </c>
      <c r="Y1195" s="58" t="s">
        <v>86</v>
      </c>
      <c r="Z1195" s="58" t="s">
        <v>87</v>
      </c>
      <c r="AA1195" s="58" t="s">
        <v>88</v>
      </c>
      <c r="AB1195" s="58">
        <v>780</v>
      </c>
      <c r="AC1195" s="58">
        <v>1115.4000000000001</v>
      </c>
    </row>
    <row r="1196" spans="19:29" ht="18" customHeight="1" x14ac:dyDescent="0.25">
      <c r="S1196" s="58" t="s">
        <v>91</v>
      </c>
      <c r="T1196" s="58">
        <v>2021</v>
      </c>
      <c r="U1196" s="58" t="s">
        <v>2</v>
      </c>
      <c r="V1196" s="58" t="s">
        <v>83</v>
      </c>
      <c r="W1196" s="58" t="s">
        <v>84</v>
      </c>
      <c r="X1196" s="58" t="s">
        <v>85</v>
      </c>
      <c r="Y1196" s="58" t="s">
        <v>86</v>
      </c>
      <c r="Z1196" s="58" t="s">
        <v>87</v>
      </c>
      <c r="AA1196" s="58" t="s">
        <v>88</v>
      </c>
      <c r="AB1196" s="58">
        <v>813</v>
      </c>
      <c r="AC1196" s="58">
        <v>1162.5899999999999</v>
      </c>
    </row>
    <row r="1197" spans="19:29" ht="18" customHeight="1" x14ac:dyDescent="0.25">
      <c r="S1197" s="58" t="s">
        <v>89</v>
      </c>
      <c r="T1197" s="58">
        <v>2021</v>
      </c>
      <c r="U1197" s="58" t="s">
        <v>2</v>
      </c>
      <c r="V1197" s="58" t="s">
        <v>83</v>
      </c>
      <c r="W1197" s="58" t="s">
        <v>84</v>
      </c>
      <c r="X1197" s="58" t="s">
        <v>85</v>
      </c>
      <c r="Y1197" s="58" t="s">
        <v>86</v>
      </c>
      <c r="Z1197" s="58" t="s">
        <v>87</v>
      </c>
      <c r="AA1197" s="58" t="s">
        <v>88</v>
      </c>
      <c r="AB1197" s="58">
        <v>867</v>
      </c>
      <c r="AC1197" s="58">
        <v>1239.81</v>
      </c>
    </row>
    <row r="1198" spans="19:29" ht="18" customHeight="1" x14ac:dyDescent="0.25">
      <c r="S1198" s="58" t="s">
        <v>89</v>
      </c>
      <c r="T1198" s="58">
        <v>2021</v>
      </c>
      <c r="U1198" s="58" t="s">
        <v>2</v>
      </c>
      <c r="V1198" s="58" t="s">
        <v>83</v>
      </c>
      <c r="W1198" s="58" t="s">
        <v>84</v>
      </c>
      <c r="X1198" s="58" t="s">
        <v>85</v>
      </c>
      <c r="Y1198" s="58" t="s">
        <v>86</v>
      </c>
      <c r="Z1198" s="58" t="s">
        <v>87</v>
      </c>
      <c r="AA1198" s="58" t="s">
        <v>88</v>
      </c>
      <c r="AB1198" s="58">
        <v>269</v>
      </c>
      <c r="AC1198" s="58">
        <v>384.67</v>
      </c>
    </row>
    <row r="1199" spans="19:29" ht="18" customHeight="1" x14ac:dyDescent="0.25">
      <c r="S1199" s="58" t="s">
        <v>82</v>
      </c>
      <c r="T1199" s="58">
        <v>2021</v>
      </c>
      <c r="U1199" s="58" t="s">
        <v>2</v>
      </c>
      <c r="V1199" s="58" t="s">
        <v>83</v>
      </c>
      <c r="W1199" s="58" t="s">
        <v>84</v>
      </c>
      <c r="X1199" s="58" t="s">
        <v>85</v>
      </c>
      <c r="Y1199" s="58" t="s">
        <v>86</v>
      </c>
      <c r="Z1199" s="58" t="s">
        <v>87</v>
      </c>
      <c r="AA1199" s="58" t="s">
        <v>88</v>
      </c>
      <c r="AB1199" s="58">
        <v>317</v>
      </c>
      <c r="AC1199" s="58">
        <v>453.31</v>
      </c>
    </row>
    <row r="1200" spans="19:29" ht="18" customHeight="1" x14ac:dyDescent="0.25">
      <c r="S1200" s="58" t="s">
        <v>82</v>
      </c>
      <c r="T1200" s="58">
        <v>2021</v>
      </c>
      <c r="U1200" s="58" t="s">
        <v>2</v>
      </c>
      <c r="V1200" s="58" t="s">
        <v>83</v>
      </c>
      <c r="W1200" s="58" t="s">
        <v>84</v>
      </c>
      <c r="X1200" s="58" t="s">
        <v>85</v>
      </c>
      <c r="Y1200" s="58" t="s">
        <v>86</v>
      </c>
      <c r="Z1200" s="58" t="s">
        <v>87</v>
      </c>
      <c r="AA1200" s="58" t="s">
        <v>88</v>
      </c>
      <c r="AB1200" s="58">
        <v>245</v>
      </c>
      <c r="AC1200" s="58">
        <v>350.35</v>
      </c>
    </row>
    <row r="1201" spans="19:29" ht="18" customHeight="1" x14ac:dyDescent="0.25">
      <c r="S1201" s="58" t="s">
        <v>82</v>
      </c>
      <c r="T1201" s="58">
        <v>2021</v>
      </c>
      <c r="U1201" s="58" t="s">
        <v>4</v>
      </c>
      <c r="V1201" s="58" t="s">
        <v>83</v>
      </c>
      <c r="W1201" s="58" t="s">
        <v>84</v>
      </c>
      <c r="X1201" s="58" t="s">
        <v>85</v>
      </c>
      <c r="Y1201" s="58" t="s">
        <v>86</v>
      </c>
      <c r="Z1201" s="58" t="s">
        <v>87</v>
      </c>
      <c r="AA1201" s="58" t="s">
        <v>88</v>
      </c>
      <c r="AB1201" s="58">
        <v>260</v>
      </c>
      <c r="AC1201" s="58">
        <v>371.8</v>
      </c>
    </row>
    <row r="1202" spans="19:29" ht="18" customHeight="1" x14ac:dyDescent="0.25">
      <c r="S1202" s="58" t="s">
        <v>82</v>
      </c>
      <c r="T1202" s="58">
        <v>2021</v>
      </c>
      <c r="U1202" s="58" t="s">
        <v>4</v>
      </c>
      <c r="V1202" s="58" t="s">
        <v>83</v>
      </c>
      <c r="W1202" s="58" t="s">
        <v>84</v>
      </c>
      <c r="X1202" s="58" t="s">
        <v>85</v>
      </c>
      <c r="Y1202" s="58" t="s">
        <v>86</v>
      </c>
      <c r="Z1202" s="58" t="s">
        <v>87</v>
      </c>
      <c r="AA1202" s="58" t="s">
        <v>88</v>
      </c>
      <c r="AB1202" s="58">
        <v>308</v>
      </c>
      <c r="AC1202" s="58">
        <v>440.44</v>
      </c>
    </row>
    <row r="1203" spans="19:29" ht="18" customHeight="1" x14ac:dyDescent="0.25">
      <c r="S1203" s="58" t="s">
        <v>91</v>
      </c>
      <c r="T1203" s="58">
        <v>2021</v>
      </c>
      <c r="U1203" s="58" t="s">
        <v>4</v>
      </c>
      <c r="V1203" s="58" t="s">
        <v>83</v>
      </c>
      <c r="W1203" s="58" t="s">
        <v>84</v>
      </c>
      <c r="X1203" s="58" t="s">
        <v>85</v>
      </c>
      <c r="Y1203" s="58" t="s">
        <v>86</v>
      </c>
      <c r="Z1203" s="58" t="s">
        <v>87</v>
      </c>
      <c r="AA1203" s="58" t="s">
        <v>88</v>
      </c>
      <c r="AB1203" s="58">
        <v>262</v>
      </c>
      <c r="AC1203" s="58">
        <v>526.24</v>
      </c>
    </row>
    <row r="1204" spans="19:29" ht="18" customHeight="1" x14ac:dyDescent="0.25">
      <c r="S1204" s="58" t="s">
        <v>92</v>
      </c>
      <c r="T1204" s="58">
        <v>2021</v>
      </c>
      <c r="U1204" s="58" t="s">
        <v>4</v>
      </c>
      <c r="V1204" s="58" t="s">
        <v>83</v>
      </c>
      <c r="W1204" s="58" t="s">
        <v>84</v>
      </c>
      <c r="X1204" s="58" t="s">
        <v>85</v>
      </c>
      <c r="Y1204" s="58" t="s">
        <v>86</v>
      </c>
      <c r="Z1204" s="58" t="s">
        <v>87</v>
      </c>
      <c r="AA1204" s="58" t="s">
        <v>88</v>
      </c>
      <c r="AB1204" s="58">
        <v>304</v>
      </c>
      <c r="AC1204" s="58">
        <v>526.24</v>
      </c>
    </row>
    <row r="1205" spans="19:29" ht="18" customHeight="1" x14ac:dyDescent="0.25">
      <c r="S1205" s="58" t="s">
        <v>89</v>
      </c>
      <c r="T1205" s="58">
        <v>2021</v>
      </c>
      <c r="U1205" s="58" t="s">
        <v>4</v>
      </c>
      <c r="V1205" s="58" t="s">
        <v>83</v>
      </c>
      <c r="W1205" s="58" t="s">
        <v>84</v>
      </c>
      <c r="X1205" s="58" t="s">
        <v>85</v>
      </c>
      <c r="Y1205" s="58" t="s">
        <v>86</v>
      </c>
      <c r="Z1205" s="58" t="s">
        <v>87</v>
      </c>
      <c r="AA1205" s="58" t="s">
        <v>88</v>
      </c>
      <c r="AB1205" s="58">
        <v>232</v>
      </c>
      <c r="AC1205" s="58">
        <v>526.24</v>
      </c>
    </row>
    <row r="1206" spans="19:29" ht="18" customHeight="1" x14ac:dyDescent="0.25">
      <c r="S1206" s="58" t="s">
        <v>89</v>
      </c>
      <c r="T1206" s="58">
        <v>2021</v>
      </c>
      <c r="U1206" s="58" t="s">
        <v>4</v>
      </c>
      <c r="V1206" s="58" t="s">
        <v>83</v>
      </c>
      <c r="W1206" s="58" t="s">
        <v>84</v>
      </c>
      <c r="X1206" s="58" t="s">
        <v>85</v>
      </c>
      <c r="Y1206" s="58" t="s">
        <v>86</v>
      </c>
      <c r="Z1206" s="58" t="s">
        <v>87</v>
      </c>
      <c r="AA1206" s="58" t="s">
        <v>88</v>
      </c>
      <c r="AB1206" s="58">
        <v>1001</v>
      </c>
      <c r="AC1206" s="58">
        <v>1431.43</v>
      </c>
    </row>
    <row r="1207" spans="19:29" ht="18" customHeight="1" x14ac:dyDescent="0.25">
      <c r="S1207" s="58" t="s">
        <v>89</v>
      </c>
      <c r="T1207" s="58">
        <v>2021</v>
      </c>
      <c r="U1207" s="58" t="s">
        <v>4</v>
      </c>
      <c r="V1207" s="58" t="s">
        <v>83</v>
      </c>
      <c r="W1207" s="58" t="s">
        <v>84</v>
      </c>
      <c r="X1207" s="58" t="s">
        <v>85</v>
      </c>
      <c r="Y1207" s="58" t="s">
        <v>86</v>
      </c>
      <c r="Z1207" s="58" t="s">
        <v>87</v>
      </c>
      <c r="AA1207" s="58" t="s">
        <v>88</v>
      </c>
      <c r="AB1207" s="58">
        <v>1034</v>
      </c>
      <c r="AC1207" s="58">
        <v>1478.62</v>
      </c>
    </row>
    <row r="1208" spans="19:29" ht="18" customHeight="1" x14ac:dyDescent="0.25">
      <c r="S1208" s="58" t="s">
        <v>82</v>
      </c>
      <c r="T1208" s="58">
        <v>2021</v>
      </c>
      <c r="U1208" s="58" t="s">
        <v>4</v>
      </c>
      <c r="V1208" s="58" t="s">
        <v>83</v>
      </c>
      <c r="W1208" s="58" t="s">
        <v>84</v>
      </c>
      <c r="X1208" s="58" t="s">
        <v>85</v>
      </c>
      <c r="Y1208" s="58" t="s">
        <v>86</v>
      </c>
      <c r="Z1208" s="58" t="s">
        <v>87</v>
      </c>
      <c r="AA1208" s="58" t="s">
        <v>88</v>
      </c>
      <c r="AB1208" s="58">
        <v>234</v>
      </c>
      <c r="AC1208" s="58">
        <v>334.62</v>
      </c>
    </row>
    <row r="1209" spans="19:29" ht="18" customHeight="1" x14ac:dyDescent="0.25">
      <c r="S1209" s="58" t="s">
        <v>82</v>
      </c>
      <c r="T1209" s="58">
        <v>2021</v>
      </c>
      <c r="U1209" s="58" t="s">
        <v>4</v>
      </c>
      <c r="V1209" s="58" t="s">
        <v>83</v>
      </c>
      <c r="W1209" s="58" t="s">
        <v>84</v>
      </c>
      <c r="X1209" s="58" t="s">
        <v>85</v>
      </c>
      <c r="Y1209" s="58" t="s">
        <v>86</v>
      </c>
      <c r="Z1209" s="58" t="s">
        <v>87</v>
      </c>
      <c r="AA1209" s="58" t="s">
        <v>88</v>
      </c>
      <c r="AB1209" s="58">
        <v>261</v>
      </c>
      <c r="AC1209" s="58">
        <v>373.23</v>
      </c>
    </row>
    <row r="1210" spans="19:29" ht="18" customHeight="1" x14ac:dyDescent="0.25">
      <c r="S1210" s="58" t="s">
        <v>91</v>
      </c>
      <c r="T1210" s="58">
        <v>2021</v>
      </c>
      <c r="U1210" s="58" t="s">
        <v>4</v>
      </c>
      <c r="V1210" s="58" t="s">
        <v>83</v>
      </c>
      <c r="W1210" s="58" t="s">
        <v>84</v>
      </c>
      <c r="X1210" s="58" t="s">
        <v>85</v>
      </c>
      <c r="Y1210" s="58" t="s">
        <v>86</v>
      </c>
      <c r="Z1210" s="58" t="s">
        <v>87</v>
      </c>
      <c r="AA1210" s="58" t="s">
        <v>88</v>
      </c>
      <c r="AB1210" s="58">
        <v>309</v>
      </c>
      <c r="AC1210" s="58">
        <v>441.87</v>
      </c>
    </row>
    <row r="1211" spans="19:29" ht="18" customHeight="1" x14ac:dyDescent="0.25">
      <c r="S1211" s="58" t="s">
        <v>89</v>
      </c>
      <c r="T1211" s="58">
        <v>2021</v>
      </c>
      <c r="U1211" s="58" t="s">
        <v>4</v>
      </c>
      <c r="V1211" s="58" t="s">
        <v>83</v>
      </c>
      <c r="W1211" s="58" t="s">
        <v>84</v>
      </c>
      <c r="X1211" s="58" t="s">
        <v>85</v>
      </c>
      <c r="Y1211" s="58" t="s">
        <v>86</v>
      </c>
      <c r="Z1211" s="58" t="s">
        <v>87</v>
      </c>
      <c r="AA1211" s="58" t="s">
        <v>88</v>
      </c>
      <c r="AB1211" s="58">
        <v>231</v>
      </c>
      <c r="AC1211" s="58">
        <v>330.33</v>
      </c>
    </row>
    <row r="1212" spans="19:29" ht="18" customHeight="1" x14ac:dyDescent="0.25">
      <c r="S1212" s="58" t="s">
        <v>89</v>
      </c>
      <c r="T1212" s="58">
        <v>2021</v>
      </c>
      <c r="U1212" s="58" t="s">
        <v>4</v>
      </c>
      <c r="V1212" s="58" t="s">
        <v>83</v>
      </c>
      <c r="W1212" s="58" t="s">
        <v>84</v>
      </c>
      <c r="X1212" s="58" t="s">
        <v>85</v>
      </c>
      <c r="Y1212" s="58" t="s">
        <v>86</v>
      </c>
      <c r="Z1212" s="58" t="s">
        <v>87</v>
      </c>
      <c r="AA1212" s="58" t="s">
        <v>88</v>
      </c>
      <c r="AB1212" s="58">
        <v>782</v>
      </c>
      <c r="AC1212" s="58">
        <v>1118.26</v>
      </c>
    </row>
    <row r="1213" spans="19:29" ht="18" customHeight="1" x14ac:dyDescent="0.25">
      <c r="S1213" s="58" t="s">
        <v>82</v>
      </c>
      <c r="T1213" s="58">
        <v>2021</v>
      </c>
      <c r="U1213" s="58" t="s">
        <v>4</v>
      </c>
      <c r="V1213" s="58" t="s">
        <v>83</v>
      </c>
      <c r="W1213" s="58" t="s">
        <v>84</v>
      </c>
      <c r="X1213" s="58" t="s">
        <v>85</v>
      </c>
      <c r="Y1213" s="58" t="s">
        <v>86</v>
      </c>
      <c r="Z1213" s="58" t="s">
        <v>87</v>
      </c>
      <c r="AA1213" s="58" t="s">
        <v>88</v>
      </c>
      <c r="AB1213" s="58">
        <v>815</v>
      </c>
      <c r="AC1213" s="58">
        <v>1165.45</v>
      </c>
    </row>
    <row r="1214" spans="19:29" ht="18" customHeight="1" x14ac:dyDescent="0.25">
      <c r="S1214" s="58" t="s">
        <v>91</v>
      </c>
      <c r="T1214" s="58">
        <v>2021</v>
      </c>
      <c r="U1214" s="58" t="s">
        <v>4</v>
      </c>
      <c r="V1214" s="58" t="s">
        <v>83</v>
      </c>
      <c r="W1214" s="58" t="s">
        <v>84</v>
      </c>
      <c r="X1214" s="58" t="s">
        <v>85</v>
      </c>
      <c r="Y1214" s="58" t="s">
        <v>86</v>
      </c>
      <c r="Z1214" s="58" t="s">
        <v>87</v>
      </c>
      <c r="AA1214" s="58" t="s">
        <v>88</v>
      </c>
      <c r="AB1214" s="58">
        <v>868</v>
      </c>
      <c r="AC1214" s="58">
        <v>1241.24</v>
      </c>
    </row>
    <row r="1215" spans="19:29" ht="18" customHeight="1" x14ac:dyDescent="0.25">
      <c r="S1215" s="58" t="s">
        <v>82</v>
      </c>
      <c r="T1215" s="58">
        <v>2021</v>
      </c>
      <c r="U1215" s="58" t="s">
        <v>4</v>
      </c>
      <c r="V1215" s="58" t="s">
        <v>83</v>
      </c>
      <c r="W1215" s="58" t="s">
        <v>84</v>
      </c>
      <c r="X1215" s="58" t="s">
        <v>85</v>
      </c>
      <c r="Y1215" s="58" t="s">
        <v>86</v>
      </c>
      <c r="Z1215" s="58" t="s">
        <v>87</v>
      </c>
      <c r="AA1215" s="58" t="s">
        <v>88</v>
      </c>
      <c r="AB1215" s="58">
        <v>305</v>
      </c>
      <c r="AC1215" s="58">
        <v>436.15</v>
      </c>
    </row>
    <row r="1216" spans="19:29" ht="18" customHeight="1" x14ac:dyDescent="0.25">
      <c r="S1216" s="58" t="s">
        <v>82</v>
      </c>
      <c r="T1216" s="58">
        <v>2021</v>
      </c>
      <c r="U1216" s="58" t="s">
        <v>4</v>
      </c>
      <c r="V1216" s="58" t="s">
        <v>83</v>
      </c>
      <c r="W1216" s="58" t="s">
        <v>84</v>
      </c>
      <c r="X1216" s="58" t="s">
        <v>85</v>
      </c>
      <c r="Y1216" s="58" t="s">
        <v>86</v>
      </c>
      <c r="Z1216" s="58" t="s">
        <v>87</v>
      </c>
      <c r="AA1216" s="58" t="s">
        <v>88</v>
      </c>
      <c r="AB1216" s="58">
        <v>233</v>
      </c>
      <c r="AC1216" s="58">
        <v>333.19</v>
      </c>
    </row>
    <row r="1217" spans="19:29" ht="18" customHeight="1" x14ac:dyDescent="0.25">
      <c r="S1217" s="58" t="s">
        <v>89</v>
      </c>
      <c r="T1217" s="58">
        <v>2021</v>
      </c>
      <c r="U1217" s="58" t="s">
        <v>10</v>
      </c>
      <c r="V1217" s="58" t="s">
        <v>95</v>
      </c>
      <c r="W1217" s="58" t="s">
        <v>84</v>
      </c>
      <c r="X1217" s="58" t="s">
        <v>85</v>
      </c>
      <c r="Y1217" s="58" t="s">
        <v>86</v>
      </c>
      <c r="Z1217" s="58" t="s">
        <v>87</v>
      </c>
      <c r="AA1217" s="58" t="s">
        <v>90</v>
      </c>
      <c r="AB1217" s="58">
        <v>266</v>
      </c>
      <c r="AC1217" s="58">
        <v>380.38</v>
      </c>
    </row>
    <row r="1218" spans="19:29" ht="18" customHeight="1" x14ac:dyDescent="0.25">
      <c r="S1218" s="58" t="s">
        <v>89</v>
      </c>
      <c r="T1218" s="58">
        <v>2021</v>
      </c>
      <c r="U1218" s="58" t="s">
        <v>10</v>
      </c>
      <c r="V1218" s="58" t="s">
        <v>95</v>
      </c>
      <c r="W1218" s="58" t="s">
        <v>84</v>
      </c>
      <c r="X1218" s="58" t="s">
        <v>85</v>
      </c>
      <c r="Y1218" s="58" t="s">
        <v>86</v>
      </c>
      <c r="Z1218" s="58" t="s">
        <v>87</v>
      </c>
      <c r="AA1218" s="58" t="s">
        <v>90</v>
      </c>
      <c r="AB1218" s="58">
        <v>260</v>
      </c>
      <c r="AC1218" s="58">
        <v>371.8</v>
      </c>
    </row>
    <row r="1219" spans="19:29" ht="18" customHeight="1" x14ac:dyDescent="0.25">
      <c r="S1219" s="58" t="s">
        <v>82</v>
      </c>
      <c r="T1219" s="58">
        <v>2021</v>
      </c>
      <c r="U1219" s="58" t="s">
        <v>10</v>
      </c>
      <c r="V1219" s="58" t="s">
        <v>95</v>
      </c>
      <c r="W1219" s="58" t="s">
        <v>84</v>
      </c>
      <c r="X1219" s="58" t="s">
        <v>85</v>
      </c>
      <c r="Y1219" s="58" t="s">
        <v>86</v>
      </c>
      <c r="Z1219" s="58" t="s">
        <v>87</v>
      </c>
      <c r="AA1219" s="58" t="s">
        <v>90</v>
      </c>
      <c r="AB1219" s="58">
        <v>254</v>
      </c>
      <c r="AC1219" s="58">
        <v>363.22</v>
      </c>
    </row>
    <row r="1220" spans="19:29" ht="18" customHeight="1" x14ac:dyDescent="0.25">
      <c r="S1220" s="58" t="s">
        <v>82</v>
      </c>
      <c r="T1220" s="58">
        <v>2021</v>
      </c>
      <c r="U1220" s="58" t="s">
        <v>10</v>
      </c>
      <c r="V1220" s="58" t="s">
        <v>95</v>
      </c>
      <c r="W1220" s="58" t="s">
        <v>84</v>
      </c>
      <c r="X1220" s="58" t="s">
        <v>85</v>
      </c>
      <c r="Y1220" s="58" t="s">
        <v>86</v>
      </c>
      <c r="Z1220" s="58" t="s">
        <v>87</v>
      </c>
      <c r="AA1220" s="58" t="s">
        <v>88</v>
      </c>
      <c r="AB1220" s="58">
        <v>230</v>
      </c>
      <c r="AC1220" s="58">
        <v>328.9</v>
      </c>
    </row>
    <row r="1221" spans="19:29" ht="18" customHeight="1" x14ac:dyDescent="0.25">
      <c r="S1221" s="58" t="s">
        <v>82</v>
      </c>
      <c r="T1221" s="58">
        <v>2021</v>
      </c>
      <c r="U1221" s="58" t="s">
        <v>10</v>
      </c>
      <c r="V1221" s="58" t="s">
        <v>95</v>
      </c>
      <c r="W1221" s="58" t="s">
        <v>84</v>
      </c>
      <c r="X1221" s="58" t="s">
        <v>85</v>
      </c>
      <c r="Y1221" s="58" t="s">
        <v>86</v>
      </c>
      <c r="Z1221" s="58" t="s">
        <v>87</v>
      </c>
      <c r="AA1221" s="58" t="s">
        <v>88</v>
      </c>
      <c r="AB1221" s="58">
        <v>272</v>
      </c>
      <c r="AC1221" s="58">
        <v>388.96</v>
      </c>
    </row>
    <row r="1222" spans="19:29" ht="18" customHeight="1" x14ac:dyDescent="0.25">
      <c r="S1222" s="58" t="s">
        <v>91</v>
      </c>
      <c r="T1222" s="58">
        <v>2021</v>
      </c>
      <c r="U1222" s="58" t="s">
        <v>10</v>
      </c>
      <c r="V1222" s="58" t="s">
        <v>95</v>
      </c>
      <c r="W1222" s="58" t="s">
        <v>84</v>
      </c>
      <c r="X1222" s="58" t="s">
        <v>85</v>
      </c>
      <c r="Y1222" s="58" t="s">
        <v>86</v>
      </c>
      <c r="Z1222" s="58" t="s">
        <v>87</v>
      </c>
      <c r="AA1222" s="58" t="s">
        <v>88</v>
      </c>
      <c r="AB1222" s="58">
        <v>262</v>
      </c>
      <c r="AC1222" s="58">
        <v>374.65999999999997</v>
      </c>
    </row>
    <row r="1223" spans="19:29" ht="18" customHeight="1" x14ac:dyDescent="0.25">
      <c r="S1223" s="58" t="s">
        <v>89</v>
      </c>
      <c r="T1223" s="58">
        <v>2021</v>
      </c>
      <c r="U1223" s="58" t="s">
        <v>10</v>
      </c>
      <c r="V1223" s="58" t="s">
        <v>95</v>
      </c>
      <c r="W1223" s="58" t="s">
        <v>84</v>
      </c>
      <c r="X1223" s="58" t="s">
        <v>85</v>
      </c>
      <c r="Y1223" s="58" t="s">
        <v>86</v>
      </c>
      <c r="Z1223" s="58" t="s">
        <v>87</v>
      </c>
      <c r="AA1223" s="58" t="s">
        <v>88</v>
      </c>
      <c r="AB1223" s="58">
        <v>256</v>
      </c>
      <c r="AC1223" s="58">
        <v>366.08</v>
      </c>
    </row>
    <row r="1224" spans="19:29" ht="18" customHeight="1" x14ac:dyDescent="0.25">
      <c r="S1224" s="58" t="s">
        <v>91</v>
      </c>
      <c r="T1224" s="58">
        <v>2021</v>
      </c>
      <c r="U1224" s="58" t="s">
        <v>10</v>
      </c>
      <c r="V1224" s="58" t="s">
        <v>95</v>
      </c>
      <c r="W1224" s="58" t="s">
        <v>84</v>
      </c>
      <c r="X1224" s="58" t="s">
        <v>85</v>
      </c>
      <c r="Y1224" s="58" t="s">
        <v>86</v>
      </c>
      <c r="Z1224" s="58" t="s">
        <v>87</v>
      </c>
      <c r="AA1224" s="58" t="s">
        <v>88</v>
      </c>
      <c r="AB1224" s="58">
        <v>226</v>
      </c>
      <c r="AC1224" s="58">
        <v>526.24</v>
      </c>
    </row>
    <row r="1225" spans="19:29" ht="18" customHeight="1" x14ac:dyDescent="0.25">
      <c r="S1225" s="58" t="s">
        <v>91</v>
      </c>
      <c r="T1225" s="58">
        <v>2021</v>
      </c>
      <c r="U1225" s="58" t="s">
        <v>10</v>
      </c>
      <c r="V1225" s="58" t="s">
        <v>95</v>
      </c>
      <c r="W1225" s="58" t="s">
        <v>84</v>
      </c>
      <c r="X1225" s="58" t="s">
        <v>85</v>
      </c>
      <c r="Y1225" s="58" t="s">
        <v>86</v>
      </c>
      <c r="Z1225" s="58" t="s">
        <v>87</v>
      </c>
      <c r="AA1225" s="58" t="s">
        <v>88</v>
      </c>
      <c r="AB1225" s="58">
        <v>274</v>
      </c>
      <c r="AC1225" s="58">
        <v>526.24</v>
      </c>
    </row>
    <row r="1226" spans="19:29" ht="18" customHeight="1" x14ac:dyDescent="0.25">
      <c r="S1226" s="58" t="s">
        <v>93</v>
      </c>
      <c r="T1226" s="58">
        <v>2021</v>
      </c>
      <c r="U1226" s="58" t="s">
        <v>10</v>
      </c>
      <c r="V1226" s="58" t="s">
        <v>95</v>
      </c>
      <c r="W1226" s="58" t="s">
        <v>84</v>
      </c>
      <c r="X1226" s="58" t="s">
        <v>85</v>
      </c>
      <c r="Y1226" s="58" t="s">
        <v>86</v>
      </c>
      <c r="Z1226" s="58" t="s">
        <v>87</v>
      </c>
      <c r="AA1226" s="58" t="s">
        <v>88</v>
      </c>
      <c r="AB1226" s="58">
        <v>1006</v>
      </c>
      <c r="AC1226" s="58">
        <v>1438.58</v>
      </c>
    </row>
    <row r="1227" spans="19:29" ht="18" customHeight="1" x14ac:dyDescent="0.25">
      <c r="S1227" s="58" t="s">
        <v>92</v>
      </c>
      <c r="T1227" s="58">
        <v>2021</v>
      </c>
      <c r="U1227" s="58" t="s">
        <v>10</v>
      </c>
      <c r="V1227" s="58" t="s">
        <v>95</v>
      </c>
      <c r="W1227" s="58" t="s">
        <v>84</v>
      </c>
      <c r="X1227" s="58" t="s">
        <v>85</v>
      </c>
      <c r="Y1227" s="58" t="s">
        <v>86</v>
      </c>
      <c r="Z1227" s="58" t="s">
        <v>87</v>
      </c>
      <c r="AA1227" s="58" t="s">
        <v>88</v>
      </c>
      <c r="AB1227" s="58">
        <v>1039</v>
      </c>
      <c r="AC1227" s="58">
        <v>1485.77</v>
      </c>
    </row>
    <row r="1228" spans="19:29" ht="18" customHeight="1" x14ac:dyDescent="0.25">
      <c r="S1228" s="58" t="s">
        <v>92</v>
      </c>
      <c r="T1228" s="58">
        <v>2021</v>
      </c>
      <c r="U1228" s="58" t="s">
        <v>10</v>
      </c>
      <c r="V1228" s="58" t="s">
        <v>95</v>
      </c>
      <c r="W1228" s="58" t="s">
        <v>84</v>
      </c>
      <c r="X1228" s="58" t="s">
        <v>85</v>
      </c>
      <c r="Y1228" s="58" t="s">
        <v>86</v>
      </c>
      <c r="Z1228" s="58" t="s">
        <v>87</v>
      </c>
      <c r="AA1228" s="58" t="s">
        <v>88</v>
      </c>
      <c r="AB1228" s="58">
        <v>273</v>
      </c>
      <c r="AC1228" s="58">
        <v>390.39</v>
      </c>
    </row>
    <row r="1229" spans="19:29" ht="18" customHeight="1" x14ac:dyDescent="0.25">
      <c r="S1229" s="58" t="s">
        <v>82</v>
      </c>
      <c r="T1229" s="58">
        <v>2021</v>
      </c>
      <c r="U1229" s="58" t="s">
        <v>10</v>
      </c>
      <c r="V1229" s="58" t="s">
        <v>95</v>
      </c>
      <c r="W1229" s="58" t="s">
        <v>84</v>
      </c>
      <c r="X1229" s="58" t="s">
        <v>85</v>
      </c>
      <c r="Y1229" s="58" t="s">
        <v>86</v>
      </c>
      <c r="Z1229" s="58" t="s">
        <v>87</v>
      </c>
      <c r="AA1229" s="58" t="s">
        <v>88</v>
      </c>
      <c r="AB1229" s="58">
        <v>265</v>
      </c>
      <c r="AC1229" s="58">
        <v>378.95</v>
      </c>
    </row>
    <row r="1230" spans="19:29" ht="18" customHeight="1" x14ac:dyDescent="0.25">
      <c r="S1230" s="58" t="s">
        <v>93</v>
      </c>
      <c r="T1230" s="58">
        <v>2021</v>
      </c>
      <c r="U1230" s="58" t="s">
        <v>10</v>
      </c>
      <c r="V1230" s="58" t="s">
        <v>95</v>
      </c>
      <c r="W1230" s="58" t="s">
        <v>84</v>
      </c>
      <c r="X1230" s="58" t="s">
        <v>85</v>
      </c>
      <c r="Y1230" s="58" t="s">
        <v>86</v>
      </c>
      <c r="Z1230" s="58" t="s">
        <v>87</v>
      </c>
      <c r="AA1230" s="58" t="s">
        <v>88</v>
      </c>
      <c r="AB1230" s="58">
        <v>259</v>
      </c>
      <c r="AC1230" s="58">
        <v>370.37</v>
      </c>
    </row>
    <row r="1231" spans="19:29" ht="18" customHeight="1" x14ac:dyDescent="0.25">
      <c r="S1231" s="58" t="s">
        <v>91</v>
      </c>
      <c r="T1231" s="58">
        <v>2021</v>
      </c>
      <c r="U1231" s="58" t="s">
        <v>10</v>
      </c>
      <c r="V1231" s="58" t="s">
        <v>95</v>
      </c>
      <c r="W1231" s="58" t="s">
        <v>84</v>
      </c>
      <c r="X1231" s="58" t="s">
        <v>85</v>
      </c>
      <c r="Y1231" s="58" t="s">
        <v>86</v>
      </c>
      <c r="Z1231" s="58" t="s">
        <v>87</v>
      </c>
      <c r="AA1231" s="58" t="s">
        <v>88</v>
      </c>
      <c r="AB1231" s="58">
        <v>253</v>
      </c>
      <c r="AC1231" s="58">
        <v>361.78999999999996</v>
      </c>
    </row>
    <row r="1232" spans="19:29" ht="18" customHeight="1" x14ac:dyDescent="0.25">
      <c r="S1232" s="58" t="s">
        <v>91</v>
      </c>
      <c r="T1232" s="58">
        <v>2021</v>
      </c>
      <c r="U1232" s="58" t="s">
        <v>10</v>
      </c>
      <c r="V1232" s="58" t="s">
        <v>95</v>
      </c>
      <c r="W1232" s="58" t="s">
        <v>84</v>
      </c>
      <c r="X1232" s="58" t="s">
        <v>85</v>
      </c>
      <c r="Y1232" s="58" t="s">
        <v>86</v>
      </c>
      <c r="Z1232" s="58" t="s">
        <v>87</v>
      </c>
      <c r="AA1232" s="58" t="s">
        <v>88</v>
      </c>
      <c r="AB1232" s="58">
        <v>787</v>
      </c>
      <c r="AC1232" s="58">
        <v>1125.4099999999999</v>
      </c>
    </row>
    <row r="1233" spans="19:29" ht="18" customHeight="1" x14ac:dyDescent="0.25">
      <c r="S1233" s="58" t="s">
        <v>91</v>
      </c>
      <c r="T1233" s="58">
        <v>2021</v>
      </c>
      <c r="U1233" s="58" t="s">
        <v>10</v>
      </c>
      <c r="V1233" s="58" t="s">
        <v>95</v>
      </c>
      <c r="W1233" s="58" t="s">
        <v>84</v>
      </c>
      <c r="X1233" s="58" t="s">
        <v>85</v>
      </c>
      <c r="Y1233" s="58" t="s">
        <v>86</v>
      </c>
      <c r="Z1233" s="58" t="s">
        <v>87</v>
      </c>
      <c r="AA1233" s="58" t="s">
        <v>88</v>
      </c>
      <c r="AB1233" s="58">
        <v>820</v>
      </c>
      <c r="AC1233" s="58">
        <v>1172.5999999999999</v>
      </c>
    </row>
    <row r="1234" spans="19:29" ht="18" customHeight="1" x14ac:dyDescent="0.25">
      <c r="S1234" s="58" t="s">
        <v>82</v>
      </c>
      <c r="T1234" s="58">
        <v>2021</v>
      </c>
      <c r="U1234" s="58" t="s">
        <v>10</v>
      </c>
      <c r="V1234" s="58" t="s">
        <v>95</v>
      </c>
      <c r="W1234" s="58" t="s">
        <v>84</v>
      </c>
      <c r="X1234" s="58" t="s">
        <v>85</v>
      </c>
      <c r="Y1234" s="58" t="s">
        <v>86</v>
      </c>
      <c r="Z1234" s="58" t="s">
        <v>87</v>
      </c>
      <c r="AA1234" s="58" t="s">
        <v>90</v>
      </c>
      <c r="AB1234" s="58">
        <v>263</v>
      </c>
      <c r="AC1234" s="58">
        <v>376.09000000000003</v>
      </c>
    </row>
    <row r="1235" spans="19:29" ht="18" customHeight="1" x14ac:dyDescent="0.25">
      <c r="S1235" s="58" t="s">
        <v>89</v>
      </c>
      <c r="T1235" s="58">
        <v>2021</v>
      </c>
      <c r="U1235" s="58" t="s">
        <v>10</v>
      </c>
      <c r="V1235" s="58" t="s">
        <v>95</v>
      </c>
      <c r="W1235" s="58" t="s">
        <v>84</v>
      </c>
      <c r="X1235" s="58" t="s">
        <v>85</v>
      </c>
      <c r="Y1235" s="58" t="s">
        <v>86</v>
      </c>
      <c r="Z1235" s="58" t="s">
        <v>87</v>
      </c>
      <c r="AA1235" s="58" t="s">
        <v>90</v>
      </c>
      <c r="AB1235" s="58">
        <v>257</v>
      </c>
      <c r="AC1235" s="58">
        <v>367.51</v>
      </c>
    </row>
    <row r="1236" spans="19:29" ht="18" customHeight="1" x14ac:dyDescent="0.25">
      <c r="S1236" s="58" t="s">
        <v>82</v>
      </c>
      <c r="T1236" s="58">
        <v>2021</v>
      </c>
      <c r="U1236" s="58" t="s">
        <v>10</v>
      </c>
      <c r="V1236" s="58" t="s">
        <v>95</v>
      </c>
      <c r="W1236" s="58" t="s">
        <v>84</v>
      </c>
      <c r="X1236" s="58" t="s">
        <v>85</v>
      </c>
      <c r="Y1236" s="58" t="s">
        <v>86</v>
      </c>
      <c r="Z1236" s="58" t="s">
        <v>87</v>
      </c>
      <c r="AA1236" s="58" t="s">
        <v>90</v>
      </c>
      <c r="AB1236" s="58">
        <v>251</v>
      </c>
      <c r="AC1236" s="58">
        <v>358.93</v>
      </c>
    </row>
    <row r="1237" spans="19:29" ht="18" customHeight="1" x14ac:dyDescent="0.25">
      <c r="S1237" s="58" t="s">
        <v>89</v>
      </c>
      <c r="T1237" s="58">
        <v>2021</v>
      </c>
      <c r="U1237" s="58" t="s">
        <v>10</v>
      </c>
      <c r="V1237" s="58" t="s">
        <v>95</v>
      </c>
      <c r="W1237" s="58" t="s">
        <v>84</v>
      </c>
      <c r="X1237" s="58" t="s">
        <v>85</v>
      </c>
      <c r="Y1237" s="58" t="s">
        <v>86</v>
      </c>
      <c r="Z1237" s="58" t="s">
        <v>87</v>
      </c>
      <c r="AA1237" s="58" t="s">
        <v>88</v>
      </c>
      <c r="AB1237" s="58">
        <v>227</v>
      </c>
      <c r="AC1237" s="58">
        <v>324.61</v>
      </c>
    </row>
    <row r="1238" spans="19:29" ht="18" customHeight="1" x14ac:dyDescent="0.25">
      <c r="S1238" s="58" t="s">
        <v>89</v>
      </c>
      <c r="T1238" s="58">
        <v>2021</v>
      </c>
      <c r="U1238" s="58" t="s">
        <v>10</v>
      </c>
      <c r="V1238" s="58" t="s">
        <v>95</v>
      </c>
      <c r="W1238" s="58" t="s">
        <v>84</v>
      </c>
      <c r="X1238" s="58" t="s">
        <v>85</v>
      </c>
      <c r="Y1238" s="58" t="s">
        <v>86</v>
      </c>
      <c r="Z1238" s="58" t="s">
        <v>87</v>
      </c>
      <c r="AA1238" s="58" t="s">
        <v>88</v>
      </c>
      <c r="AB1238" s="58">
        <v>275</v>
      </c>
      <c r="AC1238" s="58">
        <v>393.25</v>
      </c>
    </row>
    <row r="1239" spans="19:29" ht="18" customHeight="1" x14ac:dyDescent="0.25">
      <c r="S1239" s="58" t="s">
        <v>91</v>
      </c>
      <c r="T1239" s="58">
        <v>2021</v>
      </c>
      <c r="U1239" s="58" t="s">
        <v>9</v>
      </c>
      <c r="V1239" s="58" t="s">
        <v>95</v>
      </c>
      <c r="W1239" s="58" t="s">
        <v>84</v>
      </c>
      <c r="X1239" s="58" t="s">
        <v>85</v>
      </c>
      <c r="Y1239" s="58" t="s">
        <v>86</v>
      </c>
      <c r="Z1239" s="58" t="s">
        <v>87</v>
      </c>
      <c r="AA1239" s="58" t="s">
        <v>90</v>
      </c>
      <c r="AB1239" s="58">
        <v>278</v>
      </c>
      <c r="AC1239" s="58">
        <v>397.53999999999996</v>
      </c>
    </row>
    <row r="1240" spans="19:29" ht="18" customHeight="1" x14ac:dyDescent="0.25">
      <c r="S1240" s="58" t="s">
        <v>89</v>
      </c>
      <c r="T1240" s="58">
        <v>2021</v>
      </c>
      <c r="U1240" s="58" t="s">
        <v>9</v>
      </c>
      <c r="V1240" s="58" t="s">
        <v>95</v>
      </c>
      <c r="W1240" s="58" t="s">
        <v>84</v>
      </c>
      <c r="X1240" s="58" t="s">
        <v>85</v>
      </c>
      <c r="Y1240" s="58" t="s">
        <v>86</v>
      </c>
      <c r="Z1240" s="58" t="s">
        <v>87</v>
      </c>
      <c r="AA1240" s="58" t="s">
        <v>90</v>
      </c>
      <c r="AB1240" s="58">
        <v>272</v>
      </c>
      <c r="AC1240" s="58">
        <v>388.96</v>
      </c>
    </row>
    <row r="1241" spans="19:29" ht="18" customHeight="1" x14ac:dyDescent="0.25">
      <c r="S1241" s="58" t="s">
        <v>82</v>
      </c>
      <c r="T1241" s="58">
        <v>2021</v>
      </c>
      <c r="U1241" s="58" t="s">
        <v>9</v>
      </c>
      <c r="V1241" s="58" t="s">
        <v>95</v>
      </c>
      <c r="W1241" s="58" t="s">
        <v>84</v>
      </c>
      <c r="X1241" s="58" t="s">
        <v>85</v>
      </c>
      <c r="Y1241" s="58" t="s">
        <v>86</v>
      </c>
      <c r="Z1241" s="58" t="s">
        <v>87</v>
      </c>
      <c r="AA1241" s="58" t="s">
        <v>88</v>
      </c>
      <c r="AB1241" s="58">
        <v>278</v>
      </c>
      <c r="AC1241" s="58">
        <v>397.53999999999996</v>
      </c>
    </row>
    <row r="1242" spans="19:29" ht="18" customHeight="1" x14ac:dyDescent="0.25">
      <c r="S1242" s="58" t="s">
        <v>89</v>
      </c>
      <c r="T1242" s="58">
        <v>2021</v>
      </c>
      <c r="U1242" s="58" t="s">
        <v>9</v>
      </c>
      <c r="V1242" s="58" t="s">
        <v>95</v>
      </c>
      <c r="W1242" s="58" t="s">
        <v>84</v>
      </c>
      <c r="X1242" s="58" t="s">
        <v>85</v>
      </c>
      <c r="Y1242" s="58" t="s">
        <v>86</v>
      </c>
      <c r="Z1242" s="58" t="s">
        <v>87</v>
      </c>
      <c r="AA1242" s="58" t="s">
        <v>88</v>
      </c>
      <c r="AB1242" s="58">
        <v>280</v>
      </c>
      <c r="AC1242" s="58">
        <v>400.4</v>
      </c>
    </row>
    <row r="1243" spans="19:29" ht="18" customHeight="1" x14ac:dyDescent="0.25">
      <c r="S1243" s="58" t="s">
        <v>89</v>
      </c>
      <c r="T1243" s="58">
        <v>2021</v>
      </c>
      <c r="U1243" s="58" t="s">
        <v>9</v>
      </c>
      <c r="V1243" s="58" t="s">
        <v>95</v>
      </c>
      <c r="W1243" s="58" t="s">
        <v>84</v>
      </c>
      <c r="X1243" s="58" t="s">
        <v>85</v>
      </c>
      <c r="Y1243" s="58" t="s">
        <v>86</v>
      </c>
      <c r="Z1243" s="58" t="s">
        <v>87</v>
      </c>
      <c r="AA1243" s="58" t="s">
        <v>88</v>
      </c>
      <c r="AB1243" s="58">
        <v>274</v>
      </c>
      <c r="AC1243" s="58">
        <v>391.82</v>
      </c>
    </row>
    <row r="1244" spans="19:29" ht="18" customHeight="1" x14ac:dyDescent="0.25">
      <c r="S1244" s="58" t="s">
        <v>82</v>
      </c>
      <c r="T1244" s="58">
        <v>2021</v>
      </c>
      <c r="U1244" s="58" t="s">
        <v>9</v>
      </c>
      <c r="V1244" s="58" t="s">
        <v>95</v>
      </c>
      <c r="W1244" s="58" t="s">
        <v>84</v>
      </c>
      <c r="X1244" s="58" t="s">
        <v>85</v>
      </c>
      <c r="Y1244" s="58" t="s">
        <v>86</v>
      </c>
      <c r="Z1244" s="58" t="s">
        <v>87</v>
      </c>
      <c r="AA1244" s="58" t="s">
        <v>88</v>
      </c>
      <c r="AB1244" s="58">
        <v>268</v>
      </c>
      <c r="AC1244" s="58">
        <v>383.24</v>
      </c>
    </row>
    <row r="1245" spans="19:29" ht="18" customHeight="1" x14ac:dyDescent="0.25">
      <c r="S1245" s="58" t="s">
        <v>91</v>
      </c>
      <c r="T1245" s="58">
        <v>2021</v>
      </c>
      <c r="U1245" s="58" t="s">
        <v>9</v>
      </c>
      <c r="V1245" s="58" t="s">
        <v>95</v>
      </c>
      <c r="W1245" s="58" t="s">
        <v>84</v>
      </c>
      <c r="X1245" s="58" t="s">
        <v>85</v>
      </c>
      <c r="Y1245" s="58" t="s">
        <v>86</v>
      </c>
      <c r="Z1245" s="58" t="s">
        <v>87</v>
      </c>
      <c r="AA1245" s="58" t="s">
        <v>88</v>
      </c>
      <c r="AB1245" s="58">
        <v>232</v>
      </c>
      <c r="AC1245" s="58">
        <v>526.24</v>
      </c>
    </row>
    <row r="1246" spans="19:29" ht="18" customHeight="1" x14ac:dyDescent="0.25">
      <c r="S1246" s="58" t="s">
        <v>82</v>
      </c>
      <c r="T1246" s="58">
        <v>2021</v>
      </c>
      <c r="U1246" s="58" t="s">
        <v>9</v>
      </c>
      <c r="V1246" s="58" t="s">
        <v>95</v>
      </c>
      <c r="W1246" s="58" t="s">
        <v>84</v>
      </c>
      <c r="X1246" s="58" t="s">
        <v>85</v>
      </c>
      <c r="Y1246" s="58" t="s">
        <v>86</v>
      </c>
      <c r="Z1246" s="58" t="s">
        <v>87</v>
      </c>
      <c r="AA1246" s="58" t="s">
        <v>88</v>
      </c>
      <c r="AB1246" s="58">
        <v>280</v>
      </c>
      <c r="AC1246" s="58">
        <v>526.24</v>
      </c>
    </row>
    <row r="1247" spans="19:29" ht="18" customHeight="1" x14ac:dyDescent="0.25">
      <c r="S1247" s="58" t="s">
        <v>92</v>
      </c>
      <c r="T1247" s="58">
        <v>2021</v>
      </c>
      <c r="U1247" s="58" t="s">
        <v>9</v>
      </c>
      <c r="V1247" s="58" t="s">
        <v>95</v>
      </c>
      <c r="W1247" s="58" t="s">
        <v>84</v>
      </c>
      <c r="X1247" s="58" t="s">
        <v>85</v>
      </c>
      <c r="Y1247" s="58" t="s">
        <v>86</v>
      </c>
      <c r="Z1247" s="58" t="s">
        <v>87</v>
      </c>
      <c r="AA1247" s="58" t="s">
        <v>88</v>
      </c>
      <c r="AB1247" s="58">
        <v>1005</v>
      </c>
      <c r="AC1247" s="58">
        <v>1437.15</v>
      </c>
    </row>
    <row r="1248" spans="19:29" ht="18" customHeight="1" x14ac:dyDescent="0.25">
      <c r="S1248" s="58" t="s">
        <v>89</v>
      </c>
      <c r="T1248" s="58">
        <v>2021</v>
      </c>
      <c r="U1248" s="58" t="s">
        <v>9</v>
      </c>
      <c r="V1248" s="58" t="s">
        <v>95</v>
      </c>
      <c r="W1248" s="58" t="s">
        <v>84</v>
      </c>
      <c r="X1248" s="58" t="s">
        <v>85</v>
      </c>
      <c r="Y1248" s="58" t="s">
        <v>86</v>
      </c>
      <c r="Z1248" s="58" t="s">
        <v>87</v>
      </c>
      <c r="AA1248" s="58" t="s">
        <v>88</v>
      </c>
      <c r="AB1248" s="58">
        <v>1038</v>
      </c>
      <c r="AC1248" s="58">
        <v>1484.34</v>
      </c>
    </row>
    <row r="1249" spans="19:29" ht="18" customHeight="1" x14ac:dyDescent="0.25">
      <c r="S1249" s="58" t="s">
        <v>82</v>
      </c>
      <c r="T1249" s="58">
        <v>2021</v>
      </c>
      <c r="U1249" s="58" t="s">
        <v>9</v>
      </c>
      <c r="V1249" s="58" t="s">
        <v>95</v>
      </c>
      <c r="W1249" s="58" t="s">
        <v>84</v>
      </c>
      <c r="X1249" s="58" t="s">
        <v>85</v>
      </c>
      <c r="Y1249" s="58" t="s">
        <v>86</v>
      </c>
      <c r="Z1249" s="58" t="s">
        <v>87</v>
      </c>
      <c r="AA1249" s="58" t="s">
        <v>88</v>
      </c>
      <c r="AB1249" s="58">
        <v>231</v>
      </c>
      <c r="AC1249" s="58">
        <v>330.33</v>
      </c>
    </row>
    <row r="1250" spans="19:29" ht="18" customHeight="1" x14ac:dyDescent="0.25">
      <c r="S1250" s="58" t="s">
        <v>89</v>
      </c>
      <c r="T1250" s="58">
        <v>2021</v>
      </c>
      <c r="U1250" s="58" t="s">
        <v>9</v>
      </c>
      <c r="V1250" s="58" t="s">
        <v>95</v>
      </c>
      <c r="W1250" s="58" t="s">
        <v>84</v>
      </c>
      <c r="X1250" s="58" t="s">
        <v>85</v>
      </c>
      <c r="Y1250" s="58" t="s">
        <v>86</v>
      </c>
      <c r="Z1250" s="58" t="s">
        <v>87</v>
      </c>
      <c r="AA1250" s="58" t="s">
        <v>88</v>
      </c>
      <c r="AB1250" s="58">
        <v>279</v>
      </c>
      <c r="AC1250" s="58">
        <v>398.97</v>
      </c>
    </row>
    <row r="1251" spans="19:29" ht="18" customHeight="1" x14ac:dyDescent="0.25">
      <c r="S1251" s="58" t="s">
        <v>92</v>
      </c>
      <c r="T1251" s="58">
        <v>2021</v>
      </c>
      <c r="U1251" s="58" t="s">
        <v>9</v>
      </c>
      <c r="V1251" s="58" t="s">
        <v>95</v>
      </c>
      <c r="W1251" s="58" t="s">
        <v>84</v>
      </c>
      <c r="X1251" s="58" t="s">
        <v>85</v>
      </c>
      <c r="Y1251" s="58" t="s">
        <v>86</v>
      </c>
      <c r="Z1251" s="58" t="s">
        <v>87</v>
      </c>
      <c r="AA1251" s="58" t="s">
        <v>88</v>
      </c>
      <c r="AB1251" s="58">
        <v>277</v>
      </c>
      <c r="AC1251" s="58">
        <v>396.11</v>
      </c>
    </row>
    <row r="1252" spans="19:29" ht="18" customHeight="1" x14ac:dyDescent="0.25">
      <c r="S1252" s="58" t="s">
        <v>91</v>
      </c>
      <c r="T1252" s="58">
        <v>2021</v>
      </c>
      <c r="U1252" s="58" t="s">
        <v>9</v>
      </c>
      <c r="V1252" s="58" t="s">
        <v>95</v>
      </c>
      <c r="W1252" s="58" t="s">
        <v>84</v>
      </c>
      <c r="X1252" s="58" t="s">
        <v>85</v>
      </c>
      <c r="Y1252" s="58" t="s">
        <v>86</v>
      </c>
      <c r="Z1252" s="58" t="s">
        <v>87</v>
      </c>
      <c r="AA1252" s="58" t="s">
        <v>88</v>
      </c>
      <c r="AB1252" s="58">
        <v>271</v>
      </c>
      <c r="AC1252" s="58">
        <v>387.53</v>
      </c>
    </row>
    <row r="1253" spans="19:29" ht="18" customHeight="1" x14ac:dyDescent="0.25">
      <c r="S1253" s="58" t="s">
        <v>89</v>
      </c>
      <c r="T1253" s="58">
        <v>2021</v>
      </c>
      <c r="U1253" s="58" t="s">
        <v>9</v>
      </c>
      <c r="V1253" s="58" t="s">
        <v>95</v>
      </c>
      <c r="W1253" s="58" t="s">
        <v>84</v>
      </c>
      <c r="X1253" s="58" t="s">
        <v>85</v>
      </c>
      <c r="Y1253" s="58" t="s">
        <v>86</v>
      </c>
      <c r="Z1253" s="58" t="s">
        <v>87</v>
      </c>
      <c r="AA1253" s="58" t="s">
        <v>88</v>
      </c>
      <c r="AB1253" s="58">
        <v>786</v>
      </c>
      <c r="AC1253" s="58">
        <v>1123.98</v>
      </c>
    </row>
    <row r="1254" spans="19:29" ht="18" customHeight="1" x14ac:dyDescent="0.25">
      <c r="S1254" s="58" t="s">
        <v>89</v>
      </c>
      <c r="T1254" s="58">
        <v>2021</v>
      </c>
      <c r="U1254" s="58" t="s">
        <v>9</v>
      </c>
      <c r="V1254" s="58" t="s">
        <v>95</v>
      </c>
      <c r="W1254" s="58" t="s">
        <v>84</v>
      </c>
      <c r="X1254" s="58" t="s">
        <v>85</v>
      </c>
      <c r="Y1254" s="58" t="s">
        <v>86</v>
      </c>
      <c r="Z1254" s="58" t="s">
        <v>87</v>
      </c>
      <c r="AA1254" s="58" t="s">
        <v>90</v>
      </c>
      <c r="AB1254" s="58">
        <v>281</v>
      </c>
      <c r="AC1254" s="58">
        <v>401.83</v>
      </c>
    </row>
    <row r="1255" spans="19:29" ht="18" customHeight="1" x14ac:dyDescent="0.25">
      <c r="S1255" s="58" t="s">
        <v>89</v>
      </c>
      <c r="T1255" s="58">
        <v>2021</v>
      </c>
      <c r="U1255" s="58" t="s">
        <v>9</v>
      </c>
      <c r="V1255" s="58" t="s">
        <v>95</v>
      </c>
      <c r="W1255" s="58" t="s">
        <v>84</v>
      </c>
      <c r="X1255" s="58" t="s">
        <v>85</v>
      </c>
      <c r="Y1255" s="58" t="s">
        <v>86</v>
      </c>
      <c r="Z1255" s="58" t="s">
        <v>87</v>
      </c>
      <c r="AA1255" s="58" t="s">
        <v>90</v>
      </c>
      <c r="AB1255" s="58">
        <v>275</v>
      </c>
      <c r="AC1255" s="58">
        <v>393.25</v>
      </c>
    </row>
    <row r="1256" spans="19:29" ht="18" customHeight="1" x14ac:dyDescent="0.25">
      <c r="S1256" s="58" t="s">
        <v>93</v>
      </c>
      <c r="T1256" s="58">
        <v>2021</v>
      </c>
      <c r="U1256" s="58" t="s">
        <v>9</v>
      </c>
      <c r="V1256" s="58" t="s">
        <v>95</v>
      </c>
      <c r="W1256" s="58" t="s">
        <v>84</v>
      </c>
      <c r="X1256" s="58" t="s">
        <v>85</v>
      </c>
      <c r="Y1256" s="58" t="s">
        <v>86</v>
      </c>
      <c r="Z1256" s="58" t="s">
        <v>87</v>
      </c>
      <c r="AA1256" s="58" t="s">
        <v>90</v>
      </c>
      <c r="AB1256" s="58">
        <v>269</v>
      </c>
      <c r="AC1256" s="58">
        <v>384.67</v>
      </c>
    </row>
    <row r="1257" spans="19:29" ht="18" customHeight="1" x14ac:dyDescent="0.25">
      <c r="S1257" s="58" t="s">
        <v>89</v>
      </c>
      <c r="T1257" s="58">
        <v>2021</v>
      </c>
      <c r="U1257" s="58" t="s">
        <v>9</v>
      </c>
      <c r="V1257" s="58" t="s">
        <v>95</v>
      </c>
      <c r="W1257" s="58" t="s">
        <v>84</v>
      </c>
      <c r="X1257" s="58" t="s">
        <v>85</v>
      </c>
      <c r="Y1257" s="58" t="s">
        <v>86</v>
      </c>
      <c r="Z1257" s="58" t="s">
        <v>87</v>
      </c>
      <c r="AA1257" s="58" t="s">
        <v>88</v>
      </c>
      <c r="AB1257" s="58">
        <v>233</v>
      </c>
      <c r="AC1257" s="58">
        <v>333.19</v>
      </c>
    </row>
    <row r="1258" spans="19:29" ht="18" customHeight="1" x14ac:dyDescent="0.25">
      <c r="S1258" s="58" t="s">
        <v>91</v>
      </c>
      <c r="T1258" s="58">
        <v>2021</v>
      </c>
      <c r="U1258" s="58" t="s">
        <v>9</v>
      </c>
      <c r="V1258" s="58" t="s">
        <v>95</v>
      </c>
      <c r="W1258" s="58" t="s">
        <v>84</v>
      </c>
      <c r="X1258" s="58" t="s">
        <v>85</v>
      </c>
      <c r="Y1258" s="58" t="s">
        <v>86</v>
      </c>
      <c r="Z1258" s="58" t="s">
        <v>87</v>
      </c>
      <c r="AA1258" s="58" t="s">
        <v>88</v>
      </c>
      <c r="AB1258" s="58">
        <v>281</v>
      </c>
      <c r="AC1258" s="58">
        <v>401.83</v>
      </c>
    </row>
    <row r="1259" spans="19:29" ht="18" customHeight="1" x14ac:dyDescent="0.25">
      <c r="S1259" s="58" t="s">
        <v>91</v>
      </c>
      <c r="T1259" s="58">
        <v>2021</v>
      </c>
      <c r="U1259" s="58" t="s">
        <v>8</v>
      </c>
      <c r="V1259" s="58" t="s">
        <v>95</v>
      </c>
      <c r="W1259" s="58" t="s">
        <v>84</v>
      </c>
      <c r="X1259" s="58" t="s">
        <v>85</v>
      </c>
      <c r="Y1259" s="58" t="s">
        <v>86</v>
      </c>
      <c r="Z1259" s="58" t="s">
        <v>87</v>
      </c>
      <c r="AA1259" s="58" t="s">
        <v>90</v>
      </c>
      <c r="AB1259" s="58">
        <v>284</v>
      </c>
      <c r="AC1259" s="58">
        <v>406.12</v>
      </c>
    </row>
    <row r="1260" spans="19:29" ht="18" customHeight="1" x14ac:dyDescent="0.25">
      <c r="S1260" s="58" t="s">
        <v>82</v>
      </c>
      <c r="T1260" s="58">
        <v>2021</v>
      </c>
      <c r="U1260" s="58" t="s">
        <v>8</v>
      </c>
      <c r="V1260" s="58" t="s">
        <v>95</v>
      </c>
      <c r="W1260" s="58" t="s">
        <v>84</v>
      </c>
      <c r="X1260" s="58" t="s">
        <v>85</v>
      </c>
      <c r="Y1260" s="58" t="s">
        <v>86</v>
      </c>
      <c r="Z1260" s="58" t="s">
        <v>87</v>
      </c>
      <c r="AA1260" s="58" t="s">
        <v>88</v>
      </c>
      <c r="AB1260" s="58">
        <v>236</v>
      </c>
      <c r="AC1260" s="58">
        <v>337.48</v>
      </c>
    </row>
    <row r="1261" spans="19:29" ht="18" customHeight="1" x14ac:dyDescent="0.25">
      <c r="S1261" s="58" t="s">
        <v>82</v>
      </c>
      <c r="T1261" s="58">
        <v>2021</v>
      </c>
      <c r="U1261" s="58" t="s">
        <v>8</v>
      </c>
      <c r="V1261" s="58" t="s">
        <v>95</v>
      </c>
      <c r="W1261" s="58" t="s">
        <v>84</v>
      </c>
      <c r="X1261" s="58" t="s">
        <v>85</v>
      </c>
      <c r="Y1261" s="58" t="s">
        <v>86</v>
      </c>
      <c r="Z1261" s="58" t="s">
        <v>87</v>
      </c>
      <c r="AA1261" s="58" t="s">
        <v>88</v>
      </c>
      <c r="AB1261" s="58">
        <v>284</v>
      </c>
      <c r="AC1261" s="58">
        <v>406.12</v>
      </c>
    </row>
    <row r="1262" spans="19:29" ht="18" customHeight="1" x14ac:dyDescent="0.25">
      <c r="S1262" s="58" t="s">
        <v>89</v>
      </c>
      <c r="T1262" s="58">
        <v>2021</v>
      </c>
      <c r="U1262" s="58" t="s">
        <v>8</v>
      </c>
      <c r="V1262" s="58" t="s">
        <v>95</v>
      </c>
      <c r="W1262" s="58" t="s">
        <v>84</v>
      </c>
      <c r="X1262" s="58" t="s">
        <v>85</v>
      </c>
      <c r="Y1262" s="58" t="s">
        <v>86</v>
      </c>
      <c r="Z1262" s="58" t="s">
        <v>87</v>
      </c>
      <c r="AA1262" s="58" t="s">
        <v>88</v>
      </c>
      <c r="AB1262" s="58">
        <v>212</v>
      </c>
      <c r="AC1262" s="58">
        <v>303.15999999999997</v>
      </c>
    </row>
    <row r="1263" spans="19:29" ht="18" customHeight="1" x14ac:dyDescent="0.25">
      <c r="S1263" s="58" t="s">
        <v>91</v>
      </c>
      <c r="T1263" s="58">
        <v>2021</v>
      </c>
      <c r="U1263" s="58" t="s">
        <v>8</v>
      </c>
      <c r="V1263" s="58" t="s">
        <v>95</v>
      </c>
      <c r="W1263" s="58" t="s">
        <v>84</v>
      </c>
      <c r="X1263" s="58" t="s">
        <v>85</v>
      </c>
      <c r="Y1263" s="58" t="s">
        <v>86</v>
      </c>
      <c r="Z1263" s="58" t="s">
        <v>87</v>
      </c>
      <c r="AA1263" s="58" t="s">
        <v>88</v>
      </c>
      <c r="AB1263" s="58">
        <v>286</v>
      </c>
      <c r="AC1263" s="58">
        <v>408.98</v>
      </c>
    </row>
    <row r="1264" spans="19:29" ht="18" customHeight="1" x14ac:dyDescent="0.25">
      <c r="S1264" s="58" t="s">
        <v>91</v>
      </c>
      <c r="T1264" s="58">
        <v>2021</v>
      </c>
      <c r="U1264" s="58" t="s">
        <v>8</v>
      </c>
      <c r="V1264" s="58" t="s">
        <v>95</v>
      </c>
      <c r="W1264" s="58" t="s">
        <v>84</v>
      </c>
      <c r="X1264" s="58" t="s">
        <v>85</v>
      </c>
      <c r="Y1264" s="58" t="s">
        <v>86</v>
      </c>
      <c r="Z1264" s="58" t="s">
        <v>87</v>
      </c>
      <c r="AA1264" s="58" t="s">
        <v>88</v>
      </c>
      <c r="AB1264" s="58">
        <v>238</v>
      </c>
      <c r="AC1264" s="58">
        <v>526.24</v>
      </c>
    </row>
    <row r="1265" spans="19:29" ht="18" customHeight="1" x14ac:dyDescent="0.25">
      <c r="S1265" s="58" t="s">
        <v>91</v>
      </c>
      <c r="T1265" s="58">
        <v>2021</v>
      </c>
      <c r="U1265" s="58" t="s">
        <v>8</v>
      </c>
      <c r="V1265" s="58" t="s">
        <v>95</v>
      </c>
      <c r="W1265" s="58" t="s">
        <v>84</v>
      </c>
      <c r="X1265" s="58" t="s">
        <v>85</v>
      </c>
      <c r="Y1265" s="58" t="s">
        <v>86</v>
      </c>
      <c r="Z1265" s="58" t="s">
        <v>87</v>
      </c>
      <c r="AA1265" s="58" t="s">
        <v>88</v>
      </c>
      <c r="AB1265" s="58">
        <v>286</v>
      </c>
      <c r="AC1265" s="58">
        <v>526.24</v>
      </c>
    </row>
    <row r="1266" spans="19:29" ht="18" customHeight="1" x14ac:dyDescent="0.25">
      <c r="S1266" s="58" t="s">
        <v>82</v>
      </c>
      <c r="T1266" s="58">
        <v>2021</v>
      </c>
      <c r="U1266" s="58" t="s">
        <v>8</v>
      </c>
      <c r="V1266" s="58" t="s">
        <v>95</v>
      </c>
      <c r="W1266" s="58" t="s">
        <v>84</v>
      </c>
      <c r="X1266" s="58" t="s">
        <v>85</v>
      </c>
      <c r="Y1266" s="58" t="s">
        <v>86</v>
      </c>
      <c r="Z1266" s="58" t="s">
        <v>87</v>
      </c>
      <c r="AA1266" s="58" t="s">
        <v>88</v>
      </c>
      <c r="AB1266" s="58">
        <v>214</v>
      </c>
      <c r="AC1266" s="58">
        <v>526.24</v>
      </c>
    </row>
    <row r="1267" spans="19:29" ht="18" customHeight="1" x14ac:dyDescent="0.25">
      <c r="S1267" s="58" t="s">
        <v>82</v>
      </c>
      <c r="T1267" s="58">
        <v>2021</v>
      </c>
      <c r="U1267" s="58" t="s">
        <v>8</v>
      </c>
      <c r="V1267" s="58" t="s">
        <v>95</v>
      </c>
      <c r="W1267" s="58" t="s">
        <v>84</v>
      </c>
      <c r="X1267" s="58" t="s">
        <v>85</v>
      </c>
      <c r="Y1267" s="58" t="s">
        <v>86</v>
      </c>
      <c r="Z1267" s="58" t="s">
        <v>87</v>
      </c>
      <c r="AA1267" s="58" t="s">
        <v>88</v>
      </c>
      <c r="AB1267" s="58">
        <v>1004</v>
      </c>
      <c r="AC1267" s="58">
        <v>1435.72</v>
      </c>
    </row>
    <row r="1268" spans="19:29" ht="18" customHeight="1" x14ac:dyDescent="0.25">
      <c r="S1268" s="58" t="s">
        <v>91</v>
      </c>
      <c r="T1268" s="58">
        <v>2021</v>
      </c>
      <c r="U1268" s="58" t="s">
        <v>8</v>
      </c>
      <c r="V1268" s="58" t="s">
        <v>95</v>
      </c>
      <c r="W1268" s="58" t="s">
        <v>84</v>
      </c>
      <c r="X1268" s="58" t="s">
        <v>85</v>
      </c>
      <c r="Y1268" s="58" t="s">
        <v>86</v>
      </c>
      <c r="Z1268" s="58" t="s">
        <v>87</v>
      </c>
      <c r="AA1268" s="58" t="s">
        <v>88</v>
      </c>
      <c r="AB1268" s="58">
        <v>237</v>
      </c>
      <c r="AC1268" s="58">
        <v>338.90999999999997</v>
      </c>
    </row>
    <row r="1269" spans="19:29" ht="18" customHeight="1" x14ac:dyDescent="0.25">
      <c r="S1269" s="58" t="s">
        <v>91</v>
      </c>
      <c r="T1269" s="58">
        <v>2021</v>
      </c>
      <c r="U1269" s="58" t="s">
        <v>8</v>
      </c>
      <c r="V1269" s="58" t="s">
        <v>95</v>
      </c>
      <c r="W1269" s="58" t="s">
        <v>84</v>
      </c>
      <c r="X1269" s="58" t="s">
        <v>85</v>
      </c>
      <c r="Y1269" s="58" t="s">
        <v>86</v>
      </c>
      <c r="Z1269" s="58" t="s">
        <v>96</v>
      </c>
      <c r="AA1269" s="58" t="s">
        <v>88</v>
      </c>
      <c r="AB1269" s="58">
        <v>285</v>
      </c>
      <c r="AC1269" s="58">
        <v>407.55</v>
      </c>
    </row>
    <row r="1270" spans="19:29" ht="18" customHeight="1" x14ac:dyDescent="0.25">
      <c r="S1270" s="58" t="s">
        <v>82</v>
      </c>
      <c r="T1270" s="58">
        <v>2021</v>
      </c>
      <c r="U1270" s="58" t="s">
        <v>8</v>
      </c>
      <c r="V1270" s="58" t="s">
        <v>95</v>
      </c>
      <c r="W1270" s="58" t="s">
        <v>84</v>
      </c>
      <c r="X1270" s="58" t="s">
        <v>85</v>
      </c>
      <c r="Y1270" s="58" t="s">
        <v>86</v>
      </c>
      <c r="Z1270" s="58" t="s">
        <v>96</v>
      </c>
      <c r="AA1270" s="58" t="s">
        <v>88</v>
      </c>
      <c r="AB1270" s="58">
        <v>213</v>
      </c>
      <c r="AC1270" s="58">
        <v>304.59000000000003</v>
      </c>
    </row>
    <row r="1271" spans="19:29" ht="18" customHeight="1" x14ac:dyDescent="0.25">
      <c r="S1271" s="58" t="s">
        <v>82</v>
      </c>
      <c r="T1271" s="58">
        <v>2021</v>
      </c>
      <c r="U1271" s="58" t="s">
        <v>8</v>
      </c>
      <c r="V1271" s="58" t="s">
        <v>95</v>
      </c>
      <c r="W1271" s="58" t="s">
        <v>84</v>
      </c>
      <c r="X1271" s="58" t="s">
        <v>85</v>
      </c>
      <c r="Y1271" s="58" t="s">
        <v>86</v>
      </c>
      <c r="Z1271" s="58" t="s">
        <v>96</v>
      </c>
      <c r="AA1271" s="58" t="s">
        <v>88</v>
      </c>
      <c r="AB1271" s="58">
        <v>283</v>
      </c>
      <c r="AC1271" s="58">
        <v>404.69</v>
      </c>
    </row>
    <row r="1272" spans="19:29" ht="18" customHeight="1" x14ac:dyDescent="0.25">
      <c r="S1272" s="58" t="s">
        <v>82</v>
      </c>
      <c r="T1272" s="58">
        <v>2021</v>
      </c>
      <c r="U1272" s="58" t="s">
        <v>8</v>
      </c>
      <c r="V1272" s="58" t="s">
        <v>95</v>
      </c>
      <c r="W1272" s="58" t="s">
        <v>84</v>
      </c>
      <c r="X1272" s="58" t="s">
        <v>85</v>
      </c>
      <c r="Y1272" s="58" t="s">
        <v>86</v>
      </c>
      <c r="Z1272" s="58" t="s">
        <v>96</v>
      </c>
      <c r="AA1272" s="58" t="s">
        <v>88</v>
      </c>
      <c r="AB1272" s="58">
        <v>785</v>
      </c>
      <c r="AC1272" s="58">
        <v>1122.55</v>
      </c>
    </row>
    <row r="1273" spans="19:29" ht="18" customHeight="1" x14ac:dyDescent="0.25">
      <c r="S1273" s="58" t="s">
        <v>82</v>
      </c>
      <c r="T1273" s="58">
        <v>2021</v>
      </c>
      <c r="U1273" s="58" t="s">
        <v>8</v>
      </c>
      <c r="V1273" s="58" t="s">
        <v>95</v>
      </c>
      <c r="W1273" s="58" t="s">
        <v>84</v>
      </c>
      <c r="X1273" s="58" t="s">
        <v>85</v>
      </c>
      <c r="Y1273" s="58" t="s">
        <v>86</v>
      </c>
      <c r="Z1273" s="58" t="s">
        <v>96</v>
      </c>
      <c r="AA1273" s="58" t="s">
        <v>88</v>
      </c>
      <c r="AB1273" s="58">
        <v>819</v>
      </c>
      <c r="AC1273" s="58">
        <v>1171.17</v>
      </c>
    </row>
    <row r="1274" spans="19:29" ht="18" customHeight="1" x14ac:dyDescent="0.25">
      <c r="S1274" s="58" t="s">
        <v>91</v>
      </c>
      <c r="T1274" s="58">
        <v>2021</v>
      </c>
      <c r="U1274" s="58" t="s">
        <v>8</v>
      </c>
      <c r="V1274" s="58" t="s">
        <v>95</v>
      </c>
      <c r="W1274" s="58" t="s">
        <v>84</v>
      </c>
      <c r="X1274" s="58" t="s">
        <v>85</v>
      </c>
      <c r="Y1274" s="58" t="s">
        <v>86</v>
      </c>
      <c r="Z1274" s="58" t="s">
        <v>96</v>
      </c>
      <c r="AA1274" s="58" t="s">
        <v>88</v>
      </c>
      <c r="AB1274" s="58">
        <v>872</v>
      </c>
      <c r="AC1274" s="58">
        <v>1246.96</v>
      </c>
    </row>
    <row r="1275" spans="19:29" ht="18" customHeight="1" x14ac:dyDescent="0.25">
      <c r="S1275" s="58" t="s">
        <v>89</v>
      </c>
      <c r="T1275" s="58">
        <v>2021</v>
      </c>
      <c r="U1275" s="58" t="s">
        <v>8</v>
      </c>
      <c r="V1275" s="58" t="s">
        <v>95</v>
      </c>
      <c r="W1275" s="58" t="s">
        <v>84</v>
      </c>
      <c r="X1275" s="58" t="s">
        <v>85</v>
      </c>
      <c r="Y1275" s="58" t="s">
        <v>86</v>
      </c>
      <c r="Z1275" s="58" t="s">
        <v>96</v>
      </c>
      <c r="AA1275" s="58" t="s">
        <v>90</v>
      </c>
      <c r="AB1275" s="58">
        <v>287</v>
      </c>
      <c r="AC1275" s="58">
        <v>410.40999999999997</v>
      </c>
    </row>
    <row r="1276" spans="19:29" ht="18" customHeight="1" x14ac:dyDescent="0.25">
      <c r="S1276" s="58" t="s">
        <v>89</v>
      </c>
      <c r="T1276" s="58">
        <v>2021</v>
      </c>
      <c r="U1276" s="58" t="s">
        <v>8</v>
      </c>
      <c r="V1276" s="58" t="s">
        <v>95</v>
      </c>
      <c r="W1276" s="58" t="s">
        <v>84</v>
      </c>
      <c r="X1276" s="58" t="s">
        <v>85</v>
      </c>
      <c r="Y1276" s="58" t="s">
        <v>86</v>
      </c>
      <c r="Z1276" s="58" t="s">
        <v>96</v>
      </c>
      <c r="AA1276" s="58" t="s">
        <v>88</v>
      </c>
      <c r="AB1276" s="58">
        <v>239</v>
      </c>
      <c r="AC1276" s="58">
        <v>341.77</v>
      </c>
    </row>
    <row r="1277" spans="19:29" ht="18" customHeight="1" x14ac:dyDescent="0.25">
      <c r="S1277" s="58" t="s">
        <v>82</v>
      </c>
      <c r="T1277" s="58">
        <v>2021</v>
      </c>
      <c r="U1277" s="58" t="s">
        <v>8</v>
      </c>
      <c r="V1277" s="58" t="s">
        <v>95</v>
      </c>
      <c r="W1277" s="58" t="s">
        <v>84</v>
      </c>
      <c r="X1277" s="58" t="s">
        <v>85</v>
      </c>
      <c r="Y1277" s="58" t="s">
        <v>86</v>
      </c>
      <c r="Z1277" s="58" t="s">
        <v>96</v>
      </c>
      <c r="AA1277" s="58" t="s">
        <v>88</v>
      </c>
      <c r="AB1277" s="58">
        <v>287</v>
      </c>
      <c r="AC1277" s="58">
        <v>410.40999999999997</v>
      </c>
    </row>
    <row r="1278" spans="19:29" ht="18" customHeight="1" x14ac:dyDescent="0.25">
      <c r="S1278" s="58" t="s">
        <v>89</v>
      </c>
      <c r="T1278" s="58">
        <v>2021</v>
      </c>
      <c r="U1278" s="58" t="s">
        <v>3</v>
      </c>
      <c r="V1278" s="58" t="s">
        <v>83</v>
      </c>
      <c r="W1278" s="58" t="s">
        <v>97</v>
      </c>
      <c r="X1278" s="58" t="s">
        <v>98</v>
      </c>
      <c r="Y1278" s="58" t="s">
        <v>94</v>
      </c>
      <c r="Z1278" s="58" t="s">
        <v>96</v>
      </c>
      <c r="AA1278" s="58" t="s">
        <v>99</v>
      </c>
      <c r="AB1278" s="58">
        <v>160</v>
      </c>
      <c r="AC1278" s="58">
        <v>228.8</v>
      </c>
    </row>
    <row r="1279" spans="19:29" ht="18" customHeight="1" x14ac:dyDescent="0.25">
      <c r="S1279" s="58" t="s">
        <v>82</v>
      </c>
      <c r="T1279" s="58">
        <v>2021</v>
      </c>
      <c r="U1279" s="58" t="s">
        <v>3</v>
      </c>
      <c r="V1279" s="58" t="s">
        <v>83</v>
      </c>
      <c r="W1279" s="58" t="s">
        <v>97</v>
      </c>
      <c r="X1279" s="58" t="s">
        <v>98</v>
      </c>
      <c r="Y1279" s="58" t="s">
        <v>94</v>
      </c>
      <c r="Z1279" s="58" t="s">
        <v>96</v>
      </c>
      <c r="AA1279" s="58" t="s">
        <v>99</v>
      </c>
      <c r="AB1279" s="58">
        <v>154</v>
      </c>
      <c r="AC1279" s="58">
        <v>220.22</v>
      </c>
    </row>
    <row r="1280" spans="19:29" ht="18" customHeight="1" x14ac:dyDescent="0.25">
      <c r="S1280" s="58" t="s">
        <v>89</v>
      </c>
      <c r="T1280" s="58">
        <v>2021</v>
      </c>
      <c r="U1280" s="58" t="s">
        <v>3</v>
      </c>
      <c r="V1280" s="58" t="s">
        <v>83</v>
      </c>
      <c r="W1280" s="58" t="s">
        <v>97</v>
      </c>
      <c r="X1280" s="58" t="s">
        <v>98</v>
      </c>
      <c r="Y1280" s="58" t="s">
        <v>94</v>
      </c>
      <c r="Z1280" s="58" t="s">
        <v>96</v>
      </c>
      <c r="AA1280" s="58" t="s">
        <v>99</v>
      </c>
      <c r="AB1280" s="58">
        <v>148</v>
      </c>
      <c r="AC1280" s="58">
        <v>211.64</v>
      </c>
    </row>
    <row r="1281" spans="19:29" ht="18" customHeight="1" x14ac:dyDescent="0.25">
      <c r="S1281" s="58" t="s">
        <v>89</v>
      </c>
      <c r="T1281" s="58">
        <v>2021</v>
      </c>
      <c r="U1281" s="58" t="s">
        <v>3</v>
      </c>
      <c r="V1281" s="58" t="s">
        <v>83</v>
      </c>
      <c r="W1281" s="58" t="s">
        <v>97</v>
      </c>
      <c r="X1281" s="58" t="s">
        <v>98</v>
      </c>
      <c r="Y1281" s="58" t="s">
        <v>94</v>
      </c>
      <c r="Z1281" s="58" t="s">
        <v>96</v>
      </c>
      <c r="AA1281" s="58" t="s">
        <v>99</v>
      </c>
      <c r="AB1281" s="58">
        <v>157</v>
      </c>
      <c r="AC1281" s="58">
        <v>224.51</v>
      </c>
    </row>
    <row r="1282" spans="19:29" ht="18" customHeight="1" x14ac:dyDescent="0.25">
      <c r="S1282" s="58" t="s">
        <v>89</v>
      </c>
      <c r="T1282" s="58">
        <v>2021</v>
      </c>
      <c r="U1282" s="58" t="s">
        <v>3</v>
      </c>
      <c r="V1282" s="58" t="s">
        <v>83</v>
      </c>
      <c r="W1282" s="58" t="s">
        <v>97</v>
      </c>
      <c r="X1282" s="58" t="s">
        <v>98</v>
      </c>
      <c r="Y1282" s="58" t="s">
        <v>94</v>
      </c>
      <c r="Z1282" s="58" t="s">
        <v>96</v>
      </c>
      <c r="AA1282" s="58" t="s">
        <v>99</v>
      </c>
      <c r="AB1282" s="58">
        <v>151</v>
      </c>
      <c r="AC1282" s="58">
        <v>215.93</v>
      </c>
    </row>
    <row r="1283" spans="19:29" ht="18" customHeight="1" x14ac:dyDescent="0.25">
      <c r="S1283" s="58" t="s">
        <v>89</v>
      </c>
      <c r="T1283" s="58">
        <v>2021</v>
      </c>
      <c r="U1283" s="58" t="s">
        <v>7</v>
      </c>
      <c r="V1283" s="58" t="s">
        <v>83</v>
      </c>
      <c r="W1283" s="58" t="s">
        <v>97</v>
      </c>
      <c r="X1283" s="58" t="s">
        <v>98</v>
      </c>
      <c r="Y1283" s="58" t="s">
        <v>94</v>
      </c>
      <c r="Z1283" s="58" t="s">
        <v>96</v>
      </c>
      <c r="AA1283" s="58" t="s">
        <v>99</v>
      </c>
      <c r="AB1283" s="58">
        <v>343</v>
      </c>
      <c r="AC1283" s="58">
        <v>490.49</v>
      </c>
    </row>
    <row r="1284" spans="19:29" ht="18" customHeight="1" x14ac:dyDescent="0.25">
      <c r="S1284" s="58" t="s">
        <v>91</v>
      </c>
      <c r="T1284" s="58">
        <v>2021</v>
      </c>
      <c r="U1284" s="58" t="s">
        <v>11</v>
      </c>
      <c r="V1284" s="58" t="s">
        <v>83</v>
      </c>
      <c r="W1284" s="58" t="s">
        <v>97</v>
      </c>
      <c r="X1284" s="58" t="s">
        <v>98</v>
      </c>
      <c r="Y1284" s="58" t="s">
        <v>94</v>
      </c>
      <c r="Z1284" s="58" t="s">
        <v>96</v>
      </c>
      <c r="AA1284" s="58" t="s">
        <v>88</v>
      </c>
      <c r="AB1284" s="58">
        <v>280</v>
      </c>
      <c r="AC1284" s="58">
        <v>400.4</v>
      </c>
    </row>
    <row r="1285" spans="19:29" ht="18" customHeight="1" x14ac:dyDescent="0.25">
      <c r="S1285" s="58" t="s">
        <v>89</v>
      </c>
      <c r="T1285" s="58">
        <v>2021</v>
      </c>
      <c r="U1285" s="58" t="s">
        <v>11</v>
      </c>
      <c r="V1285" s="58" t="s">
        <v>83</v>
      </c>
      <c r="W1285" s="58" t="s">
        <v>97</v>
      </c>
      <c r="X1285" s="58" t="s">
        <v>98</v>
      </c>
      <c r="Y1285" s="58" t="s">
        <v>94</v>
      </c>
      <c r="Z1285" s="58" t="s">
        <v>96</v>
      </c>
      <c r="AA1285" s="58" t="s">
        <v>88</v>
      </c>
      <c r="AB1285" s="58">
        <v>274</v>
      </c>
      <c r="AC1285" s="58">
        <v>391.82</v>
      </c>
    </row>
    <row r="1286" spans="19:29" ht="18" customHeight="1" x14ac:dyDescent="0.25">
      <c r="S1286" s="58" t="s">
        <v>89</v>
      </c>
      <c r="T1286" s="58">
        <v>2021</v>
      </c>
      <c r="U1286" s="58" t="s">
        <v>11</v>
      </c>
      <c r="V1286" s="58" t="s">
        <v>83</v>
      </c>
      <c r="W1286" s="58" t="s">
        <v>97</v>
      </c>
      <c r="X1286" s="58" t="s">
        <v>98</v>
      </c>
      <c r="Y1286" s="58" t="s">
        <v>94</v>
      </c>
      <c r="Z1286" s="58" t="s">
        <v>96</v>
      </c>
      <c r="AA1286" s="58" t="s">
        <v>88</v>
      </c>
      <c r="AB1286" s="58">
        <v>268</v>
      </c>
      <c r="AC1286" s="58">
        <v>383.24</v>
      </c>
    </row>
    <row r="1287" spans="19:29" ht="18" customHeight="1" x14ac:dyDescent="0.25">
      <c r="S1287" s="58" t="s">
        <v>89</v>
      </c>
      <c r="T1287" s="58">
        <v>2021</v>
      </c>
      <c r="U1287" s="58" t="s">
        <v>11</v>
      </c>
      <c r="V1287" s="58" t="s">
        <v>83</v>
      </c>
      <c r="W1287" s="58" t="s">
        <v>97</v>
      </c>
      <c r="X1287" s="58" t="s">
        <v>98</v>
      </c>
      <c r="Y1287" s="58" t="s">
        <v>94</v>
      </c>
      <c r="Z1287" s="58" t="s">
        <v>96</v>
      </c>
      <c r="AA1287" s="58" t="s">
        <v>88</v>
      </c>
      <c r="AB1287" s="58">
        <v>277</v>
      </c>
      <c r="AC1287" s="58">
        <v>396.11</v>
      </c>
    </row>
    <row r="1288" spans="19:29" ht="18" customHeight="1" x14ac:dyDescent="0.25">
      <c r="S1288" s="58" t="s">
        <v>89</v>
      </c>
      <c r="T1288" s="58">
        <v>2021</v>
      </c>
      <c r="U1288" s="58" t="s">
        <v>11</v>
      </c>
      <c r="V1288" s="58" t="s">
        <v>83</v>
      </c>
      <c r="W1288" s="58" t="s">
        <v>97</v>
      </c>
      <c r="X1288" s="58" t="s">
        <v>98</v>
      </c>
      <c r="Y1288" s="58" t="s">
        <v>94</v>
      </c>
      <c r="Z1288" s="58" t="s">
        <v>96</v>
      </c>
      <c r="AA1288" s="58" t="s">
        <v>88</v>
      </c>
      <c r="AB1288" s="58">
        <v>271</v>
      </c>
      <c r="AC1288" s="58">
        <v>387.53</v>
      </c>
    </row>
    <row r="1289" spans="19:29" ht="18" customHeight="1" x14ac:dyDescent="0.25">
      <c r="S1289" s="58" t="s">
        <v>82</v>
      </c>
      <c r="T1289" s="58">
        <v>2021</v>
      </c>
      <c r="U1289" s="58" t="s">
        <v>11</v>
      </c>
      <c r="V1289" s="58" t="s">
        <v>83</v>
      </c>
      <c r="W1289" s="58" t="s">
        <v>97</v>
      </c>
      <c r="X1289" s="58" t="s">
        <v>98</v>
      </c>
      <c r="Y1289" s="58" t="s">
        <v>94</v>
      </c>
      <c r="Z1289" s="58" t="s">
        <v>87</v>
      </c>
      <c r="AA1289" s="58" t="s">
        <v>88</v>
      </c>
      <c r="AB1289" s="58">
        <v>265</v>
      </c>
      <c r="AC1289" s="58">
        <v>378.95</v>
      </c>
    </row>
    <row r="1290" spans="19:29" ht="18" customHeight="1" x14ac:dyDescent="0.25">
      <c r="S1290" s="58" t="s">
        <v>91</v>
      </c>
      <c r="T1290" s="58">
        <v>2021</v>
      </c>
      <c r="U1290" s="58" t="s">
        <v>1</v>
      </c>
      <c r="V1290" s="58" t="s">
        <v>83</v>
      </c>
      <c r="W1290" s="58" t="s">
        <v>97</v>
      </c>
      <c r="X1290" s="58" t="s">
        <v>98</v>
      </c>
      <c r="Y1290" s="58" t="s">
        <v>94</v>
      </c>
      <c r="Z1290" s="58" t="s">
        <v>87</v>
      </c>
      <c r="AA1290" s="58" t="s">
        <v>88</v>
      </c>
      <c r="AB1290" s="58">
        <v>190</v>
      </c>
      <c r="AC1290" s="58">
        <v>271.7</v>
      </c>
    </row>
    <row r="1291" spans="19:29" ht="18" customHeight="1" x14ac:dyDescent="0.25">
      <c r="S1291" s="58" t="s">
        <v>82</v>
      </c>
      <c r="T1291" s="58">
        <v>2021</v>
      </c>
      <c r="U1291" s="58" t="s">
        <v>1</v>
      </c>
      <c r="V1291" s="58" t="s">
        <v>83</v>
      </c>
      <c r="W1291" s="58" t="s">
        <v>97</v>
      </c>
      <c r="X1291" s="58" t="s">
        <v>98</v>
      </c>
      <c r="Y1291" s="58" t="s">
        <v>94</v>
      </c>
      <c r="Z1291" s="58" t="s">
        <v>87</v>
      </c>
      <c r="AA1291" s="58" t="s">
        <v>88</v>
      </c>
      <c r="AB1291" s="58">
        <v>184</v>
      </c>
      <c r="AC1291" s="58">
        <v>263.12</v>
      </c>
    </row>
    <row r="1292" spans="19:29" ht="18" customHeight="1" x14ac:dyDescent="0.25">
      <c r="S1292" s="58" t="s">
        <v>91</v>
      </c>
      <c r="T1292" s="58">
        <v>2021</v>
      </c>
      <c r="U1292" s="58" t="s">
        <v>1</v>
      </c>
      <c r="V1292" s="58" t="s">
        <v>83</v>
      </c>
      <c r="W1292" s="58" t="s">
        <v>97</v>
      </c>
      <c r="X1292" s="58" t="s">
        <v>98</v>
      </c>
      <c r="Y1292" s="58" t="s">
        <v>94</v>
      </c>
      <c r="Z1292" s="58" t="s">
        <v>87</v>
      </c>
      <c r="AA1292" s="58" t="s">
        <v>88</v>
      </c>
      <c r="AB1292" s="58">
        <v>193</v>
      </c>
      <c r="AC1292" s="58">
        <v>275.99</v>
      </c>
    </row>
    <row r="1293" spans="19:29" ht="18" customHeight="1" x14ac:dyDescent="0.25">
      <c r="S1293" s="58" t="s">
        <v>91</v>
      </c>
      <c r="T1293" s="58">
        <v>2021</v>
      </c>
      <c r="U1293" s="58" t="s">
        <v>1</v>
      </c>
      <c r="V1293" s="58" t="s">
        <v>83</v>
      </c>
      <c r="W1293" s="58" t="s">
        <v>97</v>
      </c>
      <c r="X1293" s="58" t="s">
        <v>98</v>
      </c>
      <c r="Y1293" s="58" t="s">
        <v>94</v>
      </c>
      <c r="Z1293" s="58" t="s">
        <v>87</v>
      </c>
      <c r="AA1293" s="58" t="s">
        <v>88</v>
      </c>
      <c r="AB1293" s="58">
        <v>187</v>
      </c>
      <c r="AC1293" s="58">
        <v>267.40999999999997</v>
      </c>
    </row>
    <row r="1294" spans="19:29" ht="18" customHeight="1" x14ac:dyDescent="0.25">
      <c r="S1294" s="58" t="s">
        <v>82</v>
      </c>
      <c r="T1294" s="58">
        <v>2021</v>
      </c>
      <c r="U1294" s="58" t="s">
        <v>1</v>
      </c>
      <c r="V1294" s="58" t="s">
        <v>83</v>
      </c>
      <c r="W1294" s="58" t="s">
        <v>97</v>
      </c>
      <c r="X1294" s="58" t="s">
        <v>98</v>
      </c>
      <c r="Y1294" s="58" t="s">
        <v>94</v>
      </c>
      <c r="Z1294" s="58" t="s">
        <v>87</v>
      </c>
      <c r="AA1294" s="58" t="s">
        <v>88</v>
      </c>
      <c r="AB1294" s="58">
        <v>181</v>
      </c>
      <c r="AC1294" s="58">
        <v>258.83</v>
      </c>
    </row>
    <row r="1295" spans="19:29" ht="18" customHeight="1" x14ac:dyDescent="0.25">
      <c r="S1295" s="58" t="s">
        <v>89</v>
      </c>
      <c r="T1295" s="58">
        <v>2021</v>
      </c>
      <c r="U1295" s="58" t="s">
        <v>0</v>
      </c>
      <c r="V1295" s="58" t="s">
        <v>83</v>
      </c>
      <c r="W1295" s="58" t="s">
        <v>97</v>
      </c>
      <c r="X1295" s="58" t="s">
        <v>98</v>
      </c>
      <c r="Y1295" s="58" t="s">
        <v>94</v>
      </c>
      <c r="Z1295" s="58" t="s">
        <v>87</v>
      </c>
      <c r="AA1295" s="58" t="s">
        <v>88</v>
      </c>
      <c r="AB1295" s="58">
        <v>208</v>
      </c>
      <c r="AC1295" s="58">
        <v>297.44</v>
      </c>
    </row>
    <row r="1296" spans="19:29" ht="18" customHeight="1" x14ac:dyDescent="0.25">
      <c r="S1296" s="58" t="s">
        <v>82</v>
      </c>
      <c r="T1296" s="58">
        <v>2021</v>
      </c>
      <c r="U1296" s="58" t="s">
        <v>0</v>
      </c>
      <c r="V1296" s="58" t="s">
        <v>83</v>
      </c>
      <c r="W1296" s="58" t="s">
        <v>97</v>
      </c>
      <c r="X1296" s="58" t="s">
        <v>98</v>
      </c>
      <c r="Y1296" s="58" t="s">
        <v>94</v>
      </c>
      <c r="Z1296" s="58" t="s">
        <v>87</v>
      </c>
      <c r="AA1296" s="58" t="s">
        <v>88</v>
      </c>
      <c r="AB1296" s="58">
        <v>202</v>
      </c>
      <c r="AC1296" s="58">
        <v>288.86</v>
      </c>
    </row>
    <row r="1297" spans="19:29" ht="18" customHeight="1" x14ac:dyDescent="0.25">
      <c r="S1297" s="58" t="s">
        <v>91</v>
      </c>
      <c r="T1297" s="58">
        <v>2021</v>
      </c>
      <c r="U1297" s="58" t="s">
        <v>0</v>
      </c>
      <c r="V1297" s="58" t="s">
        <v>83</v>
      </c>
      <c r="W1297" s="58" t="s">
        <v>97</v>
      </c>
      <c r="X1297" s="58" t="s">
        <v>98</v>
      </c>
      <c r="Y1297" s="58" t="s">
        <v>94</v>
      </c>
      <c r="Z1297" s="58" t="s">
        <v>87</v>
      </c>
      <c r="AA1297" s="58" t="s">
        <v>88</v>
      </c>
      <c r="AB1297" s="58">
        <v>196</v>
      </c>
      <c r="AC1297" s="58">
        <v>280.27999999999997</v>
      </c>
    </row>
    <row r="1298" spans="19:29" ht="18" customHeight="1" x14ac:dyDescent="0.25">
      <c r="S1298" s="58" t="s">
        <v>89</v>
      </c>
      <c r="T1298" s="58">
        <v>2021</v>
      </c>
      <c r="U1298" s="58" t="s">
        <v>0</v>
      </c>
      <c r="V1298" s="58" t="s">
        <v>83</v>
      </c>
      <c r="W1298" s="58" t="s">
        <v>97</v>
      </c>
      <c r="X1298" s="58" t="s">
        <v>98</v>
      </c>
      <c r="Y1298" s="58" t="s">
        <v>94</v>
      </c>
      <c r="Z1298" s="58" t="s">
        <v>87</v>
      </c>
      <c r="AA1298" s="58" t="s">
        <v>88</v>
      </c>
      <c r="AB1298" s="58">
        <v>205</v>
      </c>
      <c r="AC1298" s="58">
        <v>293.14999999999998</v>
      </c>
    </row>
    <row r="1299" spans="19:29" ht="18" customHeight="1" x14ac:dyDescent="0.25">
      <c r="S1299" s="58" t="s">
        <v>82</v>
      </c>
      <c r="T1299" s="58">
        <v>2021</v>
      </c>
      <c r="U1299" s="58" t="s">
        <v>0</v>
      </c>
      <c r="V1299" s="58" t="s">
        <v>83</v>
      </c>
      <c r="W1299" s="58" t="s">
        <v>97</v>
      </c>
      <c r="X1299" s="58" t="s">
        <v>98</v>
      </c>
      <c r="Y1299" s="58" t="s">
        <v>94</v>
      </c>
      <c r="Z1299" s="58" t="s">
        <v>87</v>
      </c>
      <c r="AA1299" s="58" t="s">
        <v>88</v>
      </c>
      <c r="AB1299" s="58">
        <v>199</v>
      </c>
      <c r="AC1299" s="58">
        <v>284.57</v>
      </c>
    </row>
    <row r="1300" spans="19:29" ht="18" customHeight="1" x14ac:dyDescent="0.25">
      <c r="S1300" s="58" t="s">
        <v>92</v>
      </c>
      <c r="T1300" s="58">
        <v>2021</v>
      </c>
      <c r="U1300" s="58" t="s">
        <v>6</v>
      </c>
      <c r="V1300" s="58" t="s">
        <v>83</v>
      </c>
      <c r="W1300" s="58" t="s">
        <v>97</v>
      </c>
      <c r="X1300" s="58" t="s">
        <v>98</v>
      </c>
      <c r="Y1300" s="58" t="s">
        <v>94</v>
      </c>
      <c r="Z1300" s="58" t="s">
        <v>87</v>
      </c>
      <c r="AA1300" s="58" t="s">
        <v>99</v>
      </c>
      <c r="AB1300" s="58">
        <v>358</v>
      </c>
      <c r="AC1300" s="58">
        <v>511.94</v>
      </c>
    </row>
    <row r="1301" spans="19:29" ht="18" customHeight="1" x14ac:dyDescent="0.25">
      <c r="S1301" s="58" t="s">
        <v>82</v>
      </c>
      <c r="T1301" s="58">
        <v>2021</v>
      </c>
      <c r="U1301" s="58" t="s">
        <v>6</v>
      </c>
      <c r="V1301" s="58" t="s">
        <v>83</v>
      </c>
      <c r="W1301" s="58" t="s">
        <v>97</v>
      </c>
      <c r="X1301" s="58" t="s">
        <v>98</v>
      </c>
      <c r="Y1301" s="58" t="s">
        <v>94</v>
      </c>
      <c r="Z1301" s="58" t="s">
        <v>87</v>
      </c>
      <c r="AA1301" s="58" t="s">
        <v>99</v>
      </c>
      <c r="AB1301" s="58">
        <v>352</v>
      </c>
      <c r="AC1301" s="58">
        <v>503.36</v>
      </c>
    </row>
    <row r="1302" spans="19:29" ht="18" customHeight="1" x14ac:dyDescent="0.25">
      <c r="S1302" s="58" t="s">
        <v>89</v>
      </c>
      <c r="T1302" s="58">
        <v>2021</v>
      </c>
      <c r="U1302" s="58" t="s">
        <v>6</v>
      </c>
      <c r="V1302" s="58" t="s">
        <v>83</v>
      </c>
      <c r="W1302" s="58" t="s">
        <v>97</v>
      </c>
      <c r="X1302" s="58" t="s">
        <v>98</v>
      </c>
      <c r="Y1302" s="58" t="s">
        <v>94</v>
      </c>
      <c r="Z1302" s="58" t="s">
        <v>87</v>
      </c>
      <c r="AA1302" s="58" t="s">
        <v>99</v>
      </c>
      <c r="AB1302" s="58">
        <v>346</v>
      </c>
      <c r="AC1302" s="58">
        <v>494.78</v>
      </c>
    </row>
    <row r="1303" spans="19:29" ht="18" customHeight="1" x14ac:dyDescent="0.25">
      <c r="S1303" s="58" t="s">
        <v>89</v>
      </c>
      <c r="T1303" s="58">
        <v>2021</v>
      </c>
      <c r="U1303" s="58" t="s">
        <v>6</v>
      </c>
      <c r="V1303" s="58" t="s">
        <v>83</v>
      </c>
      <c r="W1303" s="58" t="s">
        <v>97</v>
      </c>
      <c r="X1303" s="58" t="s">
        <v>98</v>
      </c>
      <c r="Y1303" s="58" t="s">
        <v>94</v>
      </c>
      <c r="Z1303" s="58" t="s">
        <v>87</v>
      </c>
      <c r="AA1303" s="58" t="s">
        <v>99</v>
      </c>
      <c r="AB1303" s="58">
        <v>355</v>
      </c>
      <c r="AC1303" s="58">
        <v>507.65</v>
      </c>
    </row>
    <row r="1304" spans="19:29" ht="18" customHeight="1" x14ac:dyDescent="0.25">
      <c r="S1304" s="58" t="s">
        <v>91</v>
      </c>
      <c r="T1304" s="58">
        <v>2021</v>
      </c>
      <c r="U1304" s="58" t="s">
        <v>6</v>
      </c>
      <c r="V1304" s="58" t="s">
        <v>83</v>
      </c>
      <c r="W1304" s="58" t="s">
        <v>97</v>
      </c>
      <c r="X1304" s="58" t="s">
        <v>98</v>
      </c>
      <c r="Y1304" s="58" t="s">
        <v>94</v>
      </c>
      <c r="Z1304" s="58" t="s">
        <v>87</v>
      </c>
      <c r="AA1304" s="58" t="s">
        <v>99</v>
      </c>
      <c r="AB1304" s="58">
        <v>349</v>
      </c>
      <c r="AC1304" s="58">
        <v>499.07</v>
      </c>
    </row>
    <row r="1305" spans="19:29" ht="18" customHeight="1" x14ac:dyDescent="0.25">
      <c r="S1305" s="58" t="s">
        <v>89</v>
      </c>
      <c r="T1305" s="58">
        <v>2021</v>
      </c>
      <c r="U1305" s="58" t="s">
        <v>5</v>
      </c>
      <c r="V1305" s="58" t="s">
        <v>83</v>
      </c>
      <c r="W1305" s="58" t="s">
        <v>97</v>
      </c>
      <c r="X1305" s="58" t="s">
        <v>98</v>
      </c>
      <c r="Y1305" s="58" t="s">
        <v>94</v>
      </c>
      <c r="Z1305" s="58" t="s">
        <v>87</v>
      </c>
      <c r="AA1305" s="58" t="s">
        <v>99</v>
      </c>
      <c r="AB1305" s="58">
        <v>130</v>
      </c>
      <c r="AC1305" s="58">
        <v>185.9</v>
      </c>
    </row>
    <row r="1306" spans="19:29" ht="18" customHeight="1" x14ac:dyDescent="0.25">
      <c r="S1306" s="58" t="s">
        <v>89</v>
      </c>
      <c r="T1306" s="58">
        <v>2021</v>
      </c>
      <c r="U1306" s="58" t="s">
        <v>5</v>
      </c>
      <c r="V1306" s="58" t="s">
        <v>83</v>
      </c>
      <c r="W1306" s="58" t="s">
        <v>97</v>
      </c>
      <c r="X1306" s="58" t="s">
        <v>98</v>
      </c>
      <c r="Y1306" s="58" t="s">
        <v>94</v>
      </c>
      <c r="Z1306" s="58" t="s">
        <v>87</v>
      </c>
      <c r="AA1306" s="58" t="s">
        <v>99</v>
      </c>
      <c r="AB1306" s="58">
        <v>370</v>
      </c>
      <c r="AC1306" s="58">
        <v>529.1</v>
      </c>
    </row>
    <row r="1307" spans="19:29" ht="18" customHeight="1" x14ac:dyDescent="0.25">
      <c r="S1307" s="58" t="s">
        <v>82</v>
      </c>
      <c r="T1307" s="58">
        <v>2021</v>
      </c>
      <c r="U1307" s="58" t="s">
        <v>5</v>
      </c>
      <c r="V1307" s="58" t="s">
        <v>83</v>
      </c>
      <c r="W1307" s="58" t="s">
        <v>97</v>
      </c>
      <c r="X1307" s="58" t="s">
        <v>98</v>
      </c>
      <c r="Y1307" s="58" t="s">
        <v>94</v>
      </c>
      <c r="Z1307" s="58" t="s">
        <v>87</v>
      </c>
      <c r="AA1307" s="58" t="s">
        <v>99</v>
      </c>
      <c r="AB1307" s="58">
        <v>364</v>
      </c>
      <c r="AC1307" s="58">
        <v>520.52</v>
      </c>
    </row>
    <row r="1308" spans="19:29" ht="18" customHeight="1" x14ac:dyDescent="0.25">
      <c r="S1308" s="58" t="s">
        <v>82</v>
      </c>
      <c r="T1308" s="58">
        <v>2021</v>
      </c>
      <c r="U1308" s="58" t="s">
        <v>5</v>
      </c>
      <c r="V1308" s="58" t="s">
        <v>83</v>
      </c>
      <c r="W1308" s="58" t="s">
        <v>97</v>
      </c>
      <c r="X1308" s="58" t="s">
        <v>98</v>
      </c>
      <c r="Y1308" s="58" t="s">
        <v>94</v>
      </c>
      <c r="Z1308" s="58" t="s">
        <v>87</v>
      </c>
      <c r="AA1308" s="58" t="s">
        <v>99</v>
      </c>
      <c r="AB1308" s="58">
        <v>127</v>
      </c>
      <c r="AC1308" s="58">
        <v>181.61</v>
      </c>
    </row>
    <row r="1309" spans="19:29" ht="18" customHeight="1" x14ac:dyDescent="0.25">
      <c r="S1309" s="58" t="s">
        <v>89</v>
      </c>
      <c r="T1309" s="58">
        <v>2021</v>
      </c>
      <c r="U1309" s="58" t="s">
        <v>5</v>
      </c>
      <c r="V1309" s="58" t="s">
        <v>83</v>
      </c>
      <c r="W1309" s="58" t="s">
        <v>97</v>
      </c>
      <c r="X1309" s="58" t="s">
        <v>98</v>
      </c>
      <c r="Y1309" s="58" t="s">
        <v>94</v>
      </c>
      <c r="Z1309" s="58" t="s">
        <v>87</v>
      </c>
      <c r="AA1309" s="58" t="s">
        <v>99</v>
      </c>
      <c r="AB1309" s="58">
        <v>367</v>
      </c>
      <c r="AC1309" s="58">
        <v>524.80999999999995</v>
      </c>
    </row>
    <row r="1310" spans="19:29" ht="18" customHeight="1" x14ac:dyDescent="0.25">
      <c r="S1310" s="58" t="s">
        <v>82</v>
      </c>
      <c r="T1310" s="58">
        <v>2021</v>
      </c>
      <c r="U1310" s="58" t="s">
        <v>5</v>
      </c>
      <c r="V1310" s="58" t="s">
        <v>83</v>
      </c>
      <c r="W1310" s="58" t="s">
        <v>97</v>
      </c>
      <c r="X1310" s="58" t="s">
        <v>98</v>
      </c>
      <c r="Y1310" s="58" t="s">
        <v>94</v>
      </c>
      <c r="Z1310" s="58" t="s">
        <v>87</v>
      </c>
      <c r="AA1310" s="58" t="s">
        <v>99</v>
      </c>
      <c r="AB1310" s="58">
        <v>361</v>
      </c>
      <c r="AC1310" s="58">
        <v>516.23</v>
      </c>
    </row>
    <row r="1311" spans="19:29" ht="18" customHeight="1" x14ac:dyDescent="0.25">
      <c r="S1311" s="58" t="s">
        <v>89</v>
      </c>
      <c r="T1311" s="58">
        <v>2021</v>
      </c>
      <c r="U1311" s="58" t="s">
        <v>2</v>
      </c>
      <c r="V1311" s="58" t="s">
        <v>83</v>
      </c>
      <c r="W1311" s="58" t="s">
        <v>97</v>
      </c>
      <c r="X1311" s="58" t="s">
        <v>98</v>
      </c>
      <c r="Y1311" s="58" t="s">
        <v>94</v>
      </c>
      <c r="Z1311" s="58" t="s">
        <v>87</v>
      </c>
      <c r="AA1311" s="58" t="s">
        <v>88</v>
      </c>
      <c r="AB1311" s="58">
        <v>178</v>
      </c>
      <c r="AC1311" s="58">
        <v>254.54</v>
      </c>
    </row>
    <row r="1312" spans="19:29" ht="18" customHeight="1" x14ac:dyDescent="0.25">
      <c r="S1312" s="58" t="s">
        <v>89</v>
      </c>
      <c r="T1312" s="58">
        <v>2021</v>
      </c>
      <c r="U1312" s="58" t="s">
        <v>2</v>
      </c>
      <c r="V1312" s="58" t="s">
        <v>83</v>
      </c>
      <c r="W1312" s="58" t="s">
        <v>97</v>
      </c>
      <c r="X1312" s="58" t="s">
        <v>98</v>
      </c>
      <c r="Y1312" s="58" t="s">
        <v>94</v>
      </c>
      <c r="Z1312" s="58" t="s">
        <v>87</v>
      </c>
      <c r="AA1312" s="58" t="s">
        <v>88</v>
      </c>
      <c r="AB1312" s="58">
        <v>172</v>
      </c>
      <c r="AC1312" s="58">
        <v>245.95999999999998</v>
      </c>
    </row>
    <row r="1313" spans="19:29" ht="18" customHeight="1" x14ac:dyDescent="0.25">
      <c r="S1313" s="58" t="s">
        <v>92</v>
      </c>
      <c r="T1313" s="58">
        <v>2021</v>
      </c>
      <c r="U1313" s="58" t="s">
        <v>2</v>
      </c>
      <c r="V1313" s="58" t="s">
        <v>83</v>
      </c>
      <c r="W1313" s="58" t="s">
        <v>97</v>
      </c>
      <c r="X1313" s="58" t="s">
        <v>98</v>
      </c>
      <c r="Y1313" s="58" t="s">
        <v>94</v>
      </c>
      <c r="Z1313" s="58" t="s">
        <v>87</v>
      </c>
      <c r="AA1313" s="58" t="s">
        <v>88</v>
      </c>
      <c r="AB1313" s="58">
        <v>166</v>
      </c>
      <c r="AC1313" s="58">
        <v>237.38</v>
      </c>
    </row>
    <row r="1314" spans="19:29" ht="18" customHeight="1" x14ac:dyDescent="0.25">
      <c r="S1314" s="58" t="s">
        <v>89</v>
      </c>
      <c r="T1314" s="58">
        <v>2021</v>
      </c>
      <c r="U1314" s="58" t="s">
        <v>2</v>
      </c>
      <c r="V1314" s="58" t="s">
        <v>83</v>
      </c>
      <c r="W1314" s="58" t="s">
        <v>97</v>
      </c>
      <c r="X1314" s="58" t="s">
        <v>98</v>
      </c>
      <c r="Y1314" s="58" t="s">
        <v>94</v>
      </c>
      <c r="Z1314" s="58" t="s">
        <v>87</v>
      </c>
      <c r="AA1314" s="58" t="s">
        <v>88</v>
      </c>
      <c r="AB1314" s="58">
        <v>175</v>
      </c>
      <c r="AC1314" s="58">
        <v>250.25</v>
      </c>
    </row>
    <row r="1315" spans="19:29" ht="18" customHeight="1" x14ac:dyDescent="0.25">
      <c r="S1315" s="58" t="s">
        <v>82</v>
      </c>
      <c r="T1315" s="58">
        <v>2021</v>
      </c>
      <c r="U1315" s="58" t="s">
        <v>2</v>
      </c>
      <c r="V1315" s="58" t="s">
        <v>83</v>
      </c>
      <c r="W1315" s="58" t="s">
        <v>97</v>
      </c>
      <c r="X1315" s="58" t="s">
        <v>98</v>
      </c>
      <c r="Y1315" s="58" t="s">
        <v>94</v>
      </c>
      <c r="Z1315" s="58" t="s">
        <v>87</v>
      </c>
      <c r="AA1315" s="58" t="s">
        <v>88</v>
      </c>
      <c r="AB1315" s="58">
        <v>169</v>
      </c>
      <c r="AC1315" s="58">
        <v>241.67000000000002</v>
      </c>
    </row>
    <row r="1316" spans="19:29" ht="18" customHeight="1" x14ac:dyDescent="0.25">
      <c r="S1316" s="58" t="s">
        <v>89</v>
      </c>
      <c r="T1316" s="58">
        <v>2021</v>
      </c>
      <c r="U1316" s="58" t="s">
        <v>2</v>
      </c>
      <c r="V1316" s="58" t="s">
        <v>83</v>
      </c>
      <c r="W1316" s="58" t="s">
        <v>97</v>
      </c>
      <c r="X1316" s="58" t="s">
        <v>98</v>
      </c>
      <c r="Y1316" s="58" t="s">
        <v>94</v>
      </c>
      <c r="Z1316" s="58" t="s">
        <v>87</v>
      </c>
      <c r="AA1316" s="58" t="s">
        <v>99</v>
      </c>
      <c r="AB1316" s="58">
        <v>163</v>
      </c>
      <c r="AC1316" s="58">
        <v>233.09</v>
      </c>
    </row>
    <row r="1317" spans="19:29" ht="18" customHeight="1" x14ac:dyDescent="0.25">
      <c r="S1317" s="58" t="s">
        <v>92</v>
      </c>
      <c r="T1317" s="58">
        <v>2021</v>
      </c>
      <c r="U1317" s="58" t="s">
        <v>4</v>
      </c>
      <c r="V1317" s="58" t="s">
        <v>83</v>
      </c>
      <c r="W1317" s="58" t="s">
        <v>97</v>
      </c>
      <c r="X1317" s="58" t="s">
        <v>98</v>
      </c>
      <c r="Y1317" s="58" t="s">
        <v>94</v>
      </c>
      <c r="Z1317" s="58" t="s">
        <v>87</v>
      </c>
      <c r="AA1317" s="58" t="s">
        <v>99</v>
      </c>
      <c r="AB1317" s="58">
        <v>142</v>
      </c>
      <c r="AC1317" s="58">
        <v>203.06</v>
      </c>
    </row>
    <row r="1318" spans="19:29" ht="18" customHeight="1" x14ac:dyDescent="0.25">
      <c r="S1318" s="58" t="s">
        <v>89</v>
      </c>
      <c r="T1318" s="58">
        <v>2021</v>
      </c>
      <c r="U1318" s="58" t="s">
        <v>4</v>
      </c>
      <c r="V1318" s="58" t="s">
        <v>83</v>
      </c>
      <c r="W1318" s="58" t="s">
        <v>97</v>
      </c>
      <c r="X1318" s="58" t="s">
        <v>98</v>
      </c>
      <c r="Y1318" s="58" t="s">
        <v>94</v>
      </c>
      <c r="Z1318" s="58" t="s">
        <v>87</v>
      </c>
      <c r="AA1318" s="58" t="s">
        <v>99</v>
      </c>
      <c r="AB1318" s="58">
        <v>136</v>
      </c>
      <c r="AC1318" s="58">
        <v>194.48</v>
      </c>
    </row>
    <row r="1319" spans="19:29" ht="18" customHeight="1" x14ac:dyDescent="0.25">
      <c r="S1319" s="58" t="s">
        <v>82</v>
      </c>
      <c r="T1319" s="58">
        <v>2021</v>
      </c>
      <c r="U1319" s="58" t="s">
        <v>4</v>
      </c>
      <c r="V1319" s="58" t="s">
        <v>83</v>
      </c>
      <c r="W1319" s="58" t="s">
        <v>97</v>
      </c>
      <c r="X1319" s="58" t="s">
        <v>98</v>
      </c>
      <c r="Y1319" s="58" t="s">
        <v>94</v>
      </c>
      <c r="Z1319" s="58" t="s">
        <v>87</v>
      </c>
      <c r="AA1319" s="58" t="s">
        <v>99</v>
      </c>
      <c r="AB1319" s="58">
        <v>145</v>
      </c>
      <c r="AC1319" s="58">
        <v>207.35</v>
      </c>
    </row>
    <row r="1320" spans="19:29" ht="18" customHeight="1" x14ac:dyDescent="0.25">
      <c r="S1320" s="58" t="s">
        <v>82</v>
      </c>
      <c r="T1320" s="58">
        <v>2021</v>
      </c>
      <c r="U1320" s="58" t="s">
        <v>4</v>
      </c>
      <c r="V1320" s="58" t="s">
        <v>83</v>
      </c>
      <c r="W1320" s="58" t="s">
        <v>97</v>
      </c>
      <c r="X1320" s="58" t="s">
        <v>98</v>
      </c>
      <c r="Y1320" s="58" t="s">
        <v>94</v>
      </c>
      <c r="Z1320" s="58" t="s">
        <v>87</v>
      </c>
      <c r="AA1320" s="58" t="s">
        <v>99</v>
      </c>
      <c r="AB1320" s="58">
        <v>139</v>
      </c>
      <c r="AC1320" s="58">
        <v>198.76999999999998</v>
      </c>
    </row>
    <row r="1321" spans="19:29" ht="18" customHeight="1" x14ac:dyDescent="0.25">
      <c r="S1321" s="58" t="s">
        <v>82</v>
      </c>
      <c r="T1321" s="58">
        <v>2021</v>
      </c>
      <c r="U1321" s="58" t="s">
        <v>4</v>
      </c>
      <c r="V1321" s="58" t="s">
        <v>83</v>
      </c>
      <c r="W1321" s="58" t="s">
        <v>97</v>
      </c>
      <c r="X1321" s="58" t="s">
        <v>98</v>
      </c>
      <c r="Y1321" s="58" t="s">
        <v>94</v>
      </c>
      <c r="Z1321" s="58" t="s">
        <v>87</v>
      </c>
      <c r="AA1321" s="58" t="s">
        <v>99</v>
      </c>
      <c r="AB1321" s="58">
        <v>133</v>
      </c>
      <c r="AC1321" s="58">
        <v>190.19</v>
      </c>
    </row>
    <row r="1322" spans="19:29" ht="18" customHeight="1" x14ac:dyDescent="0.25">
      <c r="S1322" s="58" t="s">
        <v>89</v>
      </c>
      <c r="T1322" s="58">
        <v>2021</v>
      </c>
      <c r="U1322" s="58" t="s">
        <v>10</v>
      </c>
      <c r="V1322" s="58" t="s">
        <v>83</v>
      </c>
      <c r="W1322" s="58" t="s">
        <v>97</v>
      </c>
      <c r="X1322" s="58" t="s">
        <v>98</v>
      </c>
      <c r="Y1322" s="58" t="s">
        <v>94</v>
      </c>
      <c r="Z1322" s="58" t="s">
        <v>87</v>
      </c>
      <c r="AA1322" s="58" t="s">
        <v>88</v>
      </c>
      <c r="AB1322" s="58">
        <v>292</v>
      </c>
      <c r="AC1322" s="58">
        <v>417.56</v>
      </c>
    </row>
    <row r="1323" spans="19:29" ht="18" customHeight="1" x14ac:dyDescent="0.25">
      <c r="S1323" s="58" t="s">
        <v>89</v>
      </c>
      <c r="T1323" s="58">
        <v>2021</v>
      </c>
      <c r="U1323" s="58" t="s">
        <v>10</v>
      </c>
      <c r="V1323" s="58" t="s">
        <v>83</v>
      </c>
      <c r="W1323" s="58" t="s">
        <v>97</v>
      </c>
      <c r="X1323" s="58" t="s">
        <v>98</v>
      </c>
      <c r="Y1323" s="58" t="s">
        <v>94</v>
      </c>
      <c r="Z1323" s="58" t="s">
        <v>87</v>
      </c>
      <c r="AA1323" s="58" t="s">
        <v>88</v>
      </c>
      <c r="AB1323" s="58">
        <v>286</v>
      </c>
      <c r="AC1323" s="58">
        <v>408.98</v>
      </c>
    </row>
    <row r="1324" spans="19:29" ht="18" customHeight="1" x14ac:dyDescent="0.25">
      <c r="S1324" s="58" t="s">
        <v>89</v>
      </c>
      <c r="T1324" s="58">
        <v>2021</v>
      </c>
      <c r="U1324" s="58" t="s">
        <v>10</v>
      </c>
      <c r="V1324" s="58" t="s">
        <v>83</v>
      </c>
      <c r="W1324" s="58" t="s">
        <v>97</v>
      </c>
      <c r="X1324" s="58" t="s">
        <v>98</v>
      </c>
      <c r="Y1324" s="58" t="s">
        <v>94</v>
      </c>
      <c r="Z1324" s="58" t="s">
        <v>87</v>
      </c>
      <c r="AA1324" s="58" t="s">
        <v>88</v>
      </c>
      <c r="AB1324" s="58">
        <v>295</v>
      </c>
      <c r="AC1324" s="58">
        <v>421.85</v>
      </c>
    </row>
    <row r="1325" spans="19:29" ht="18" customHeight="1" x14ac:dyDescent="0.25">
      <c r="S1325" s="58" t="s">
        <v>82</v>
      </c>
      <c r="T1325" s="58">
        <v>2021</v>
      </c>
      <c r="U1325" s="58" t="s">
        <v>10</v>
      </c>
      <c r="V1325" s="58" t="s">
        <v>83</v>
      </c>
      <c r="W1325" s="58" t="s">
        <v>97</v>
      </c>
      <c r="X1325" s="58" t="s">
        <v>98</v>
      </c>
      <c r="Y1325" s="58" t="s">
        <v>94</v>
      </c>
      <c r="Z1325" s="58" t="s">
        <v>87</v>
      </c>
      <c r="AA1325" s="58" t="s">
        <v>88</v>
      </c>
      <c r="AB1325" s="58">
        <v>289</v>
      </c>
      <c r="AC1325" s="58">
        <v>413.27</v>
      </c>
    </row>
    <row r="1326" spans="19:29" ht="18" customHeight="1" x14ac:dyDescent="0.25">
      <c r="S1326" s="58" t="s">
        <v>89</v>
      </c>
      <c r="T1326" s="58">
        <v>2021</v>
      </c>
      <c r="U1326" s="58" t="s">
        <v>10</v>
      </c>
      <c r="V1326" s="58" t="s">
        <v>83</v>
      </c>
      <c r="W1326" s="58" t="s">
        <v>97</v>
      </c>
      <c r="X1326" s="58" t="s">
        <v>98</v>
      </c>
      <c r="Y1326" s="58" t="s">
        <v>94</v>
      </c>
      <c r="Z1326" s="58" t="s">
        <v>87</v>
      </c>
      <c r="AA1326" s="58" t="s">
        <v>88</v>
      </c>
      <c r="AB1326" s="58">
        <v>283</v>
      </c>
      <c r="AC1326" s="58">
        <v>404.69</v>
      </c>
    </row>
    <row r="1327" spans="19:29" ht="18" customHeight="1" x14ac:dyDescent="0.25">
      <c r="S1327" s="58" t="s">
        <v>89</v>
      </c>
      <c r="T1327" s="58">
        <v>2021</v>
      </c>
      <c r="U1327" s="58" t="s">
        <v>9</v>
      </c>
      <c r="V1327" s="58" t="s">
        <v>83</v>
      </c>
      <c r="W1327" s="58" t="s">
        <v>97</v>
      </c>
      <c r="X1327" s="58" t="s">
        <v>98</v>
      </c>
      <c r="Y1327" s="58" t="s">
        <v>94</v>
      </c>
      <c r="Z1327" s="58" t="s">
        <v>87</v>
      </c>
      <c r="AA1327" s="58" t="s">
        <v>88</v>
      </c>
      <c r="AB1327" s="58">
        <v>310</v>
      </c>
      <c r="AC1327" s="58">
        <v>443.3</v>
      </c>
    </row>
    <row r="1328" spans="19:29" ht="18" customHeight="1" x14ac:dyDescent="0.25">
      <c r="S1328" s="58" t="s">
        <v>91</v>
      </c>
      <c r="T1328" s="58">
        <v>2021</v>
      </c>
      <c r="U1328" s="58" t="s">
        <v>9</v>
      </c>
      <c r="V1328" s="58" t="s">
        <v>83</v>
      </c>
      <c r="W1328" s="58" t="s">
        <v>97</v>
      </c>
      <c r="X1328" s="58" t="s">
        <v>98</v>
      </c>
      <c r="Y1328" s="58" t="s">
        <v>94</v>
      </c>
      <c r="Z1328" s="58" t="s">
        <v>87</v>
      </c>
      <c r="AA1328" s="58" t="s">
        <v>88</v>
      </c>
      <c r="AB1328" s="58">
        <v>304</v>
      </c>
      <c r="AC1328" s="58">
        <v>434.72</v>
      </c>
    </row>
    <row r="1329" spans="19:29" ht="18" customHeight="1" x14ac:dyDescent="0.25">
      <c r="S1329" s="58" t="s">
        <v>82</v>
      </c>
      <c r="T1329" s="58">
        <v>2021</v>
      </c>
      <c r="U1329" s="58" t="s">
        <v>9</v>
      </c>
      <c r="V1329" s="58" t="s">
        <v>83</v>
      </c>
      <c r="W1329" s="58" t="s">
        <v>97</v>
      </c>
      <c r="X1329" s="58" t="s">
        <v>98</v>
      </c>
      <c r="Y1329" s="58" t="s">
        <v>94</v>
      </c>
      <c r="Z1329" s="58" t="s">
        <v>87</v>
      </c>
      <c r="AA1329" s="58" t="s">
        <v>88</v>
      </c>
      <c r="AB1329" s="58">
        <v>298</v>
      </c>
      <c r="AC1329" s="58">
        <v>426.14</v>
      </c>
    </row>
    <row r="1330" spans="19:29" ht="18" customHeight="1" x14ac:dyDescent="0.25">
      <c r="S1330" s="58" t="s">
        <v>82</v>
      </c>
      <c r="T1330" s="58">
        <v>2021</v>
      </c>
      <c r="U1330" s="58" t="s">
        <v>9</v>
      </c>
      <c r="V1330" s="58" t="s">
        <v>83</v>
      </c>
      <c r="W1330" s="58" t="s">
        <v>97</v>
      </c>
      <c r="X1330" s="58" t="s">
        <v>98</v>
      </c>
      <c r="Y1330" s="58" t="s">
        <v>94</v>
      </c>
      <c r="Z1330" s="58" t="s">
        <v>87</v>
      </c>
      <c r="AA1330" s="58" t="s">
        <v>88</v>
      </c>
      <c r="AB1330" s="58">
        <v>307</v>
      </c>
      <c r="AC1330" s="58">
        <v>439.01</v>
      </c>
    </row>
    <row r="1331" spans="19:29" ht="18" customHeight="1" x14ac:dyDescent="0.25">
      <c r="S1331" s="58" t="s">
        <v>93</v>
      </c>
      <c r="T1331" s="58">
        <v>2021</v>
      </c>
      <c r="U1331" s="58" t="s">
        <v>9</v>
      </c>
      <c r="V1331" s="58" t="s">
        <v>83</v>
      </c>
      <c r="W1331" s="58" t="s">
        <v>97</v>
      </c>
      <c r="X1331" s="58" t="s">
        <v>98</v>
      </c>
      <c r="Y1331" s="58" t="s">
        <v>94</v>
      </c>
      <c r="Z1331" s="58" t="s">
        <v>87</v>
      </c>
      <c r="AA1331" s="58" t="s">
        <v>88</v>
      </c>
      <c r="AB1331" s="58">
        <v>301</v>
      </c>
      <c r="AC1331" s="58">
        <v>430.43</v>
      </c>
    </row>
    <row r="1332" spans="19:29" ht="18" customHeight="1" x14ac:dyDescent="0.25">
      <c r="S1332" s="58" t="s">
        <v>82</v>
      </c>
      <c r="T1332" s="58">
        <v>2021</v>
      </c>
      <c r="U1332" s="58" t="s">
        <v>3</v>
      </c>
      <c r="V1332" s="58" t="s">
        <v>95</v>
      </c>
      <c r="W1332" s="58" t="s">
        <v>97</v>
      </c>
      <c r="X1332" s="58" t="s">
        <v>98</v>
      </c>
      <c r="Y1332" s="58" t="s">
        <v>94</v>
      </c>
      <c r="Z1332" s="58" t="s">
        <v>87</v>
      </c>
      <c r="AA1332" s="58" t="s">
        <v>99</v>
      </c>
      <c r="AB1332" s="58">
        <v>344</v>
      </c>
      <c r="AC1332" s="58">
        <v>491.91999999999996</v>
      </c>
    </row>
    <row r="1333" spans="19:29" ht="18" customHeight="1" x14ac:dyDescent="0.25">
      <c r="S1333" s="58" t="s">
        <v>89</v>
      </c>
      <c r="T1333" s="58">
        <v>2021</v>
      </c>
      <c r="U1333" s="58" t="s">
        <v>3</v>
      </c>
      <c r="V1333" s="58" t="s">
        <v>95</v>
      </c>
      <c r="W1333" s="58" t="s">
        <v>97</v>
      </c>
      <c r="X1333" s="58" t="s">
        <v>98</v>
      </c>
      <c r="Y1333" s="58" t="s">
        <v>94</v>
      </c>
      <c r="Z1333" s="58" t="s">
        <v>87</v>
      </c>
      <c r="AA1333" s="58" t="s">
        <v>99</v>
      </c>
      <c r="AB1333" s="58">
        <v>314</v>
      </c>
      <c r="AC1333" s="58">
        <v>449.02</v>
      </c>
    </row>
    <row r="1334" spans="19:29" ht="18" customHeight="1" x14ac:dyDescent="0.25">
      <c r="S1334" s="58" t="s">
        <v>82</v>
      </c>
      <c r="T1334" s="58">
        <v>2021</v>
      </c>
      <c r="U1334" s="58" t="s">
        <v>3</v>
      </c>
      <c r="V1334" s="58" t="s">
        <v>95</v>
      </c>
      <c r="W1334" s="58" t="s">
        <v>97</v>
      </c>
      <c r="X1334" s="58" t="s">
        <v>98</v>
      </c>
      <c r="Y1334" s="58" t="s">
        <v>94</v>
      </c>
      <c r="Z1334" s="58" t="s">
        <v>87</v>
      </c>
      <c r="AA1334" s="58" t="s">
        <v>99</v>
      </c>
      <c r="AB1334" s="58">
        <v>340</v>
      </c>
      <c r="AC1334" s="58">
        <v>486.2</v>
      </c>
    </row>
    <row r="1335" spans="19:29" ht="18" customHeight="1" x14ac:dyDescent="0.25">
      <c r="S1335" s="58" t="s">
        <v>89</v>
      </c>
      <c r="T1335" s="58">
        <v>2021</v>
      </c>
      <c r="U1335" s="58" t="s">
        <v>3</v>
      </c>
      <c r="V1335" s="58" t="s">
        <v>95</v>
      </c>
      <c r="W1335" s="58" t="s">
        <v>97</v>
      </c>
      <c r="X1335" s="58" t="s">
        <v>98</v>
      </c>
      <c r="Y1335" s="58" t="s">
        <v>94</v>
      </c>
      <c r="Z1335" s="58" t="s">
        <v>87</v>
      </c>
      <c r="AA1335" s="58" t="s">
        <v>99</v>
      </c>
      <c r="AB1335" s="58">
        <v>142</v>
      </c>
      <c r="AC1335" s="58">
        <v>203.06</v>
      </c>
    </row>
    <row r="1336" spans="19:29" ht="18" customHeight="1" x14ac:dyDescent="0.25">
      <c r="S1336" s="58" t="s">
        <v>89</v>
      </c>
      <c r="T1336" s="58">
        <v>2021</v>
      </c>
      <c r="U1336" s="58" t="s">
        <v>3</v>
      </c>
      <c r="V1336" s="58" t="s">
        <v>95</v>
      </c>
      <c r="W1336" s="58" t="s">
        <v>97</v>
      </c>
      <c r="X1336" s="58" t="s">
        <v>98</v>
      </c>
      <c r="Y1336" s="58" t="s">
        <v>94</v>
      </c>
      <c r="Z1336" s="58" t="s">
        <v>87</v>
      </c>
      <c r="AA1336" s="58" t="s">
        <v>99</v>
      </c>
      <c r="AB1336" s="58">
        <v>316</v>
      </c>
      <c r="AC1336" s="58">
        <v>451.88</v>
      </c>
    </row>
    <row r="1337" spans="19:29" ht="18" customHeight="1" x14ac:dyDescent="0.25">
      <c r="S1337" s="58" t="s">
        <v>91</v>
      </c>
      <c r="T1337" s="58">
        <v>2021</v>
      </c>
      <c r="U1337" s="58" t="s">
        <v>3</v>
      </c>
      <c r="V1337" s="58" t="s">
        <v>95</v>
      </c>
      <c r="W1337" s="58" t="s">
        <v>97</v>
      </c>
      <c r="X1337" s="58" t="s">
        <v>98</v>
      </c>
      <c r="Y1337" s="58" t="s">
        <v>94</v>
      </c>
      <c r="Z1337" s="58" t="s">
        <v>87</v>
      </c>
      <c r="AA1337" s="58" t="s">
        <v>99</v>
      </c>
      <c r="AB1337" s="58">
        <v>823</v>
      </c>
      <c r="AC1337" s="58">
        <v>1176.8899999999999</v>
      </c>
    </row>
    <row r="1338" spans="19:29" ht="18" customHeight="1" x14ac:dyDescent="0.25">
      <c r="S1338" s="58" t="s">
        <v>89</v>
      </c>
      <c r="T1338" s="58">
        <v>2021</v>
      </c>
      <c r="U1338" s="58" t="s">
        <v>3</v>
      </c>
      <c r="V1338" s="58" t="s">
        <v>95</v>
      </c>
      <c r="W1338" s="58" t="s">
        <v>97</v>
      </c>
      <c r="X1338" s="58" t="s">
        <v>98</v>
      </c>
      <c r="Y1338" s="58" t="s">
        <v>94</v>
      </c>
      <c r="Z1338" s="58" t="s">
        <v>87</v>
      </c>
      <c r="AA1338" s="58" t="s">
        <v>99</v>
      </c>
      <c r="AB1338" s="58">
        <v>856</v>
      </c>
      <c r="AC1338" s="58">
        <v>1224.08</v>
      </c>
    </row>
    <row r="1339" spans="19:29" ht="18" customHeight="1" x14ac:dyDescent="0.25">
      <c r="S1339" s="58" t="s">
        <v>89</v>
      </c>
      <c r="T1339" s="58">
        <v>2021</v>
      </c>
      <c r="U1339" s="58" t="s">
        <v>3</v>
      </c>
      <c r="V1339" s="58" t="s">
        <v>95</v>
      </c>
      <c r="W1339" s="58" t="s">
        <v>97</v>
      </c>
      <c r="X1339" s="58" t="s">
        <v>98</v>
      </c>
      <c r="Y1339" s="58" t="s">
        <v>94</v>
      </c>
      <c r="Z1339" s="58" t="s">
        <v>87</v>
      </c>
      <c r="AA1339" s="58" t="s">
        <v>99</v>
      </c>
      <c r="AB1339" s="58">
        <v>909</v>
      </c>
      <c r="AC1339" s="58">
        <v>1299.8699999999999</v>
      </c>
    </row>
    <row r="1340" spans="19:29" ht="18" customHeight="1" x14ac:dyDescent="0.25">
      <c r="S1340" s="58" t="s">
        <v>89</v>
      </c>
      <c r="T1340" s="58">
        <v>2021</v>
      </c>
      <c r="U1340" s="58" t="s">
        <v>3</v>
      </c>
      <c r="V1340" s="58" t="s">
        <v>95</v>
      </c>
      <c r="W1340" s="58" t="s">
        <v>97</v>
      </c>
      <c r="X1340" s="58" t="s">
        <v>98</v>
      </c>
      <c r="Y1340" s="58" t="s">
        <v>94</v>
      </c>
      <c r="Z1340" s="58" t="s">
        <v>87</v>
      </c>
      <c r="AA1340" s="58" t="s">
        <v>99</v>
      </c>
      <c r="AB1340" s="58">
        <v>862</v>
      </c>
      <c r="AC1340" s="58">
        <v>526.24</v>
      </c>
    </row>
    <row r="1341" spans="19:29" ht="18" customHeight="1" x14ac:dyDescent="0.25">
      <c r="S1341" s="58" t="s">
        <v>89</v>
      </c>
      <c r="T1341" s="58">
        <v>2021</v>
      </c>
      <c r="U1341" s="58" t="s">
        <v>3</v>
      </c>
      <c r="V1341" s="58" t="s">
        <v>95</v>
      </c>
      <c r="W1341" s="58" t="s">
        <v>97</v>
      </c>
      <c r="X1341" s="58" t="s">
        <v>98</v>
      </c>
      <c r="Y1341" s="58" t="s">
        <v>94</v>
      </c>
      <c r="Z1341" s="58" t="s">
        <v>87</v>
      </c>
      <c r="AA1341" s="58" t="s">
        <v>99</v>
      </c>
      <c r="AB1341" s="58">
        <v>141</v>
      </c>
      <c r="AC1341" s="58">
        <v>526.24</v>
      </c>
    </row>
    <row r="1342" spans="19:29" ht="18" customHeight="1" x14ac:dyDescent="0.25">
      <c r="S1342" s="58" t="s">
        <v>91</v>
      </c>
      <c r="T1342" s="58">
        <v>2021</v>
      </c>
      <c r="U1342" s="58" t="s">
        <v>3</v>
      </c>
      <c r="V1342" s="58" t="s">
        <v>95</v>
      </c>
      <c r="W1342" s="58" t="s">
        <v>97</v>
      </c>
      <c r="X1342" s="58" t="s">
        <v>98</v>
      </c>
      <c r="Y1342" s="58" t="s">
        <v>94</v>
      </c>
      <c r="Z1342" s="58" t="s">
        <v>87</v>
      </c>
      <c r="AA1342" s="58" t="s">
        <v>99</v>
      </c>
      <c r="AB1342" s="58">
        <v>315</v>
      </c>
      <c r="AC1342" s="58">
        <v>450.45</v>
      </c>
    </row>
    <row r="1343" spans="19:29" ht="18" customHeight="1" x14ac:dyDescent="0.25">
      <c r="S1343" s="58" t="s">
        <v>89</v>
      </c>
      <c r="T1343" s="58">
        <v>2021</v>
      </c>
      <c r="U1343" s="58" t="s">
        <v>3</v>
      </c>
      <c r="V1343" s="58" t="s">
        <v>95</v>
      </c>
      <c r="W1343" s="58" t="s">
        <v>97</v>
      </c>
      <c r="X1343" s="58" t="s">
        <v>98</v>
      </c>
      <c r="Y1343" s="58" t="s">
        <v>94</v>
      </c>
      <c r="Z1343" s="58" t="s">
        <v>87</v>
      </c>
      <c r="AA1343" s="58" t="s">
        <v>99</v>
      </c>
      <c r="AB1343" s="58">
        <v>343</v>
      </c>
      <c r="AC1343" s="58">
        <v>490.49</v>
      </c>
    </row>
    <row r="1344" spans="19:29" ht="18" customHeight="1" x14ac:dyDescent="0.25">
      <c r="S1344" s="58" t="s">
        <v>89</v>
      </c>
      <c r="T1344" s="58">
        <v>2021</v>
      </c>
      <c r="U1344" s="58" t="s">
        <v>3</v>
      </c>
      <c r="V1344" s="58" t="s">
        <v>95</v>
      </c>
      <c r="W1344" s="58" t="s">
        <v>97</v>
      </c>
      <c r="X1344" s="58" t="s">
        <v>98</v>
      </c>
      <c r="Y1344" s="58" t="s">
        <v>94</v>
      </c>
      <c r="Z1344" s="58" t="s">
        <v>87</v>
      </c>
      <c r="AA1344" s="58" t="s">
        <v>99</v>
      </c>
      <c r="AB1344" s="58">
        <v>145</v>
      </c>
      <c r="AC1344" s="58">
        <v>207.35</v>
      </c>
    </row>
    <row r="1345" spans="19:29" ht="18" customHeight="1" x14ac:dyDescent="0.25">
      <c r="S1345" s="58" t="s">
        <v>82</v>
      </c>
      <c r="T1345" s="58">
        <v>2021</v>
      </c>
      <c r="U1345" s="58" t="s">
        <v>3</v>
      </c>
      <c r="V1345" s="58" t="s">
        <v>95</v>
      </c>
      <c r="W1345" s="58" t="s">
        <v>97</v>
      </c>
      <c r="X1345" s="58" t="s">
        <v>98</v>
      </c>
      <c r="Y1345" s="58" t="s">
        <v>94</v>
      </c>
      <c r="Z1345" s="58" t="s">
        <v>87</v>
      </c>
      <c r="AA1345" s="58" t="s">
        <v>99</v>
      </c>
      <c r="AB1345" s="58">
        <v>313</v>
      </c>
      <c r="AC1345" s="58">
        <v>447.59000000000003</v>
      </c>
    </row>
    <row r="1346" spans="19:29" ht="18" customHeight="1" x14ac:dyDescent="0.25">
      <c r="S1346" s="58" t="s">
        <v>89</v>
      </c>
      <c r="T1346" s="58">
        <v>2021</v>
      </c>
      <c r="U1346" s="58" t="s">
        <v>3</v>
      </c>
      <c r="V1346" s="58" t="s">
        <v>95</v>
      </c>
      <c r="W1346" s="58" t="s">
        <v>97</v>
      </c>
      <c r="X1346" s="58" t="s">
        <v>98</v>
      </c>
      <c r="Y1346" s="58" t="s">
        <v>94</v>
      </c>
      <c r="Z1346" s="58" t="s">
        <v>87</v>
      </c>
      <c r="AA1346" s="58" t="s">
        <v>99</v>
      </c>
      <c r="AB1346" s="58">
        <v>832</v>
      </c>
      <c r="AC1346" s="58">
        <v>1189.76</v>
      </c>
    </row>
    <row r="1347" spans="19:29" ht="18" customHeight="1" x14ac:dyDescent="0.25">
      <c r="S1347" s="58" t="s">
        <v>82</v>
      </c>
      <c r="T1347" s="58">
        <v>2021</v>
      </c>
      <c r="U1347" s="58" t="s">
        <v>3</v>
      </c>
      <c r="V1347" s="58" t="s">
        <v>95</v>
      </c>
      <c r="W1347" s="58" t="s">
        <v>97</v>
      </c>
      <c r="X1347" s="58" t="s">
        <v>98</v>
      </c>
      <c r="Y1347" s="58" t="s">
        <v>94</v>
      </c>
      <c r="Z1347" s="58" t="s">
        <v>87</v>
      </c>
      <c r="AA1347" s="58" t="s">
        <v>99</v>
      </c>
      <c r="AB1347" s="58">
        <v>865</v>
      </c>
      <c r="AC1347" s="58">
        <v>1236.95</v>
      </c>
    </row>
    <row r="1348" spans="19:29" ht="18" customHeight="1" x14ac:dyDescent="0.25">
      <c r="S1348" s="58" t="s">
        <v>82</v>
      </c>
      <c r="T1348" s="58">
        <v>2021</v>
      </c>
      <c r="U1348" s="58" t="s">
        <v>3</v>
      </c>
      <c r="V1348" s="58" t="s">
        <v>95</v>
      </c>
      <c r="W1348" s="58" t="s">
        <v>97</v>
      </c>
      <c r="X1348" s="58" t="s">
        <v>98</v>
      </c>
      <c r="Y1348" s="58" t="s">
        <v>94</v>
      </c>
      <c r="Z1348" s="58" t="s">
        <v>87</v>
      </c>
      <c r="AA1348" s="58" t="s">
        <v>99</v>
      </c>
      <c r="AB1348" s="58">
        <v>317</v>
      </c>
      <c r="AC1348" s="58">
        <v>453.31</v>
      </c>
    </row>
    <row r="1349" spans="19:29" ht="18" customHeight="1" x14ac:dyDescent="0.25">
      <c r="S1349" s="58" t="s">
        <v>82</v>
      </c>
      <c r="T1349" s="58">
        <v>2021</v>
      </c>
      <c r="U1349" s="58" t="s">
        <v>7</v>
      </c>
      <c r="V1349" s="58" t="s">
        <v>95</v>
      </c>
      <c r="W1349" s="58" t="s">
        <v>97</v>
      </c>
      <c r="X1349" s="58" t="s">
        <v>98</v>
      </c>
      <c r="Y1349" s="58" t="s">
        <v>94</v>
      </c>
      <c r="Z1349" s="58" t="s">
        <v>87</v>
      </c>
      <c r="AA1349" s="58" t="s">
        <v>99</v>
      </c>
      <c r="AB1349" s="58">
        <v>320</v>
      </c>
      <c r="AC1349" s="58">
        <v>457.6</v>
      </c>
    </row>
    <row r="1350" spans="19:29" ht="18" customHeight="1" x14ac:dyDescent="0.25">
      <c r="S1350" s="58" t="s">
        <v>89</v>
      </c>
      <c r="T1350" s="58">
        <v>2021</v>
      </c>
      <c r="U1350" s="58" t="s">
        <v>7</v>
      </c>
      <c r="V1350" s="58" t="s">
        <v>95</v>
      </c>
      <c r="W1350" s="58" t="s">
        <v>97</v>
      </c>
      <c r="X1350" s="58" t="s">
        <v>98</v>
      </c>
      <c r="Y1350" s="58" t="s">
        <v>94</v>
      </c>
      <c r="Z1350" s="58" t="s">
        <v>87</v>
      </c>
      <c r="AA1350" s="58" t="s">
        <v>99</v>
      </c>
      <c r="AB1350" s="58">
        <v>368</v>
      </c>
      <c r="AC1350" s="58">
        <v>526.24</v>
      </c>
    </row>
    <row r="1351" spans="19:29" ht="18" customHeight="1" x14ac:dyDescent="0.25">
      <c r="S1351" s="58" t="s">
        <v>89</v>
      </c>
      <c r="T1351" s="58">
        <v>2021</v>
      </c>
      <c r="U1351" s="58" t="s">
        <v>7</v>
      </c>
      <c r="V1351" s="58" t="s">
        <v>95</v>
      </c>
      <c r="W1351" s="58" t="s">
        <v>97</v>
      </c>
      <c r="X1351" s="58" t="s">
        <v>98</v>
      </c>
      <c r="Y1351" s="58" t="s">
        <v>94</v>
      </c>
      <c r="Z1351" s="58" t="s">
        <v>87</v>
      </c>
      <c r="AA1351" s="58" t="s">
        <v>99</v>
      </c>
      <c r="AB1351" s="58">
        <v>296</v>
      </c>
      <c r="AC1351" s="58">
        <v>423.28</v>
      </c>
    </row>
    <row r="1352" spans="19:29" ht="18" customHeight="1" x14ac:dyDescent="0.25">
      <c r="S1352" s="58" t="s">
        <v>93</v>
      </c>
      <c r="T1352" s="58">
        <v>2021</v>
      </c>
      <c r="U1352" s="58" t="s">
        <v>7</v>
      </c>
      <c r="V1352" s="58" t="s">
        <v>83</v>
      </c>
      <c r="W1352" s="58" t="s">
        <v>97</v>
      </c>
      <c r="X1352" s="58" t="s">
        <v>98</v>
      </c>
      <c r="Y1352" s="58" t="s">
        <v>94</v>
      </c>
      <c r="Z1352" s="58" t="s">
        <v>87</v>
      </c>
      <c r="AA1352" s="58" t="s">
        <v>99</v>
      </c>
      <c r="AB1352" s="58">
        <v>322</v>
      </c>
      <c r="AC1352" s="58">
        <v>460.46000000000004</v>
      </c>
    </row>
    <row r="1353" spans="19:29" ht="18" customHeight="1" x14ac:dyDescent="0.25">
      <c r="S1353" s="58" t="s">
        <v>89</v>
      </c>
      <c r="T1353" s="58">
        <v>2021</v>
      </c>
      <c r="U1353" s="58" t="s">
        <v>7</v>
      </c>
      <c r="V1353" s="58" t="s">
        <v>83</v>
      </c>
      <c r="W1353" s="58" t="s">
        <v>97</v>
      </c>
      <c r="X1353" s="58" t="s">
        <v>98</v>
      </c>
      <c r="Y1353" s="58" t="s">
        <v>94</v>
      </c>
      <c r="Z1353" s="58" t="s">
        <v>87</v>
      </c>
      <c r="AA1353" s="58" t="s">
        <v>99</v>
      </c>
      <c r="AB1353" s="58">
        <v>370</v>
      </c>
      <c r="AC1353" s="58">
        <v>529.1</v>
      </c>
    </row>
    <row r="1354" spans="19:29" ht="18" customHeight="1" x14ac:dyDescent="0.25">
      <c r="S1354" s="58" t="s">
        <v>89</v>
      </c>
      <c r="T1354" s="58">
        <v>2021</v>
      </c>
      <c r="U1354" s="58" t="s">
        <v>7</v>
      </c>
      <c r="V1354" s="58" t="s">
        <v>83</v>
      </c>
      <c r="W1354" s="58" t="s">
        <v>97</v>
      </c>
      <c r="X1354" s="58" t="s">
        <v>98</v>
      </c>
      <c r="Y1354" s="58" t="s">
        <v>94</v>
      </c>
      <c r="Z1354" s="58" t="s">
        <v>87</v>
      </c>
      <c r="AA1354" s="58" t="s">
        <v>99</v>
      </c>
      <c r="AB1354" s="58">
        <v>292</v>
      </c>
      <c r="AC1354" s="58">
        <v>417.56</v>
      </c>
    </row>
    <row r="1355" spans="19:29" ht="18" customHeight="1" x14ac:dyDescent="0.25">
      <c r="S1355" s="58" t="s">
        <v>91</v>
      </c>
      <c r="T1355" s="58">
        <v>2021</v>
      </c>
      <c r="U1355" s="58" t="s">
        <v>7</v>
      </c>
      <c r="V1355" s="58" t="s">
        <v>83</v>
      </c>
      <c r="W1355" s="58" t="s">
        <v>97</v>
      </c>
      <c r="X1355" s="58" t="s">
        <v>98</v>
      </c>
      <c r="Y1355" s="58" t="s">
        <v>94</v>
      </c>
      <c r="Z1355" s="58" t="s">
        <v>96</v>
      </c>
      <c r="AA1355" s="58" t="s">
        <v>99</v>
      </c>
      <c r="AB1355" s="58">
        <v>860</v>
      </c>
      <c r="AC1355" s="58">
        <v>1229.8</v>
      </c>
    </row>
    <row r="1356" spans="19:29" ht="18" customHeight="1" x14ac:dyDescent="0.25">
      <c r="S1356" s="58" t="s">
        <v>89</v>
      </c>
      <c r="T1356" s="58">
        <v>2021</v>
      </c>
      <c r="U1356" s="58" t="s">
        <v>7</v>
      </c>
      <c r="V1356" s="58" t="s">
        <v>83</v>
      </c>
      <c r="W1356" s="58" t="s">
        <v>97</v>
      </c>
      <c r="X1356" s="58" t="s">
        <v>98</v>
      </c>
      <c r="Y1356" s="58" t="s">
        <v>94</v>
      </c>
      <c r="Z1356" s="58" t="s">
        <v>96</v>
      </c>
      <c r="AA1356" s="58" t="s">
        <v>99</v>
      </c>
      <c r="AB1356" s="58">
        <v>913</v>
      </c>
      <c r="AC1356" s="58">
        <v>1305.5899999999999</v>
      </c>
    </row>
    <row r="1357" spans="19:29" ht="18" customHeight="1" x14ac:dyDescent="0.25">
      <c r="S1357" s="58" t="s">
        <v>89</v>
      </c>
      <c r="T1357" s="58">
        <v>2021</v>
      </c>
      <c r="U1357" s="58" t="s">
        <v>7</v>
      </c>
      <c r="V1357" s="58" t="s">
        <v>83</v>
      </c>
      <c r="W1357" s="58" t="s">
        <v>97</v>
      </c>
      <c r="X1357" s="58" t="s">
        <v>98</v>
      </c>
      <c r="Y1357" s="58" t="s">
        <v>94</v>
      </c>
      <c r="Z1357" s="58" t="s">
        <v>96</v>
      </c>
      <c r="AA1357" s="58" t="s">
        <v>99</v>
      </c>
      <c r="AB1357" s="58">
        <v>866</v>
      </c>
      <c r="AC1357" s="58">
        <v>526.24</v>
      </c>
    </row>
    <row r="1358" spans="19:29" ht="18" customHeight="1" x14ac:dyDescent="0.25">
      <c r="S1358" s="58" t="s">
        <v>91</v>
      </c>
      <c r="T1358" s="58">
        <v>2021</v>
      </c>
      <c r="U1358" s="58" t="s">
        <v>7</v>
      </c>
      <c r="V1358" s="58" t="s">
        <v>83</v>
      </c>
      <c r="W1358" s="58" t="s">
        <v>97</v>
      </c>
      <c r="X1358" s="58" t="s">
        <v>98</v>
      </c>
      <c r="Y1358" s="58" t="s">
        <v>94</v>
      </c>
      <c r="Z1358" s="58" t="s">
        <v>96</v>
      </c>
      <c r="AA1358" s="58" t="s">
        <v>99</v>
      </c>
      <c r="AB1358" s="58">
        <v>369</v>
      </c>
      <c r="AC1358" s="58">
        <v>526.24</v>
      </c>
    </row>
    <row r="1359" spans="19:29" ht="18" customHeight="1" x14ac:dyDescent="0.25">
      <c r="S1359" s="58" t="s">
        <v>89</v>
      </c>
      <c r="T1359" s="58">
        <v>2021</v>
      </c>
      <c r="U1359" s="58" t="s">
        <v>7</v>
      </c>
      <c r="V1359" s="58" t="s">
        <v>83</v>
      </c>
      <c r="W1359" s="58" t="s">
        <v>97</v>
      </c>
      <c r="X1359" s="58" t="s">
        <v>98</v>
      </c>
      <c r="Y1359" s="58" t="s">
        <v>94</v>
      </c>
      <c r="Z1359" s="58" t="s">
        <v>96</v>
      </c>
      <c r="AA1359" s="58" t="s">
        <v>99</v>
      </c>
      <c r="AB1359" s="58">
        <v>319</v>
      </c>
      <c r="AC1359" s="58">
        <v>456.16999999999996</v>
      </c>
    </row>
    <row r="1360" spans="19:29" ht="18" customHeight="1" x14ac:dyDescent="0.25">
      <c r="S1360" s="58" t="s">
        <v>89</v>
      </c>
      <c r="T1360" s="58">
        <v>2021</v>
      </c>
      <c r="U1360" s="58" t="s">
        <v>7</v>
      </c>
      <c r="V1360" s="58" t="s">
        <v>83</v>
      </c>
      <c r="W1360" s="58" t="s">
        <v>97</v>
      </c>
      <c r="X1360" s="58" t="s">
        <v>98</v>
      </c>
      <c r="Y1360" s="58" t="s">
        <v>94</v>
      </c>
      <c r="Z1360" s="58" t="s">
        <v>96</v>
      </c>
      <c r="AA1360" s="58" t="s">
        <v>99</v>
      </c>
      <c r="AB1360" s="58">
        <v>367</v>
      </c>
      <c r="AC1360" s="58">
        <v>524.80999999999995</v>
      </c>
    </row>
    <row r="1361" spans="19:29" ht="18" customHeight="1" x14ac:dyDescent="0.25">
      <c r="S1361" s="58" t="s">
        <v>93</v>
      </c>
      <c r="T1361" s="58">
        <v>2021</v>
      </c>
      <c r="U1361" s="58" t="s">
        <v>7</v>
      </c>
      <c r="V1361" s="58" t="s">
        <v>83</v>
      </c>
      <c r="W1361" s="58" t="s">
        <v>97</v>
      </c>
      <c r="X1361" s="58" t="s">
        <v>98</v>
      </c>
      <c r="Y1361" s="58" t="s">
        <v>94</v>
      </c>
      <c r="Z1361" s="58" t="s">
        <v>96</v>
      </c>
      <c r="AA1361" s="58" t="s">
        <v>99</v>
      </c>
      <c r="AB1361" s="58">
        <v>295</v>
      </c>
      <c r="AC1361" s="58">
        <v>421.85</v>
      </c>
    </row>
    <row r="1362" spans="19:29" ht="18" customHeight="1" x14ac:dyDescent="0.25">
      <c r="S1362" s="58" t="s">
        <v>89</v>
      </c>
      <c r="T1362" s="58">
        <v>2021</v>
      </c>
      <c r="U1362" s="58" t="s">
        <v>7</v>
      </c>
      <c r="V1362" s="58" t="s">
        <v>83</v>
      </c>
      <c r="W1362" s="58" t="s">
        <v>97</v>
      </c>
      <c r="X1362" s="58" t="s">
        <v>98</v>
      </c>
      <c r="Y1362" s="58" t="s">
        <v>94</v>
      </c>
      <c r="Z1362" s="58" t="s">
        <v>96</v>
      </c>
      <c r="AA1362" s="58" t="s">
        <v>99</v>
      </c>
      <c r="AB1362" s="58">
        <v>835</v>
      </c>
      <c r="AC1362" s="58">
        <v>1194.05</v>
      </c>
    </row>
    <row r="1363" spans="19:29" ht="18" customHeight="1" x14ac:dyDescent="0.25">
      <c r="S1363" s="58" t="s">
        <v>82</v>
      </c>
      <c r="T1363" s="58">
        <v>2021</v>
      </c>
      <c r="U1363" s="58" t="s">
        <v>7</v>
      </c>
      <c r="V1363" s="58" t="s">
        <v>83</v>
      </c>
      <c r="W1363" s="58" t="s">
        <v>97</v>
      </c>
      <c r="X1363" s="58" t="s">
        <v>98</v>
      </c>
      <c r="Y1363" s="58" t="s">
        <v>94</v>
      </c>
      <c r="Z1363" s="58" t="s">
        <v>96</v>
      </c>
      <c r="AA1363" s="58" t="s">
        <v>99</v>
      </c>
      <c r="AB1363" s="58">
        <v>293</v>
      </c>
      <c r="AC1363" s="58">
        <v>418.99</v>
      </c>
    </row>
    <row r="1364" spans="19:29" ht="18" customHeight="1" x14ac:dyDescent="0.25">
      <c r="S1364" s="58" t="s">
        <v>91</v>
      </c>
      <c r="T1364" s="58">
        <v>2021</v>
      </c>
      <c r="U1364" s="58" t="s">
        <v>11</v>
      </c>
      <c r="V1364" s="58" t="s">
        <v>83</v>
      </c>
      <c r="W1364" s="58" t="s">
        <v>97</v>
      </c>
      <c r="X1364" s="58" t="s">
        <v>98</v>
      </c>
      <c r="Y1364" s="58" t="s">
        <v>94</v>
      </c>
      <c r="Z1364" s="58" t="s">
        <v>96</v>
      </c>
      <c r="AA1364" s="58" t="s">
        <v>99</v>
      </c>
      <c r="AB1364" s="58">
        <v>302</v>
      </c>
      <c r="AC1364" s="58">
        <v>431.86</v>
      </c>
    </row>
    <row r="1365" spans="19:29" ht="18" customHeight="1" x14ac:dyDescent="0.25">
      <c r="S1365" s="58" t="s">
        <v>82</v>
      </c>
      <c r="T1365" s="58">
        <v>2021</v>
      </c>
      <c r="U1365" s="58" t="s">
        <v>11</v>
      </c>
      <c r="V1365" s="58" t="s">
        <v>83</v>
      </c>
      <c r="W1365" s="58" t="s">
        <v>97</v>
      </c>
      <c r="X1365" s="58" t="s">
        <v>98</v>
      </c>
      <c r="Y1365" s="58" t="s">
        <v>94</v>
      </c>
      <c r="Z1365" s="58" t="s">
        <v>96</v>
      </c>
      <c r="AA1365" s="58" t="s">
        <v>99</v>
      </c>
      <c r="AB1365" s="58">
        <v>344</v>
      </c>
      <c r="AC1365" s="58">
        <v>491.91999999999996</v>
      </c>
    </row>
    <row r="1366" spans="19:29" ht="18" customHeight="1" x14ac:dyDescent="0.25">
      <c r="S1366" s="58" t="s">
        <v>92</v>
      </c>
      <c r="T1366" s="58">
        <v>2021</v>
      </c>
      <c r="U1366" s="58" t="s">
        <v>11</v>
      </c>
      <c r="V1366" s="58" t="s">
        <v>83</v>
      </c>
      <c r="W1366" s="58" t="s">
        <v>97</v>
      </c>
      <c r="X1366" s="58" t="s">
        <v>98</v>
      </c>
      <c r="Y1366" s="58" t="s">
        <v>94</v>
      </c>
      <c r="Z1366" s="58" t="s">
        <v>96</v>
      </c>
      <c r="AA1366" s="58" t="s">
        <v>99</v>
      </c>
      <c r="AB1366" s="58">
        <v>298</v>
      </c>
      <c r="AC1366" s="58">
        <v>426.14</v>
      </c>
    </row>
    <row r="1367" spans="19:29" ht="18" customHeight="1" x14ac:dyDescent="0.25">
      <c r="S1367" s="58" t="s">
        <v>89</v>
      </c>
      <c r="T1367" s="58">
        <v>2021</v>
      </c>
      <c r="U1367" s="58" t="s">
        <v>11</v>
      </c>
      <c r="V1367" s="58" t="s">
        <v>83</v>
      </c>
      <c r="W1367" s="58" t="s">
        <v>97</v>
      </c>
      <c r="X1367" s="58" t="s">
        <v>98</v>
      </c>
      <c r="Y1367" s="58" t="s">
        <v>94</v>
      </c>
      <c r="Z1367" s="58" t="s">
        <v>96</v>
      </c>
      <c r="AA1367" s="58" t="s">
        <v>99</v>
      </c>
      <c r="AB1367" s="58">
        <v>346</v>
      </c>
      <c r="AC1367" s="58">
        <v>494.78</v>
      </c>
    </row>
    <row r="1368" spans="19:29" ht="18" customHeight="1" x14ac:dyDescent="0.25">
      <c r="S1368" s="58" t="s">
        <v>82</v>
      </c>
      <c r="T1368" s="58">
        <v>2021</v>
      </c>
      <c r="U1368" s="58" t="s">
        <v>11</v>
      </c>
      <c r="V1368" s="58" t="s">
        <v>83</v>
      </c>
      <c r="W1368" s="58" t="s">
        <v>97</v>
      </c>
      <c r="X1368" s="58" t="s">
        <v>98</v>
      </c>
      <c r="Y1368" s="58" t="s">
        <v>94</v>
      </c>
      <c r="Z1368" s="58" t="s">
        <v>96</v>
      </c>
      <c r="AA1368" s="58" t="s">
        <v>99</v>
      </c>
      <c r="AB1368" s="58">
        <v>830</v>
      </c>
      <c r="AC1368" s="58">
        <v>1186.9000000000001</v>
      </c>
    </row>
    <row r="1369" spans="19:29" ht="18" customHeight="1" x14ac:dyDescent="0.25">
      <c r="S1369" s="58" t="s">
        <v>89</v>
      </c>
      <c r="T1369" s="58">
        <v>2021</v>
      </c>
      <c r="U1369" s="58" t="s">
        <v>11</v>
      </c>
      <c r="V1369" s="58" t="s">
        <v>83</v>
      </c>
      <c r="W1369" s="58" t="s">
        <v>97</v>
      </c>
      <c r="X1369" s="58" t="s">
        <v>98</v>
      </c>
      <c r="Y1369" s="58" t="s">
        <v>94</v>
      </c>
      <c r="Z1369" s="58" t="s">
        <v>96</v>
      </c>
      <c r="AA1369" s="58" t="s">
        <v>99</v>
      </c>
      <c r="AB1369" s="58">
        <v>863</v>
      </c>
      <c r="AC1369" s="58">
        <v>1234.0899999999999</v>
      </c>
    </row>
    <row r="1370" spans="19:29" ht="18" customHeight="1" x14ac:dyDescent="0.25">
      <c r="S1370" s="58" t="s">
        <v>91</v>
      </c>
      <c r="T1370" s="58">
        <v>2021</v>
      </c>
      <c r="U1370" s="58" t="s">
        <v>11</v>
      </c>
      <c r="V1370" s="58" t="s">
        <v>83</v>
      </c>
      <c r="W1370" s="58" t="s">
        <v>97</v>
      </c>
      <c r="X1370" s="58" t="s">
        <v>98</v>
      </c>
      <c r="Y1370" s="58" t="s">
        <v>94</v>
      </c>
      <c r="Z1370" s="58" t="s">
        <v>96</v>
      </c>
      <c r="AA1370" s="58" t="s">
        <v>99</v>
      </c>
      <c r="AB1370" s="58">
        <v>921</v>
      </c>
      <c r="AC1370" s="58">
        <v>1317.03</v>
      </c>
    </row>
    <row r="1371" spans="19:29" ht="18" customHeight="1" x14ac:dyDescent="0.25">
      <c r="S1371" s="58" t="s">
        <v>89</v>
      </c>
      <c r="T1371" s="58">
        <v>2021</v>
      </c>
      <c r="U1371" s="58" t="s">
        <v>11</v>
      </c>
      <c r="V1371" s="58" t="s">
        <v>83</v>
      </c>
      <c r="W1371" s="58" t="s">
        <v>97</v>
      </c>
      <c r="X1371" s="58" t="s">
        <v>98</v>
      </c>
      <c r="Y1371" s="58" t="s">
        <v>94</v>
      </c>
      <c r="Z1371" s="58" t="s">
        <v>96</v>
      </c>
      <c r="AA1371" s="58" t="s">
        <v>99</v>
      </c>
      <c r="AB1371" s="58">
        <v>922</v>
      </c>
      <c r="AC1371" s="58">
        <v>1318.46</v>
      </c>
    </row>
    <row r="1372" spans="19:29" ht="18" customHeight="1" x14ac:dyDescent="0.25">
      <c r="S1372" s="58" t="s">
        <v>89</v>
      </c>
      <c r="T1372" s="58">
        <v>2021</v>
      </c>
      <c r="U1372" s="58" t="s">
        <v>11</v>
      </c>
      <c r="V1372" s="58" t="s">
        <v>83</v>
      </c>
      <c r="W1372" s="58" t="s">
        <v>97</v>
      </c>
      <c r="X1372" s="58" t="s">
        <v>98</v>
      </c>
      <c r="Y1372" s="58" t="s">
        <v>94</v>
      </c>
      <c r="Z1372" s="58" t="s">
        <v>96</v>
      </c>
      <c r="AA1372" s="58" t="s">
        <v>99</v>
      </c>
      <c r="AB1372" s="58">
        <v>345</v>
      </c>
      <c r="AC1372" s="58">
        <v>493.35</v>
      </c>
    </row>
    <row r="1373" spans="19:29" ht="18" customHeight="1" x14ac:dyDescent="0.25">
      <c r="S1373" s="58" t="s">
        <v>91</v>
      </c>
      <c r="T1373" s="58">
        <v>2021</v>
      </c>
      <c r="U1373" s="58" t="s">
        <v>11</v>
      </c>
      <c r="V1373" s="58" t="s">
        <v>83</v>
      </c>
      <c r="W1373" s="58" t="s">
        <v>97</v>
      </c>
      <c r="X1373" s="58" t="s">
        <v>98</v>
      </c>
      <c r="Y1373" s="58" t="s">
        <v>94</v>
      </c>
      <c r="Z1373" s="58" t="s">
        <v>96</v>
      </c>
      <c r="AA1373" s="58" t="s">
        <v>99</v>
      </c>
      <c r="AB1373" s="58">
        <v>249</v>
      </c>
      <c r="AC1373" s="58">
        <v>356.07</v>
      </c>
    </row>
    <row r="1374" spans="19:29" ht="18" customHeight="1" x14ac:dyDescent="0.25">
      <c r="S1374" s="58" t="s">
        <v>82</v>
      </c>
      <c r="T1374" s="58">
        <v>2021</v>
      </c>
      <c r="U1374" s="58" t="s">
        <v>11</v>
      </c>
      <c r="V1374" s="58" t="s">
        <v>83</v>
      </c>
      <c r="W1374" s="58" t="s">
        <v>97</v>
      </c>
      <c r="X1374" s="58" t="s">
        <v>98</v>
      </c>
      <c r="Y1374" s="58" t="s">
        <v>94</v>
      </c>
      <c r="Z1374" s="58" t="s">
        <v>96</v>
      </c>
      <c r="AA1374" s="58" t="s">
        <v>99</v>
      </c>
      <c r="AB1374" s="58">
        <v>243</v>
      </c>
      <c r="AC1374" s="58">
        <v>347.49</v>
      </c>
    </row>
    <row r="1375" spans="19:29" ht="18" customHeight="1" x14ac:dyDescent="0.25">
      <c r="S1375" s="58" t="s">
        <v>92</v>
      </c>
      <c r="T1375" s="58">
        <v>2021</v>
      </c>
      <c r="U1375" s="58" t="s">
        <v>11</v>
      </c>
      <c r="V1375" s="58" t="s">
        <v>83</v>
      </c>
      <c r="W1375" s="58" t="s">
        <v>97</v>
      </c>
      <c r="X1375" s="58" t="s">
        <v>98</v>
      </c>
      <c r="Y1375" s="58" t="s">
        <v>94</v>
      </c>
      <c r="Z1375" s="58" t="s">
        <v>96</v>
      </c>
      <c r="AA1375" s="58" t="s">
        <v>99</v>
      </c>
      <c r="AB1375" s="58">
        <v>237</v>
      </c>
      <c r="AC1375" s="58">
        <v>338.90999999999997</v>
      </c>
    </row>
    <row r="1376" spans="19:29" ht="18" customHeight="1" x14ac:dyDescent="0.25">
      <c r="S1376" s="58" t="s">
        <v>91</v>
      </c>
      <c r="T1376" s="58">
        <v>2021</v>
      </c>
      <c r="U1376" s="58" t="s">
        <v>11</v>
      </c>
      <c r="V1376" s="58" t="s">
        <v>83</v>
      </c>
      <c r="W1376" s="58" t="s">
        <v>97</v>
      </c>
      <c r="X1376" s="58" t="s">
        <v>98</v>
      </c>
      <c r="Y1376" s="58" t="s">
        <v>94</v>
      </c>
      <c r="Z1376" s="58" t="s">
        <v>96</v>
      </c>
      <c r="AA1376" s="58" t="s">
        <v>99</v>
      </c>
      <c r="AB1376" s="58">
        <v>301</v>
      </c>
      <c r="AC1376" s="58">
        <v>430.43</v>
      </c>
    </row>
    <row r="1377" spans="19:29" ht="18" customHeight="1" x14ac:dyDescent="0.25">
      <c r="S1377" s="58" t="s">
        <v>91</v>
      </c>
      <c r="T1377" s="58">
        <v>2021</v>
      </c>
      <c r="U1377" s="58" t="s">
        <v>11</v>
      </c>
      <c r="V1377" s="58" t="s">
        <v>83</v>
      </c>
      <c r="W1377" s="58" t="s">
        <v>97</v>
      </c>
      <c r="X1377" s="58" t="s">
        <v>98</v>
      </c>
      <c r="Y1377" s="58" t="s">
        <v>94</v>
      </c>
      <c r="Z1377" s="58" t="s">
        <v>96</v>
      </c>
      <c r="AA1377" s="58" t="s">
        <v>99</v>
      </c>
      <c r="AB1377" s="58">
        <v>349</v>
      </c>
      <c r="AC1377" s="58">
        <v>499.07</v>
      </c>
    </row>
    <row r="1378" spans="19:29" ht="18" customHeight="1" x14ac:dyDescent="0.25">
      <c r="S1378" s="58" t="s">
        <v>89</v>
      </c>
      <c r="T1378" s="58">
        <v>2021</v>
      </c>
      <c r="U1378" s="58" t="s">
        <v>11</v>
      </c>
      <c r="V1378" s="58" t="s">
        <v>83</v>
      </c>
      <c r="W1378" s="58" t="s">
        <v>97</v>
      </c>
      <c r="X1378" s="58" t="s">
        <v>98</v>
      </c>
      <c r="Y1378" s="58" t="s">
        <v>94</v>
      </c>
      <c r="Z1378" s="58" t="s">
        <v>96</v>
      </c>
      <c r="AA1378" s="58" t="s">
        <v>99</v>
      </c>
      <c r="AB1378" s="58">
        <v>839</v>
      </c>
      <c r="AC1378" s="58">
        <v>1199.77</v>
      </c>
    </row>
    <row r="1379" spans="19:29" ht="18" customHeight="1" x14ac:dyDescent="0.25">
      <c r="S1379" s="58" t="s">
        <v>89</v>
      </c>
      <c r="T1379" s="58">
        <v>2021</v>
      </c>
      <c r="U1379" s="58" t="s">
        <v>11</v>
      </c>
      <c r="V1379" s="58" t="s">
        <v>83</v>
      </c>
      <c r="W1379" s="58" t="s">
        <v>97</v>
      </c>
      <c r="X1379" s="58" t="s">
        <v>98</v>
      </c>
      <c r="Y1379" s="58" t="s">
        <v>94</v>
      </c>
      <c r="Z1379" s="58" t="s">
        <v>96</v>
      </c>
      <c r="AA1379" s="58" t="s">
        <v>99</v>
      </c>
      <c r="AB1379" s="58">
        <v>872</v>
      </c>
      <c r="AC1379" s="58">
        <v>1246.96</v>
      </c>
    </row>
    <row r="1380" spans="19:29" ht="18" customHeight="1" x14ac:dyDescent="0.25">
      <c r="S1380" s="58" t="s">
        <v>82</v>
      </c>
      <c r="T1380" s="58">
        <v>2021</v>
      </c>
      <c r="U1380" s="58" t="s">
        <v>1</v>
      </c>
      <c r="V1380" s="58" t="s">
        <v>83</v>
      </c>
      <c r="W1380" s="58" t="s">
        <v>97</v>
      </c>
      <c r="X1380" s="58" t="s">
        <v>98</v>
      </c>
      <c r="Y1380" s="58" t="s">
        <v>94</v>
      </c>
      <c r="Z1380" s="58" t="s">
        <v>96</v>
      </c>
      <c r="AA1380" s="58" t="s">
        <v>99</v>
      </c>
      <c r="AB1380" s="58">
        <v>152</v>
      </c>
      <c r="AC1380" s="58">
        <v>217.36</v>
      </c>
    </row>
    <row r="1381" spans="19:29" ht="18" customHeight="1" x14ac:dyDescent="0.25">
      <c r="S1381" s="58" t="s">
        <v>82</v>
      </c>
      <c r="T1381" s="58">
        <v>2021</v>
      </c>
      <c r="U1381" s="58" t="s">
        <v>1</v>
      </c>
      <c r="V1381" s="58" t="s">
        <v>83</v>
      </c>
      <c r="W1381" s="58" t="s">
        <v>97</v>
      </c>
      <c r="X1381" s="58" t="s">
        <v>98</v>
      </c>
      <c r="Y1381" s="58" t="s">
        <v>94</v>
      </c>
      <c r="Z1381" s="58" t="s">
        <v>96</v>
      </c>
      <c r="AA1381" s="58" t="s">
        <v>99</v>
      </c>
      <c r="AB1381" s="58">
        <v>326</v>
      </c>
      <c r="AC1381" s="58">
        <v>466.18</v>
      </c>
    </row>
    <row r="1382" spans="19:29" ht="18" customHeight="1" x14ac:dyDescent="0.25">
      <c r="S1382" s="58" t="s">
        <v>89</v>
      </c>
      <c r="T1382" s="58">
        <v>2021</v>
      </c>
      <c r="U1382" s="58" t="s">
        <v>1</v>
      </c>
      <c r="V1382" s="58" t="s">
        <v>83</v>
      </c>
      <c r="W1382" s="58" t="s">
        <v>97</v>
      </c>
      <c r="X1382" s="58" t="s">
        <v>98</v>
      </c>
      <c r="Y1382" s="58" t="s">
        <v>94</v>
      </c>
      <c r="Z1382" s="58" t="s">
        <v>96</v>
      </c>
      <c r="AA1382" s="58" t="s">
        <v>99</v>
      </c>
      <c r="AB1382" s="58">
        <v>352</v>
      </c>
      <c r="AC1382" s="58">
        <v>503.36</v>
      </c>
    </row>
    <row r="1383" spans="19:29" ht="18" customHeight="1" x14ac:dyDescent="0.25">
      <c r="S1383" s="58" t="s">
        <v>91</v>
      </c>
      <c r="T1383" s="58">
        <v>2021</v>
      </c>
      <c r="U1383" s="58" t="s">
        <v>1</v>
      </c>
      <c r="V1383" s="58" t="s">
        <v>83</v>
      </c>
      <c r="W1383" s="58" t="s">
        <v>97</v>
      </c>
      <c r="X1383" s="58" t="s">
        <v>98</v>
      </c>
      <c r="Y1383" s="58" t="s">
        <v>94</v>
      </c>
      <c r="Z1383" s="58" t="s">
        <v>96</v>
      </c>
      <c r="AA1383" s="58" t="s">
        <v>99</v>
      </c>
      <c r="AB1383" s="58">
        <v>154</v>
      </c>
      <c r="AC1383" s="58">
        <v>220.22</v>
      </c>
    </row>
    <row r="1384" spans="19:29" ht="18" customHeight="1" x14ac:dyDescent="0.25">
      <c r="S1384" s="58" t="s">
        <v>82</v>
      </c>
      <c r="T1384" s="58">
        <v>2021</v>
      </c>
      <c r="U1384" s="58" t="s">
        <v>1</v>
      </c>
      <c r="V1384" s="58" t="s">
        <v>83</v>
      </c>
      <c r="W1384" s="58" t="s">
        <v>97</v>
      </c>
      <c r="X1384" s="58" t="s">
        <v>98</v>
      </c>
      <c r="Y1384" s="58" t="s">
        <v>94</v>
      </c>
      <c r="Z1384" s="58" t="s">
        <v>96</v>
      </c>
      <c r="AA1384" s="58" t="s">
        <v>99</v>
      </c>
      <c r="AB1384" s="58">
        <v>328</v>
      </c>
      <c r="AC1384" s="58">
        <v>469.03999999999996</v>
      </c>
    </row>
    <row r="1385" spans="19:29" ht="18" customHeight="1" x14ac:dyDescent="0.25">
      <c r="S1385" s="58" t="s">
        <v>89</v>
      </c>
      <c r="T1385" s="58">
        <v>2021</v>
      </c>
      <c r="U1385" s="58" t="s">
        <v>1</v>
      </c>
      <c r="V1385" s="58" t="s">
        <v>83</v>
      </c>
      <c r="W1385" s="58" t="s">
        <v>97</v>
      </c>
      <c r="X1385" s="58" t="s">
        <v>98</v>
      </c>
      <c r="Y1385" s="58" t="s">
        <v>94</v>
      </c>
      <c r="Z1385" s="58" t="s">
        <v>96</v>
      </c>
      <c r="AA1385" s="58" t="s">
        <v>99</v>
      </c>
      <c r="AB1385" s="58">
        <v>821</v>
      </c>
      <c r="AC1385" s="58">
        <v>1174.03</v>
      </c>
    </row>
    <row r="1386" spans="19:29" ht="18" customHeight="1" x14ac:dyDescent="0.25">
      <c r="S1386" s="58" t="s">
        <v>91</v>
      </c>
      <c r="T1386" s="58">
        <v>2021</v>
      </c>
      <c r="U1386" s="58" t="s">
        <v>1</v>
      </c>
      <c r="V1386" s="58" t="s">
        <v>83</v>
      </c>
      <c r="W1386" s="58" t="s">
        <v>97</v>
      </c>
      <c r="X1386" s="58" t="s">
        <v>98</v>
      </c>
      <c r="Y1386" s="58" t="s">
        <v>94</v>
      </c>
      <c r="Z1386" s="58" t="s">
        <v>96</v>
      </c>
      <c r="AA1386" s="58" t="s">
        <v>99</v>
      </c>
      <c r="AB1386" s="58">
        <v>854</v>
      </c>
      <c r="AC1386" s="58">
        <v>1221.22</v>
      </c>
    </row>
    <row r="1387" spans="19:29" ht="18" customHeight="1" x14ac:dyDescent="0.25">
      <c r="S1387" s="58" t="s">
        <v>92</v>
      </c>
      <c r="T1387" s="58">
        <v>2021</v>
      </c>
      <c r="U1387" s="58" t="s">
        <v>1</v>
      </c>
      <c r="V1387" s="58" t="s">
        <v>83</v>
      </c>
      <c r="W1387" s="58" t="s">
        <v>97</v>
      </c>
      <c r="X1387" s="58" t="s">
        <v>98</v>
      </c>
      <c r="Y1387" s="58" t="s">
        <v>94</v>
      </c>
      <c r="Z1387" s="58" t="s">
        <v>96</v>
      </c>
      <c r="AA1387" s="58" t="s">
        <v>99</v>
      </c>
      <c r="AB1387" s="58">
        <v>908</v>
      </c>
      <c r="AC1387" s="58">
        <v>1298.44</v>
      </c>
    </row>
    <row r="1388" spans="19:29" ht="18" customHeight="1" x14ac:dyDescent="0.25">
      <c r="S1388" s="58" t="s">
        <v>92</v>
      </c>
      <c r="T1388" s="58">
        <v>2021</v>
      </c>
      <c r="U1388" s="58" t="s">
        <v>1</v>
      </c>
      <c r="V1388" s="58" t="s">
        <v>83</v>
      </c>
      <c r="W1388" s="58" t="s">
        <v>97</v>
      </c>
      <c r="X1388" s="58" t="s">
        <v>98</v>
      </c>
      <c r="Y1388" s="58" t="s">
        <v>94</v>
      </c>
      <c r="Z1388" s="58" t="s">
        <v>96</v>
      </c>
      <c r="AA1388" s="58" t="s">
        <v>99</v>
      </c>
      <c r="AB1388" s="58">
        <v>861</v>
      </c>
      <c r="AC1388" s="58">
        <v>526.24</v>
      </c>
    </row>
    <row r="1389" spans="19:29" ht="18" customHeight="1" x14ac:dyDescent="0.25">
      <c r="S1389" s="58" t="s">
        <v>82</v>
      </c>
      <c r="T1389" s="58">
        <v>2021</v>
      </c>
      <c r="U1389" s="58" t="s">
        <v>1</v>
      </c>
      <c r="V1389" s="58" t="s">
        <v>83</v>
      </c>
      <c r="W1389" s="58" t="s">
        <v>97</v>
      </c>
      <c r="X1389" s="58" t="s">
        <v>98</v>
      </c>
      <c r="Y1389" s="58" t="s">
        <v>94</v>
      </c>
      <c r="Z1389" s="58" t="s">
        <v>96</v>
      </c>
      <c r="AA1389" s="58" t="s">
        <v>99</v>
      </c>
      <c r="AB1389" s="58">
        <v>153</v>
      </c>
      <c r="AC1389" s="58">
        <v>526.24</v>
      </c>
    </row>
    <row r="1390" spans="19:29" ht="18" customHeight="1" x14ac:dyDescent="0.25">
      <c r="S1390" s="58" t="s">
        <v>89</v>
      </c>
      <c r="T1390" s="58">
        <v>2021</v>
      </c>
      <c r="U1390" s="58" t="s">
        <v>1</v>
      </c>
      <c r="V1390" s="58" t="s">
        <v>83</v>
      </c>
      <c r="W1390" s="58" t="s">
        <v>97</v>
      </c>
      <c r="X1390" s="58" t="s">
        <v>98</v>
      </c>
      <c r="Y1390" s="58" t="s">
        <v>94</v>
      </c>
      <c r="Z1390" s="58" t="s">
        <v>96</v>
      </c>
      <c r="AA1390" s="58" t="s">
        <v>99</v>
      </c>
      <c r="AB1390" s="58">
        <v>327</v>
      </c>
      <c r="AC1390" s="58">
        <v>467.61</v>
      </c>
    </row>
    <row r="1391" spans="19:29" ht="18" customHeight="1" x14ac:dyDescent="0.25">
      <c r="S1391" s="58" t="s">
        <v>82</v>
      </c>
      <c r="T1391" s="58">
        <v>2021</v>
      </c>
      <c r="U1391" s="58" t="s">
        <v>1</v>
      </c>
      <c r="V1391" s="58" t="s">
        <v>83</v>
      </c>
      <c r="W1391" s="58" t="s">
        <v>97</v>
      </c>
      <c r="X1391" s="58" t="s">
        <v>98</v>
      </c>
      <c r="Y1391" s="58" t="s">
        <v>94</v>
      </c>
      <c r="Z1391" s="58" t="s">
        <v>96</v>
      </c>
      <c r="AA1391" s="58" t="s">
        <v>99</v>
      </c>
      <c r="AB1391" s="58">
        <v>355</v>
      </c>
      <c r="AC1391" s="58">
        <v>507.65</v>
      </c>
    </row>
    <row r="1392" spans="19:29" ht="18" customHeight="1" x14ac:dyDescent="0.25">
      <c r="S1392" s="58" t="s">
        <v>89</v>
      </c>
      <c r="T1392" s="58">
        <v>2021</v>
      </c>
      <c r="U1392" s="58" t="s">
        <v>1</v>
      </c>
      <c r="V1392" s="58" t="s">
        <v>83</v>
      </c>
      <c r="W1392" s="58" t="s">
        <v>97</v>
      </c>
      <c r="X1392" s="58" t="s">
        <v>98</v>
      </c>
      <c r="Y1392" s="58" t="s">
        <v>94</v>
      </c>
      <c r="Z1392" s="58" t="s">
        <v>87</v>
      </c>
      <c r="AA1392" s="58" t="s">
        <v>99</v>
      </c>
      <c r="AB1392" s="58">
        <v>325</v>
      </c>
      <c r="AC1392" s="58">
        <v>464.75</v>
      </c>
    </row>
    <row r="1393" spans="19:29" ht="18" customHeight="1" x14ac:dyDescent="0.25">
      <c r="S1393" s="58" t="s">
        <v>82</v>
      </c>
      <c r="T1393" s="58">
        <v>2021</v>
      </c>
      <c r="U1393" s="58" t="s">
        <v>1</v>
      </c>
      <c r="V1393" s="58" t="s">
        <v>83</v>
      </c>
      <c r="W1393" s="58" t="s">
        <v>97</v>
      </c>
      <c r="X1393" s="58" t="s">
        <v>98</v>
      </c>
      <c r="Y1393" s="58" t="s">
        <v>94</v>
      </c>
      <c r="Z1393" s="58" t="s">
        <v>87</v>
      </c>
      <c r="AA1393" s="58" t="s">
        <v>99</v>
      </c>
      <c r="AB1393" s="58">
        <v>830</v>
      </c>
      <c r="AC1393" s="58">
        <v>1186.9000000000001</v>
      </c>
    </row>
    <row r="1394" spans="19:29" ht="18" customHeight="1" x14ac:dyDescent="0.25">
      <c r="S1394" s="58" t="s">
        <v>91</v>
      </c>
      <c r="T1394" s="58">
        <v>2021</v>
      </c>
      <c r="U1394" s="58" t="s">
        <v>1</v>
      </c>
      <c r="V1394" s="58" t="s">
        <v>83</v>
      </c>
      <c r="W1394" s="58" t="s">
        <v>97</v>
      </c>
      <c r="X1394" s="58" t="s">
        <v>98</v>
      </c>
      <c r="Y1394" s="58" t="s">
        <v>94</v>
      </c>
      <c r="Z1394" s="58" t="s">
        <v>87</v>
      </c>
      <c r="AA1394" s="58" t="s">
        <v>99</v>
      </c>
      <c r="AB1394" s="58">
        <v>863</v>
      </c>
      <c r="AC1394" s="58">
        <v>1234.0899999999999</v>
      </c>
    </row>
    <row r="1395" spans="19:29" ht="18" customHeight="1" x14ac:dyDescent="0.25">
      <c r="S1395" s="58" t="s">
        <v>89</v>
      </c>
      <c r="T1395" s="58">
        <v>2021</v>
      </c>
      <c r="U1395" s="58" t="s">
        <v>0</v>
      </c>
      <c r="V1395" s="58" t="s">
        <v>83</v>
      </c>
      <c r="W1395" s="58" t="s">
        <v>97</v>
      </c>
      <c r="X1395" s="58" t="s">
        <v>98</v>
      </c>
      <c r="Y1395" s="58" t="s">
        <v>94</v>
      </c>
      <c r="Z1395" s="58" t="s">
        <v>87</v>
      </c>
      <c r="AA1395" s="58" t="s">
        <v>99</v>
      </c>
      <c r="AB1395" s="58">
        <v>356</v>
      </c>
      <c r="AC1395" s="58">
        <v>509.08</v>
      </c>
    </row>
    <row r="1396" spans="19:29" ht="18" customHeight="1" x14ac:dyDescent="0.25">
      <c r="S1396" s="58" t="s">
        <v>82</v>
      </c>
      <c r="T1396" s="58">
        <v>2021</v>
      </c>
      <c r="U1396" s="58" t="s">
        <v>0</v>
      </c>
      <c r="V1396" s="58" t="s">
        <v>83</v>
      </c>
      <c r="W1396" s="58" t="s">
        <v>97</v>
      </c>
      <c r="X1396" s="58" t="s">
        <v>98</v>
      </c>
      <c r="Y1396" s="58" t="s">
        <v>94</v>
      </c>
      <c r="Z1396" s="58" t="s">
        <v>87</v>
      </c>
      <c r="AA1396" s="58" t="s">
        <v>99</v>
      </c>
      <c r="AB1396" s="58">
        <v>158</v>
      </c>
      <c r="AC1396" s="58">
        <v>225.94</v>
      </c>
    </row>
    <row r="1397" spans="19:29" ht="18" customHeight="1" x14ac:dyDescent="0.25">
      <c r="S1397" s="58" t="s">
        <v>89</v>
      </c>
      <c r="T1397" s="58">
        <v>2021</v>
      </c>
      <c r="U1397" s="58" t="s">
        <v>0</v>
      </c>
      <c r="V1397" s="58" t="s">
        <v>83</v>
      </c>
      <c r="W1397" s="58" t="s">
        <v>97</v>
      </c>
      <c r="X1397" s="58" t="s">
        <v>98</v>
      </c>
      <c r="Y1397" s="58" t="s">
        <v>94</v>
      </c>
      <c r="Z1397" s="58" t="s">
        <v>87</v>
      </c>
      <c r="AA1397" s="58" t="s">
        <v>99</v>
      </c>
      <c r="AB1397" s="58">
        <v>332</v>
      </c>
      <c r="AC1397" s="58">
        <v>474.76</v>
      </c>
    </row>
    <row r="1398" spans="19:29" ht="18" customHeight="1" x14ac:dyDescent="0.25">
      <c r="S1398" s="58" t="s">
        <v>89</v>
      </c>
      <c r="T1398" s="58">
        <v>2021</v>
      </c>
      <c r="U1398" s="58" t="s">
        <v>0</v>
      </c>
      <c r="V1398" s="58" t="s">
        <v>83</v>
      </c>
      <c r="W1398" s="58" t="s">
        <v>97</v>
      </c>
      <c r="X1398" s="58" t="s">
        <v>98</v>
      </c>
      <c r="Y1398" s="58" t="s">
        <v>94</v>
      </c>
      <c r="Z1398" s="58" t="s">
        <v>87</v>
      </c>
      <c r="AA1398" s="58" t="s">
        <v>99</v>
      </c>
      <c r="AB1398" s="58">
        <v>358</v>
      </c>
      <c r="AC1398" s="58">
        <v>511.94</v>
      </c>
    </row>
    <row r="1399" spans="19:29" ht="18" customHeight="1" x14ac:dyDescent="0.25">
      <c r="S1399" s="58" t="s">
        <v>89</v>
      </c>
      <c r="T1399" s="58">
        <v>2021</v>
      </c>
      <c r="U1399" s="58" t="s">
        <v>0</v>
      </c>
      <c r="V1399" s="58" t="s">
        <v>83</v>
      </c>
      <c r="W1399" s="58" t="s">
        <v>97</v>
      </c>
      <c r="X1399" s="58" t="s">
        <v>98</v>
      </c>
      <c r="Y1399" s="58" t="s">
        <v>94</v>
      </c>
      <c r="Z1399" s="58" t="s">
        <v>87</v>
      </c>
      <c r="AA1399" s="58" t="s">
        <v>99</v>
      </c>
      <c r="AB1399" s="58">
        <v>160</v>
      </c>
      <c r="AC1399" s="58">
        <v>228.8</v>
      </c>
    </row>
    <row r="1400" spans="19:29" ht="18" customHeight="1" x14ac:dyDescent="0.25">
      <c r="S1400" s="58" t="s">
        <v>92</v>
      </c>
      <c r="T1400" s="58">
        <v>2021</v>
      </c>
      <c r="U1400" s="58" t="s">
        <v>0</v>
      </c>
      <c r="V1400" s="58" t="s">
        <v>83</v>
      </c>
      <c r="W1400" s="58" t="s">
        <v>97</v>
      </c>
      <c r="X1400" s="58" t="s">
        <v>98</v>
      </c>
      <c r="Y1400" s="58" t="s">
        <v>94</v>
      </c>
      <c r="Z1400" s="58" t="s">
        <v>87</v>
      </c>
      <c r="AA1400" s="58" t="s">
        <v>99</v>
      </c>
      <c r="AB1400" s="58">
        <v>334</v>
      </c>
      <c r="AC1400" s="58">
        <v>477.62</v>
      </c>
    </row>
    <row r="1401" spans="19:29" ht="18" customHeight="1" x14ac:dyDescent="0.25">
      <c r="S1401" s="58" t="s">
        <v>89</v>
      </c>
      <c r="T1401" s="58">
        <v>2021</v>
      </c>
      <c r="U1401" s="58" t="s">
        <v>0</v>
      </c>
      <c r="V1401" s="58" t="s">
        <v>83</v>
      </c>
      <c r="W1401" s="58" t="s">
        <v>97</v>
      </c>
      <c r="X1401" s="58" t="s">
        <v>98</v>
      </c>
      <c r="Y1401" s="58" t="s">
        <v>94</v>
      </c>
      <c r="Z1401" s="58" t="s">
        <v>87</v>
      </c>
      <c r="AA1401" s="58" t="s">
        <v>99</v>
      </c>
      <c r="AB1401" s="58">
        <v>820</v>
      </c>
      <c r="AC1401" s="58">
        <v>1172.5999999999999</v>
      </c>
    </row>
    <row r="1402" spans="19:29" ht="18" customHeight="1" x14ac:dyDescent="0.25">
      <c r="S1402" s="58" t="s">
        <v>89</v>
      </c>
      <c r="T1402" s="58">
        <v>2021</v>
      </c>
      <c r="U1402" s="58" t="s">
        <v>0</v>
      </c>
      <c r="V1402" s="58" t="s">
        <v>83</v>
      </c>
      <c r="W1402" s="58" t="s">
        <v>97</v>
      </c>
      <c r="X1402" s="58" t="s">
        <v>98</v>
      </c>
      <c r="Y1402" s="58" t="s">
        <v>94</v>
      </c>
      <c r="Z1402" s="58" t="s">
        <v>87</v>
      </c>
      <c r="AA1402" s="58" t="s">
        <v>99</v>
      </c>
      <c r="AB1402" s="58">
        <v>907</v>
      </c>
      <c r="AC1402" s="58">
        <v>1297.01</v>
      </c>
    </row>
    <row r="1403" spans="19:29" ht="18" customHeight="1" x14ac:dyDescent="0.25">
      <c r="S1403" s="58" t="s">
        <v>89</v>
      </c>
      <c r="T1403" s="58">
        <v>2021</v>
      </c>
      <c r="U1403" s="58" t="s">
        <v>0</v>
      </c>
      <c r="V1403" s="58" t="s">
        <v>83</v>
      </c>
      <c r="W1403" s="58" t="s">
        <v>97</v>
      </c>
      <c r="X1403" s="58" t="s">
        <v>98</v>
      </c>
      <c r="Y1403" s="58" t="s">
        <v>94</v>
      </c>
      <c r="Z1403" s="58" t="s">
        <v>87</v>
      </c>
      <c r="AA1403" s="58" t="s">
        <v>99</v>
      </c>
      <c r="AB1403" s="58">
        <v>860</v>
      </c>
      <c r="AC1403" s="58">
        <v>526.24</v>
      </c>
    </row>
    <row r="1404" spans="19:29" ht="18" customHeight="1" x14ac:dyDescent="0.25">
      <c r="S1404" s="58" t="s">
        <v>82</v>
      </c>
      <c r="T1404" s="58">
        <v>2021</v>
      </c>
      <c r="U1404" s="58" t="s">
        <v>0</v>
      </c>
      <c r="V1404" s="58" t="s">
        <v>83</v>
      </c>
      <c r="W1404" s="58" t="s">
        <v>97</v>
      </c>
      <c r="X1404" s="58" t="s">
        <v>98</v>
      </c>
      <c r="Y1404" s="58" t="s">
        <v>94</v>
      </c>
      <c r="Z1404" s="58" t="s">
        <v>87</v>
      </c>
      <c r="AA1404" s="58" t="s">
        <v>99</v>
      </c>
      <c r="AB1404" s="58">
        <v>159</v>
      </c>
      <c r="AC1404" s="58">
        <v>526.24</v>
      </c>
    </row>
    <row r="1405" spans="19:29" ht="18" customHeight="1" x14ac:dyDescent="0.25">
      <c r="S1405" s="58" t="s">
        <v>89</v>
      </c>
      <c r="T1405" s="58">
        <v>2021</v>
      </c>
      <c r="U1405" s="58" t="s">
        <v>0</v>
      </c>
      <c r="V1405" s="58" t="s">
        <v>83</v>
      </c>
      <c r="W1405" s="58" t="s">
        <v>97</v>
      </c>
      <c r="X1405" s="58" t="s">
        <v>98</v>
      </c>
      <c r="Y1405" s="58" t="s">
        <v>94</v>
      </c>
      <c r="Z1405" s="58" t="s">
        <v>87</v>
      </c>
      <c r="AA1405" s="58" t="s">
        <v>99</v>
      </c>
      <c r="AB1405" s="58">
        <v>333</v>
      </c>
      <c r="AC1405" s="58">
        <v>476.19</v>
      </c>
    </row>
    <row r="1406" spans="19:29" ht="18" customHeight="1" x14ac:dyDescent="0.25">
      <c r="S1406" s="58" t="s">
        <v>92</v>
      </c>
      <c r="T1406" s="58">
        <v>2021</v>
      </c>
      <c r="U1406" s="58" t="s">
        <v>0</v>
      </c>
      <c r="V1406" s="58" t="s">
        <v>83</v>
      </c>
      <c r="W1406" s="58" t="s">
        <v>97</v>
      </c>
      <c r="X1406" s="58" t="s">
        <v>98</v>
      </c>
      <c r="Y1406" s="58" t="s">
        <v>94</v>
      </c>
      <c r="Z1406" s="58" t="s">
        <v>87</v>
      </c>
      <c r="AA1406" s="58" t="s">
        <v>99</v>
      </c>
      <c r="AB1406" s="58">
        <v>361</v>
      </c>
      <c r="AC1406" s="58">
        <v>516.23</v>
      </c>
    </row>
    <row r="1407" spans="19:29" ht="18" customHeight="1" x14ac:dyDescent="0.25">
      <c r="S1407" s="58" t="s">
        <v>91</v>
      </c>
      <c r="T1407" s="58">
        <v>2021</v>
      </c>
      <c r="U1407" s="58" t="s">
        <v>0</v>
      </c>
      <c r="V1407" s="58" t="s">
        <v>83</v>
      </c>
      <c r="W1407" s="58" t="s">
        <v>97</v>
      </c>
      <c r="X1407" s="58" t="s">
        <v>98</v>
      </c>
      <c r="Y1407" s="58" t="s">
        <v>94</v>
      </c>
      <c r="Z1407" s="58" t="s">
        <v>87</v>
      </c>
      <c r="AA1407" s="58" t="s">
        <v>99</v>
      </c>
      <c r="AB1407" s="58">
        <v>157</v>
      </c>
      <c r="AC1407" s="58">
        <v>224.51</v>
      </c>
    </row>
    <row r="1408" spans="19:29" ht="18" customHeight="1" x14ac:dyDescent="0.25">
      <c r="S1408" s="58" t="s">
        <v>89</v>
      </c>
      <c r="T1408" s="58">
        <v>2021</v>
      </c>
      <c r="U1408" s="58" t="s">
        <v>0</v>
      </c>
      <c r="V1408" s="58" t="s">
        <v>83</v>
      </c>
      <c r="W1408" s="58" t="s">
        <v>97</v>
      </c>
      <c r="X1408" s="58" t="s">
        <v>98</v>
      </c>
      <c r="Y1408" s="58" t="s">
        <v>94</v>
      </c>
      <c r="Z1408" s="58" t="s">
        <v>87</v>
      </c>
      <c r="AA1408" s="58" t="s">
        <v>99</v>
      </c>
      <c r="AB1408" s="58">
        <v>331</v>
      </c>
      <c r="AC1408" s="58">
        <v>473.33</v>
      </c>
    </row>
    <row r="1409" spans="19:29" ht="18" customHeight="1" x14ac:dyDescent="0.25">
      <c r="S1409" s="58" t="s">
        <v>89</v>
      </c>
      <c r="T1409" s="58">
        <v>2021</v>
      </c>
      <c r="U1409" s="58" t="s">
        <v>0</v>
      </c>
      <c r="V1409" s="58" t="s">
        <v>83</v>
      </c>
      <c r="W1409" s="58" t="s">
        <v>97</v>
      </c>
      <c r="X1409" s="58" t="s">
        <v>98</v>
      </c>
      <c r="Y1409" s="58" t="s">
        <v>94</v>
      </c>
      <c r="Z1409" s="58" t="s">
        <v>87</v>
      </c>
      <c r="AA1409" s="58" t="s">
        <v>99</v>
      </c>
      <c r="AB1409" s="58">
        <v>829</v>
      </c>
      <c r="AC1409" s="58">
        <v>1185.47</v>
      </c>
    </row>
    <row r="1410" spans="19:29" ht="18" customHeight="1" x14ac:dyDescent="0.25">
      <c r="S1410" s="58" t="s">
        <v>89</v>
      </c>
      <c r="T1410" s="58">
        <v>2021</v>
      </c>
      <c r="U1410" s="58" t="s">
        <v>0</v>
      </c>
      <c r="V1410" s="58" t="s">
        <v>83</v>
      </c>
      <c r="W1410" s="58" t="s">
        <v>97</v>
      </c>
      <c r="X1410" s="58" t="s">
        <v>98</v>
      </c>
      <c r="Y1410" s="58" t="s">
        <v>94</v>
      </c>
      <c r="Z1410" s="58" t="s">
        <v>87</v>
      </c>
      <c r="AA1410" s="58" t="s">
        <v>99</v>
      </c>
      <c r="AB1410" s="58">
        <v>862</v>
      </c>
      <c r="AC1410" s="58">
        <v>1232.6599999999999</v>
      </c>
    </row>
    <row r="1411" spans="19:29" ht="18" customHeight="1" x14ac:dyDescent="0.25">
      <c r="S1411" s="58" t="s">
        <v>89</v>
      </c>
      <c r="T1411" s="58">
        <v>2021</v>
      </c>
      <c r="U1411" s="58" t="s">
        <v>0</v>
      </c>
      <c r="V1411" s="58" t="s">
        <v>83</v>
      </c>
      <c r="W1411" s="58" t="s">
        <v>97</v>
      </c>
      <c r="X1411" s="58" t="s">
        <v>98</v>
      </c>
      <c r="Y1411" s="58" t="s">
        <v>94</v>
      </c>
      <c r="Z1411" s="58" t="s">
        <v>87</v>
      </c>
      <c r="AA1411" s="58" t="s">
        <v>99</v>
      </c>
      <c r="AB1411" s="58">
        <v>329</v>
      </c>
      <c r="AC1411" s="58">
        <v>470.47</v>
      </c>
    </row>
    <row r="1412" spans="19:29" ht="18" customHeight="1" x14ac:dyDescent="0.25">
      <c r="S1412" s="58" t="s">
        <v>89</v>
      </c>
      <c r="T1412" s="58">
        <v>2021</v>
      </c>
      <c r="U1412" s="58" t="s">
        <v>6</v>
      </c>
      <c r="V1412" s="58" t="s">
        <v>83</v>
      </c>
      <c r="W1412" s="58" t="s">
        <v>97</v>
      </c>
      <c r="X1412" s="58" t="s">
        <v>98</v>
      </c>
      <c r="Y1412" s="58" t="s">
        <v>94</v>
      </c>
      <c r="Z1412" s="58" t="s">
        <v>87</v>
      </c>
      <c r="AA1412" s="58" t="s">
        <v>99</v>
      </c>
      <c r="AB1412" s="58">
        <v>326</v>
      </c>
      <c r="AC1412" s="58">
        <v>466.18</v>
      </c>
    </row>
    <row r="1413" spans="19:29" ht="18" customHeight="1" x14ac:dyDescent="0.25">
      <c r="S1413" s="58" t="s">
        <v>89</v>
      </c>
      <c r="T1413" s="58">
        <v>2021</v>
      </c>
      <c r="U1413" s="58" t="s">
        <v>6</v>
      </c>
      <c r="V1413" s="58" t="s">
        <v>83</v>
      </c>
      <c r="W1413" s="58" t="s">
        <v>97</v>
      </c>
      <c r="X1413" s="58" t="s">
        <v>98</v>
      </c>
      <c r="Y1413" s="58" t="s">
        <v>94</v>
      </c>
      <c r="Z1413" s="58" t="s">
        <v>87</v>
      </c>
      <c r="AA1413" s="58" t="s">
        <v>99</v>
      </c>
      <c r="AB1413" s="58">
        <v>128</v>
      </c>
      <c r="AC1413" s="58">
        <v>183.04</v>
      </c>
    </row>
    <row r="1414" spans="19:29" ht="18" customHeight="1" x14ac:dyDescent="0.25">
      <c r="S1414" s="58" t="s">
        <v>82</v>
      </c>
      <c r="T1414" s="58">
        <v>2021</v>
      </c>
      <c r="U1414" s="58" t="s">
        <v>6</v>
      </c>
      <c r="V1414" s="58" t="s">
        <v>83</v>
      </c>
      <c r="W1414" s="58" t="s">
        <v>97</v>
      </c>
      <c r="X1414" s="58" t="s">
        <v>98</v>
      </c>
      <c r="Y1414" s="58" t="s">
        <v>94</v>
      </c>
      <c r="Z1414" s="58" t="s">
        <v>87</v>
      </c>
      <c r="AA1414" s="58" t="s">
        <v>99</v>
      </c>
      <c r="AB1414" s="58">
        <v>302</v>
      </c>
      <c r="AC1414" s="58">
        <v>431.86</v>
      </c>
    </row>
    <row r="1415" spans="19:29" ht="18" customHeight="1" x14ac:dyDescent="0.25">
      <c r="S1415" s="58" t="s">
        <v>89</v>
      </c>
      <c r="T1415" s="58">
        <v>2021</v>
      </c>
      <c r="U1415" s="58" t="s">
        <v>6</v>
      </c>
      <c r="V1415" s="58" t="s">
        <v>83</v>
      </c>
      <c r="W1415" s="58" t="s">
        <v>97</v>
      </c>
      <c r="X1415" s="58" t="s">
        <v>98</v>
      </c>
      <c r="Y1415" s="58" t="s">
        <v>94</v>
      </c>
      <c r="Z1415" s="58" t="s">
        <v>87</v>
      </c>
      <c r="AA1415" s="58" t="s">
        <v>99</v>
      </c>
      <c r="AB1415" s="58">
        <v>328</v>
      </c>
      <c r="AC1415" s="58">
        <v>469.03999999999996</v>
      </c>
    </row>
    <row r="1416" spans="19:29" ht="18" customHeight="1" x14ac:dyDescent="0.25">
      <c r="S1416" s="58" t="s">
        <v>91</v>
      </c>
      <c r="T1416" s="58">
        <v>2021</v>
      </c>
      <c r="U1416" s="58" t="s">
        <v>6</v>
      </c>
      <c r="V1416" s="58" t="s">
        <v>83</v>
      </c>
      <c r="W1416" s="58" t="s">
        <v>97</v>
      </c>
      <c r="X1416" s="58" t="s">
        <v>98</v>
      </c>
      <c r="Y1416" s="58" t="s">
        <v>94</v>
      </c>
      <c r="Z1416" s="58" t="s">
        <v>87</v>
      </c>
      <c r="AA1416" s="58" t="s">
        <v>99</v>
      </c>
      <c r="AB1416" s="58">
        <v>298</v>
      </c>
      <c r="AC1416" s="58">
        <v>426.14</v>
      </c>
    </row>
    <row r="1417" spans="19:29" ht="18" customHeight="1" x14ac:dyDescent="0.25">
      <c r="S1417" s="58" t="s">
        <v>89</v>
      </c>
      <c r="T1417" s="58">
        <v>2021</v>
      </c>
      <c r="U1417" s="58" t="s">
        <v>6</v>
      </c>
      <c r="V1417" s="58" t="s">
        <v>83</v>
      </c>
      <c r="W1417" s="58" t="s">
        <v>97</v>
      </c>
      <c r="X1417" s="58" t="s">
        <v>98</v>
      </c>
      <c r="Y1417" s="58" t="s">
        <v>94</v>
      </c>
      <c r="Z1417" s="58" t="s">
        <v>87</v>
      </c>
      <c r="AA1417" s="58" t="s">
        <v>99</v>
      </c>
      <c r="AB1417" s="58">
        <v>826</v>
      </c>
      <c r="AC1417" s="58">
        <v>1181.18</v>
      </c>
    </row>
    <row r="1418" spans="19:29" ht="18" customHeight="1" x14ac:dyDescent="0.25">
      <c r="S1418" s="58" t="s">
        <v>91</v>
      </c>
      <c r="T1418" s="58">
        <v>2021</v>
      </c>
      <c r="U1418" s="58" t="s">
        <v>6</v>
      </c>
      <c r="V1418" s="58" t="s">
        <v>83</v>
      </c>
      <c r="W1418" s="58" t="s">
        <v>97</v>
      </c>
      <c r="X1418" s="58" t="s">
        <v>98</v>
      </c>
      <c r="Y1418" s="58" t="s">
        <v>94</v>
      </c>
      <c r="Z1418" s="58" t="s">
        <v>87</v>
      </c>
      <c r="AA1418" s="58" t="s">
        <v>99</v>
      </c>
      <c r="AB1418" s="58">
        <v>859</v>
      </c>
      <c r="AC1418" s="58">
        <v>1228.3699999999999</v>
      </c>
    </row>
    <row r="1419" spans="19:29" ht="18" customHeight="1" x14ac:dyDescent="0.25">
      <c r="S1419" s="58" t="s">
        <v>91</v>
      </c>
      <c r="T1419" s="58">
        <v>2021</v>
      </c>
      <c r="U1419" s="58" t="s">
        <v>6</v>
      </c>
      <c r="V1419" s="58" t="s">
        <v>83</v>
      </c>
      <c r="W1419" s="58" t="s">
        <v>97</v>
      </c>
      <c r="X1419" s="58" t="s">
        <v>98</v>
      </c>
      <c r="Y1419" s="58" t="s">
        <v>94</v>
      </c>
      <c r="Z1419" s="58" t="s">
        <v>87</v>
      </c>
      <c r="AA1419" s="58" t="s">
        <v>99</v>
      </c>
      <c r="AB1419" s="58">
        <v>912</v>
      </c>
      <c r="AC1419" s="58">
        <v>1304.1599999999999</v>
      </c>
    </row>
    <row r="1420" spans="19:29" ht="18" customHeight="1" x14ac:dyDescent="0.25">
      <c r="S1420" s="58" t="s">
        <v>91</v>
      </c>
      <c r="T1420" s="58">
        <v>2021</v>
      </c>
      <c r="U1420" s="58" t="s">
        <v>6</v>
      </c>
      <c r="V1420" s="58" t="s">
        <v>83</v>
      </c>
      <c r="W1420" s="58" t="s">
        <v>97</v>
      </c>
      <c r="X1420" s="58" t="s">
        <v>98</v>
      </c>
      <c r="Y1420" s="58" t="s">
        <v>94</v>
      </c>
      <c r="Z1420" s="58" t="s">
        <v>87</v>
      </c>
      <c r="AA1420" s="58" t="s">
        <v>99</v>
      </c>
      <c r="AB1420" s="58">
        <v>865</v>
      </c>
      <c r="AC1420" s="58">
        <v>526.24</v>
      </c>
    </row>
    <row r="1421" spans="19:29" ht="18" customHeight="1" x14ac:dyDescent="0.25">
      <c r="S1421" s="58" t="s">
        <v>92</v>
      </c>
      <c r="T1421" s="58">
        <v>2021</v>
      </c>
      <c r="U1421" s="58" t="s">
        <v>6</v>
      </c>
      <c r="V1421" s="58" t="s">
        <v>83</v>
      </c>
      <c r="W1421" s="58" t="s">
        <v>97</v>
      </c>
      <c r="X1421" s="58" t="s">
        <v>98</v>
      </c>
      <c r="Y1421" s="58" t="s">
        <v>94</v>
      </c>
      <c r="Z1421" s="58" t="s">
        <v>87</v>
      </c>
      <c r="AA1421" s="58" t="s">
        <v>99</v>
      </c>
      <c r="AB1421" s="58">
        <v>129</v>
      </c>
      <c r="AC1421" s="58">
        <v>526.24</v>
      </c>
    </row>
    <row r="1422" spans="19:29" ht="18" customHeight="1" x14ac:dyDescent="0.25">
      <c r="S1422" s="58" t="s">
        <v>89</v>
      </c>
      <c r="T1422" s="58">
        <v>2021</v>
      </c>
      <c r="U1422" s="58" t="s">
        <v>6</v>
      </c>
      <c r="V1422" s="58" t="s">
        <v>83</v>
      </c>
      <c r="W1422" s="58" t="s">
        <v>97</v>
      </c>
      <c r="X1422" s="58" t="s">
        <v>98</v>
      </c>
      <c r="Y1422" s="58" t="s">
        <v>94</v>
      </c>
      <c r="Z1422" s="58" t="s">
        <v>87</v>
      </c>
      <c r="AA1422" s="58" t="s">
        <v>99</v>
      </c>
      <c r="AB1422" s="58">
        <v>297</v>
      </c>
      <c r="AC1422" s="58">
        <v>424.71</v>
      </c>
    </row>
    <row r="1423" spans="19:29" ht="18" customHeight="1" x14ac:dyDescent="0.25">
      <c r="S1423" s="58" t="s">
        <v>91</v>
      </c>
      <c r="T1423" s="58">
        <v>2021</v>
      </c>
      <c r="U1423" s="58" t="s">
        <v>6</v>
      </c>
      <c r="V1423" s="58" t="s">
        <v>83</v>
      </c>
      <c r="W1423" s="58" t="s">
        <v>97</v>
      </c>
      <c r="X1423" s="58" t="s">
        <v>98</v>
      </c>
      <c r="Y1423" s="58" t="s">
        <v>94</v>
      </c>
      <c r="Z1423" s="58" t="s">
        <v>87</v>
      </c>
      <c r="AA1423" s="58" t="s">
        <v>99</v>
      </c>
      <c r="AB1423" s="58">
        <v>325</v>
      </c>
      <c r="AC1423" s="58">
        <v>464.75</v>
      </c>
    </row>
    <row r="1424" spans="19:29" ht="18" customHeight="1" x14ac:dyDescent="0.25">
      <c r="S1424" s="58" t="s">
        <v>82</v>
      </c>
      <c r="T1424" s="58">
        <v>2021</v>
      </c>
      <c r="U1424" s="58" t="s">
        <v>6</v>
      </c>
      <c r="V1424" s="58" t="s">
        <v>83</v>
      </c>
      <c r="W1424" s="58" t="s">
        <v>97</v>
      </c>
      <c r="X1424" s="58" t="s">
        <v>98</v>
      </c>
      <c r="Y1424" s="58" t="s">
        <v>94</v>
      </c>
      <c r="Z1424" s="58" t="s">
        <v>87</v>
      </c>
      <c r="AA1424" s="58" t="s">
        <v>99</v>
      </c>
      <c r="AB1424" s="58">
        <v>127</v>
      </c>
      <c r="AC1424" s="58">
        <v>181.61</v>
      </c>
    </row>
    <row r="1425" spans="19:29" ht="18" customHeight="1" x14ac:dyDescent="0.25">
      <c r="S1425" s="58" t="s">
        <v>89</v>
      </c>
      <c r="T1425" s="58">
        <v>2021</v>
      </c>
      <c r="U1425" s="58" t="s">
        <v>6</v>
      </c>
      <c r="V1425" s="58" t="s">
        <v>83</v>
      </c>
      <c r="W1425" s="58" t="s">
        <v>97</v>
      </c>
      <c r="X1425" s="58" t="s">
        <v>98</v>
      </c>
      <c r="Y1425" s="58" t="s">
        <v>94</v>
      </c>
      <c r="Z1425" s="58" t="s">
        <v>87</v>
      </c>
      <c r="AA1425" s="58" t="s">
        <v>99</v>
      </c>
      <c r="AB1425" s="58">
        <v>301</v>
      </c>
      <c r="AC1425" s="58">
        <v>430.43</v>
      </c>
    </row>
    <row r="1426" spans="19:29" ht="18" customHeight="1" x14ac:dyDescent="0.25">
      <c r="S1426" s="58" t="s">
        <v>82</v>
      </c>
      <c r="T1426" s="58">
        <v>2021</v>
      </c>
      <c r="U1426" s="58" t="s">
        <v>6</v>
      </c>
      <c r="V1426" s="58" t="s">
        <v>83</v>
      </c>
      <c r="W1426" s="58" t="s">
        <v>97</v>
      </c>
      <c r="X1426" s="58" t="s">
        <v>98</v>
      </c>
      <c r="Y1426" s="58" t="s">
        <v>94</v>
      </c>
      <c r="Z1426" s="58" t="s">
        <v>87</v>
      </c>
      <c r="AA1426" s="58" t="s">
        <v>99</v>
      </c>
      <c r="AB1426" s="58">
        <v>834</v>
      </c>
      <c r="AC1426" s="58">
        <v>1192.6199999999999</v>
      </c>
    </row>
    <row r="1427" spans="19:29" ht="18" customHeight="1" x14ac:dyDescent="0.25">
      <c r="S1427" s="58" t="s">
        <v>89</v>
      </c>
      <c r="T1427" s="58">
        <v>2021</v>
      </c>
      <c r="U1427" s="58" t="s">
        <v>6</v>
      </c>
      <c r="V1427" s="58" t="s">
        <v>83</v>
      </c>
      <c r="W1427" s="58" t="s">
        <v>97</v>
      </c>
      <c r="X1427" s="58" t="s">
        <v>98</v>
      </c>
      <c r="Y1427" s="58" t="s">
        <v>94</v>
      </c>
      <c r="Z1427" s="58" t="s">
        <v>87</v>
      </c>
      <c r="AA1427" s="58" t="s">
        <v>99</v>
      </c>
      <c r="AB1427" s="58">
        <v>868</v>
      </c>
      <c r="AC1427" s="58">
        <v>1241.24</v>
      </c>
    </row>
    <row r="1428" spans="19:29" ht="18" customHeight="1" x14ac:dyDescent="0.25">
      <c r="S1428" s="58" t="s">
        <v>89</v>
      </c>
      <c r="T1428" s="58">
        <v>2021</v>
      </c>
      <c r="U1428" s="58" t="s">
        <v>6</v>
      </c>
      <c r="V1428" s="58" t="s">
        <v>83</v>
      </c>
      <c r="W1428" s="58" t="s">
        <v>97</v>
      </c>
      <c r="X1428" s="58" t="s">
        <v>98</v>
      </c>
      <c r="Y1428" s="58" t="s">
        <v>94</v>
      </c>
      <c r="Z1428" s="58" t="s">
        <v>87</v>
      </c>
      <c r="AA1428" s="58" t="s">
        <v>99</v>
      </c>
      <c r="AB1428" s="58">
        <v>299</v>
      </c>
      <c r="AC1428" s="58">
        <v>427.57</v>
      </c>
    </row>
    <row r="1429" spans="19:29" ht="18" customHeight="1" x14ac:dyDescent="0.25">
      <c r="S1429" s="58" t="s">
        <v>93</v>
      </c>
      <c r="T1429" s="58">
        <v>2021</v>
      </c>
      <c r="U1429" s="58" t="s">
        <v>5</v>
      </c>
      <c r="V1429" s="58" t="s">
        <v>83</v>
      </c>
      <c r="W1429" s="58" t="s">
        <v>97</v>
      </c>
      <c r="X1429" s="58" t="s">
        <v>98</v>
      </c>
      <c r="Y1429" s="58" t="s">
        <v>94</v>
      </c>
      <c r="Z1429" s="58" t="s">
        <v>87</v>
      </c>
      <c r="AA1429" s="58" t="s">
        <v>99</v>
      </c>
      <c r="AB1429" s="58">
        <v>332</v>
      </c>
      <c r="AC1429" s="58">
        <v>474.76</v>
      </c>
    </row>
    <row r="1430" spans="19:29" ht="18" customHeight="1" x14ac:dyDescent="0.25">
      <c r="S1430" s="58" t="s">
        <v>82</v>
      </c>
      <c r="T1430" s="58">
        <v>2021</v>
      </c>
      <c r="U1430" s="58" t="s">
        <v>5</v>
      </c>
      <c r="V1430" s="58" t="s">
        <v>83</v>
      </c>
      <c r="W1430" s="58" t="s">
        <v>97</v>
      </c>
      <c r="X1430" s="58" t="s">
        <v>98</v>
      </c>
      <c r="Y1430" s="58" t="s">
        <v>94</v>
      </c>
      <c r="Z1430" s="58" t="s">
        <v>87</v>
      </c>
      <c r="AA1430" s="58" t="s">
        <v>99</v>
      </c>
      <c r="AB1430" s="58">
        <v>134</v>
      </c>
      <c r="AC1430" s="58">
        <v>191.62</v>
      </c>
    </row>
    <row r="1431" spans="19:29" ht="18" customHeight="1" x14ac:dyDescent="0.25">
      <c r="S1431" s="58" t="s">
        <v>92</v>
      </c>
      <c r="T1431" s="58">
        <v>2021</v>
      </c>
      <c r="U1431" s="58" t="s">
        <v>5</v>
      </c>
      <c r="V1431" s="58" t="s">
        <v>83</v>
      </c>
      <c r="W1431" s="58" t="s">
        <v>97</v>
      </c>
      <c r="X1431" s="58" t="s">
        <v>98</v>
      </c>
      <c r="Y1431" s="58" t="s">
        <v>94</v>
      </c>
      <c r="Z1431" s="58" t="s">
        <v>87</v>
      </c>
      <c r="AA1431" s="58" t="s">
        <v>99</v>
      </c>
      <c r="AB1431" s="58">
        <v>334</v>
      </c>
      <c r="AC1431" s="58">
        <v>477.62</v>
      </c>
    </row>
    <row r="1432" spans="19:29" ht="18" customHeight="1" x14ac:dyDescent="0.25">
      <c r="S1432" s="58" t="s">
        <v>82</v>
      </c>
      <c r="T1432" s="58">
        <v>2021</v>
      </c>
      <c r="U1432" s="58" t="s">
        <v>5</v>
      </c>
      <c r="V1432" s="58" t="s">
        <v>83</v>
      </c>
      <c r="W1432" s="58" t="s">
        <v>97</v>
      </c>
      <c r="X1432" s="58" t="s">
        <v>98</v>
      </c>
      <c r="Y1432" s="58" t="s">
        <v>94</v>
      </c>
      <c r="Z1432" s="58" t="s">
        <v>87</v>
      </c>
      <c r="AA1432" s="58" t="s">
        <v>99</v>
      </c>
      <c r="AB1432" s="58">
        <v>130</v>
      </c>
      <c r="AC1432" s="58">
        <v>185.9</v>
      </c>
    </row>
    <row r="1433" spans="19:29" ht="18" customHeight="1" x14ac:dyDescent="0.25">
      <c r="S1433" s="58" t="s">
        <v>89</v>
      </c>
      <c r="T1433" s="58">
        <v>2021</v>
      </c>
      <c r="U1433" s="58" t="s">
        <v>5</v>
      </c>
      <c r="V1433" s="58" t="s">
        <v>83</v>
      </c>
      <c r="W1433" s="58" t="s">
        <v>97</v>
      </c>
      <c r="X1433" s="58" t="s">
        <v>98</v>
      </c>
      <c r="Y1433" s="58" t="s">
        <v>94</v>
      </c>
      <c r="Z1433" s="58" t="s">
        <v>87</v>
      </c>
      <c r="AA1433" s="58" t="s">
        <v>99</v>
      </c>
      <c r="AB1433" s="58">
        <v>304</v>
      </c>
      <c r="AC1433" s="58">
        <v>434.72</v>
      </c>
    </row>
    <row r="1434" spans="19:29" ht="18" customHeight="1" x14ac:dyDescent="0.25">
      <c r="S1434" s="58" t="s">
        <v>91</v>
      </c>
      <c r="T1434" s="58">
        <v>2021</v>
      </c>
      <c r="U1434" s="58" t="s">
        <v>5</v>
      </c>
      <c r="V1434" s="58" t="s">
        <v>83</v>
      </c>
      <c r="W1434" s="58" t="s">
        <v>97</v>
      </c>
      <c r="X1434" s="58" t="s">
        <v>98</v>
      </c>
      <c r="Y1434" s="58" t="s">
        <v>94</v>
      </c>
      <c r="Z1434" s="58" t="s">
        <v>87</v>
      </c>
      <c r="AA1434" s="58" t="s">
        <v>99</v>
      </c>
      <c r="AB1434" s="58">
        <v>825</v>
      </c>
      <c r="AC1434" s="58">
        <v>1179.75</v>
      </c>
    </row>
    <row r="1435" spans="19:29" ht="18" customHeight="1" x14ac:dyDescent="0.25">
      <c r="S1435" s="58" t="s">
        <v>89</v>
      </c>
      <c r="T1435" s="58">
        <v>2021</v>
      </c>
      <c r="U1435" s="58" t="s">
        <v>5</v>
      </c>
      <c r="V1435" s="58" t="s">
        <v>83</v>
      </c>
      <c r="W1435" s="58" t="s">
        <v>97</v>
      </c>
      <c r="X1435" s="58" t="s">
        <v>98</v>
      </c>
      <c r="Y1435" s="58" t="s">
        <v>94</v>
      </c>
      <c r="Z1435" s="58" t="s">
        <v>87</v>
      </c>
      <c r="AA1435" s="58" t="s">
        <v>99</v>
      </c>
      <c r="AB1435" s="58">
        <v>858</v>
      </c>
      <c r="AC1435" s="58">
        <v>1226.94</v>
      </c>
    </row>
    <row r="1436" spans="19:29" ht="18" customHeight="1" x14ac:dyDescent="0.25">
      <c r="S1436" s="58" t="s">
        <v>82</v>
      </c>
      <c r="T1436" s="58">
        <v>2021</v>
      </c>
      <c r="U1436" s="58" t="s">
        <v>5</v>
      </c>
      <c r="V1436" s="58" t="s">
        <v>83</v>
      </c>
      <c r="W1436" s="58" t="s">
        <v>97</v>
      </c>
      <c r="X1436" s="58" t="s">
        <v>98</v>
      </c>
      <c r="Y1436" s="58" t="s">
        <v>94</v>
      </c>
      <c r="Z1436" s="58" t="s">
        <v>87</v>
      </c>
      <c r="AA1436" s="58" t="s">
        <v>99</v>
      </c>
      <c r="AB1436" s="58">
        <v>911</v>
      </c>
      <c r="AC1436" s="58">
        <v>1302.73</v>
      </c>
    </row>
    <row r="1437" spans="19:29" ht="18" customHeight="1" x14ac:dyDescent="0.25">
      <c r="S1437" s="58" t="s">
        <v>82</v>
      </c>
      <c r="T1437" s="58">
        <v>2021</v>
      </c>
      <c r="U1437" s="58" t="s">
        <v>5</v>
      </c>
      <c r="V1437" s="58" t="s">
        <v>83</v>
      </c>
      <c r="W1437" s="58" t="s">
        <v>97</v>
      </c>
      <c r="X1437" s="58" t="s">
        <v>98</v>
      </c>
      <c r="Y1437" s="58" t="s">
        <v>94</v>
      </c>
      <c r="Z1437" s="58" t="s">
        <v>87</v>
      </c>
      <c r="AA1437" s="58" t="s">
        <v>99</v>
      </c>
      <c r="AB1437" s="58">
        <v>864</v>
      </c>
      <c r="AC1437" s="58">
        <v>526.24</v>
      </c>
    </row>
    <row r="1438" spans="19:29" ht="18" customHeight="1" x14ac:dyDescent="0.25">
      <c r="S1438" s="58" t="s">
        <v>89</v>
      </c>
      <c r="T1438" s="58">
        <v>2021</v>
      </c>
      <c r="U1438" s="58" t="s">
        <v>5</v>
      </c>
      <c r="V1438" s="58" t="s">
        <v>83</v>
      </c>
      <c r="W1438" s="58" t="s">
        <v>97</v>
      </c>
      <c r="X1438" s="58" t="s">
        <v>98</v>
      </c>
      <c r="Y1438" s="58" t="s">
        <v>94</v>
      </c>
      <c r="Z1438" s="58" t="s">
        <v>87</v>
      </c>
      <c r="AA1438" s="58" t="s">
        <v>99</v>
      </c>
      <c r="AB1438" s="58">
        <v>135</v>
      </c>
      <c r="AC1438" s="58">
        <v>526.24</v>
      </c>
    </row>
    <row r="1439" spans="19:29" ht="18" customHeight="1" x14ac:dyDescent="0.25">
      <c r="S1439" s="58" t="s">
        <v>91</v>
      </c>
      <c r="T1439" s="58">
        <v>2021</v>
      </c>
      <c r="U1439" s="58" t="s">
        <v>5</v>
      </c>
      <c r="V1439" s="58" t="s">
        <v>83</v>
      </c>
      <c r="W1439" s="58" t="s">
        <v>97</v>
      </c>
      <c r="X1439" s="58" t="s">
        <v>98</v>
      </c>
      <c r="Y1439" s="58" t="s">
        <v>94</v>
      </c>
      <c r="Z1439" s="58" t="s">
        <v>87</v>
      </c>
      <c r="AA1439" s="58" t="s">
        <v>99</v>
      </c>
      <c r="AB1439" s="58">
        <v>303</v>
      </c>
      <c r="AC1439" s="58">
        <v>433.28999999999996</v>
      </c>
    </row>
    <row r="1440" spans="19:29" ht="18" customHeight="1" x14ac:dyDescent="0.25">
      <c r="S1440" s="58" t="s">
        <v>89</v>
      </c>
      <c r="T1440" s="58">
        <v>2021</v>
      </c>
      <c r="U1440" s="58" t="s">
        <v>5</v>
      </c>
      <c r="V1440" s="58" t="s">
        <v>83</v>
      </c>
      <c r="W1440" s="58" t="s">
        <v>97</v>
      </c>
      <c r="X1440" s="58" t="s">
        <v>98</v>
      </c>
      <c r="Y1440" s="58" t="s">
        <v>94</v>
      </c>
      <c r="Z1440" s="58" t="s">
        <v>87</v>
      </c>
      <c r="AA1440" s="58" t="s">
        <v>99</v>
      </c>
      <c r="AB1440" s="58">
        <v>331</v>
      </c>
      <c r="AC1440" s="58">
        <v>473.33</v>
      </c>
    </row>
    <row r="1441" spans="19:29" ht="18" customHeight="1" x14ac:dyDescent="0.25">
      <c r="S1441" s="58" t="s">
        <v>89</v>
      </c>
      <c r="T1441" s="58">
        <v>2021</v>
      </c>
      <c r="U1441" s="58" t="s">
        <v>5</v>
      </c>
      <c r="V1441" s="58" t="s">
        <v>83</v>
      </c>
      <c r="W1441" s="58" t="s">
        <v>97</v>
      </c>
      <c r="X1441" s="58" t="s">
        <v>98</v>
      </c>
      <c r="Y1441" s="58" t="s">
        <v>94</v>
      </c>
      <c r="Z1441" s="58" t="s">
        <v>87</v>
      </c>
      <c r="AA1441" s="58" t="s">
        <v>99</v>
      </c>
      <c r="AB1441" s="58">
        <v>133</v>
      </c>
      <c r="AC1441" s="58">
        <v>190.19</v>
      </c>
    </row>
    <row r="1442" spans="19:29" ht="18" customHeight="1" x14ac:dyDescent="0.25">
      <c r="S1442" s="58" t="s">
        <v>92</v>
      </c>
      <c r="T1442" s="58">
        <v>2021</v>
      </c>
      <c r="U1442" s="58" t="s">
        <v>5</v>
      </c>
      <c r="V1442" s="58" t="s">
        <v>83</v>
      </c>
      <c r="W1442" s="58" t="s">
        <v>97</v>
      </c>
      <c r="X1442" s="58" t="s">
        <v>98</v>
      </c>
      <c r="Y1442" s="58" t="s">
        <v>94</v>
      </c>
      <c r="Z1442" s="58" t="s">
        <v>87</v>
      </c>
      <c r="AA1442" s="58" t="s">
        <v>99</v>
      </c>
      <c r="AB1442" s="58">
        <v>307</v>
      </c>
      <c r="AC1442" s="58">
        <v>439.01</v>
      </c>
    </row>
    <row r="1443" spans="19:29" ht="18" customHeight="1" x14ac:dyDescent="0.25">
      <c r="S1443" s="58" t="s">
        <v>82</v>
      </c>
      <c r="T1443" s="58">
        <v>2021</v>
      </c>
      <c r="U1443" s="58" t="s">
        <v>5</v>
      </c>
      <c r="V1443" s="58" t="s">
        <v>83</v>
      </c>
      <c r="W1443" s="58" t="s">
        <v>97</v>
      </c>
      <c r="X1443" s="58" t="s">
        <v>98</v>
      </c>
      <c r="Y1443" s="58" t="s">
        <v>94</v>
      </c>
      <c r="Z1443" s="58" t="s">
        <v>87</v>
      </c>
      <c r="AA1443" s="58" t="s">
        <v>99</v>
      </c>
      <c r="AB1443" s="58">
        <v>867</v>
      </c>
      <c r="AC1443" s="58">
        <v>1239.81</v>
      </c>
    </row>
    <row r="1444" spans="19:29" ht="18" customHeight="1" x14ac:dyDescent="0.25">
      <c r="S1444" s="58" t="s">
        <v>93</v>
      </c>
      <c r="T1444" s="58">
        <v>2021</v>
      </c>
      <c r="U1444" s="58" t="s">
        <v>5</v>
      </c>
      <c r="V1444" s="58" t="s">
        <v>83</v>
      </c>
      <c r="W1444" s="58" t="s">
        <v>97</v>
      </c>
      <c r="X1444" s="58" t="s">
        <v>98</v>
      </c>
      <c r="Y1444" s="58" t="s">
        <v>94</v>
      </c>
      <c r="Z1444" s="58" t="s">
        <v>87</v>
      </c>
      <c r="AA1444" s="58" t="s">
        <v>99</v>
      </c>
      <c r="AB1444" s="58">
        <v>305</v>
      </c>
      <c r="AC1444" s="58">
        <v>436.15</v>
      </c>
    </row>
    <row r="1445" spans="19:29" ht="18" customHeight="1" x14ac:dyDescent="0.25">
      <c r="S1445" s="58" t="s">
        <v>93</v>
      </c>
      <c r="T1445" s="58">
        <v>2021</v>
      </c>
      <c r="U1445" s="58" t="s">
        <v>2</v>
      </c>
      <c r="V1445" s="58" t="s">
        <v>83</v>
      </c>
      <c r="W1445" s="58" t="s">
        <v>97</v>
      </c>
      <c r="X1445" s="58" t="s">
        <v>98</v>
      </c>
      <c r="Y1445" s="58" t="s">
        <v>94</v>
      </c>
      <c r="Z1445" s="58" t="s">
        <v>87</v>
      </c>
      <c r="AA1445" s="58" t="s">
        <v>99</v>
      </c>
      <c r="AB1445" s="58">
        <v>350</v>
      </c>
      <c r="AC1445" s="58">
        <v>500.5</v>
      </c>
    </row>
    <row r="1446" spans="19:29" ht="18" customHeight="1" x14ac:dyDescent="0.25">
      <c r="S1446" s="58" t="s">
        <v>89</v>
      </c>
      <c r="T1446" s="58">
        <v>2021</v>
      </c>
      <c r="U1446" s="58" t="s">
        <v>2</v>
      </c>
      <c r="V1446" s="58" t="s">
        <v>83</v>
      </c>
      <c r="W1446" s="58" t="s">
        <v>97</v>
      </c>
      <c r="X1446" s="58" t="s">
        <v>98</v>
      </c>
      <c r="Y1446" s="58" t="s">
        <v>94</v>
      </c>
      <c r="Z1446" s="58" t="s">
        <v>87</v>
      </c>
      <c r="AA1446" s="58" t="s">
        <v>99</v>
      </c>
      <c r="AB1446" s="58">
        <v>146</v>
      </c>
      <c r="AC1446" s="58">
        <v>208.78</v>
      </c>
    </row>
    <row r="1447" spans="19:29" ht="18" customHeight="1" x14ac:dyDescent="0.25">
      <c r="S1447" s="58" t="s">
        <v>91</v>
      </c>
      <c r="T1447" s="58">
        <v>2021</v>
      </c>
      <c r="U1447" s="58" t="s">
        <v>2</v>
      </c>
      <c r="V1447" s="58" t="s">
        <v>83</v>
      </c>
      <c r="W1447" s="58" t="s">
        <v>97</v>
      </c>
      <c r="X1447" s="58" t="s">
        <v>98</v>
      </c>
      <c r="Y1447" s="58" t="s">
        <v>94</v>
      </c>
      <c r="Z1447" s="58" t="s">
        <v>87</v>
      </c>
      <c r="AA1447" s="58" t="s">
        <v>99</v>
      </c>
      <c r="AB1447" s="58">
        <v>320</v>
      </c>
      <c r="AC1447" s="58">
        <v>457.6</v>
      </c>
    </row>
    <row r="1448" spans="19:29" ht="18" customHeight="1" x14ac:dyDescent="0.25">
      <c r="S1448" s="58" t="s">
        <v>82</v>
      </c>
      <c r="T1448" s="58">
        <v>2021</v>
      </c>
      <c r="U1448" s="58" t="s">
        <v>2</v>
      </c>
      <c r="V1448" s="58" t="s">
        <v>83</v>
      </c>
      <c r="W1448" s="58" t="s">
        <v>97</v>
      </c>
      <c r="X1448" s="58" t="s">
        <v>98</v>
      </c>
      <c r="Y1448" s="58" t="s">
        <v>94</v>
      </c>
      <c r="Z1448" s="58" t="s">
        <v>87</v>
      </c>
      <c r="AA1448" s="58" t="s">
        <v>99</v>
      </c>
      <c r="AB1448" s="58">
        <v>346</v>
      </c>
      <c r="AC1448" s="58">
        <v>494.78</v>
      </c>
    </row>
    <row r="1449" spans="19:29" ht="18" customHeight="1" x14ac:dyDescent="0.25">
      <c r="S1449" s="58" t="s">
        <v>82</v>
      </c>
      <c r="T1449" s="58">
        <v>2021</v>
      </c>
      <c r="U1449" s="58" t="s">
        <v>2</v>
      </c>
      <c r="V1449" s="58" t="s">
        <v>83</v>
      </c>
      <c r="W1449" s="58" t="s">
        <v>97</v>
      </c>
      <c r="X1449" s="58" t="s">
        <v>98</v>
      </c>
      <c r="Y1449" s="58" t="s">
        <v>94</v>
      </c>
      <c r="Z1449" s="58" t="s">
        <v>87</v>
      </c>
      <c r="AA1449" s="58" t="s">
        <v>99</v>
      </c>
      <c r="AB1449" s="58">
        <v>148</v>
      </c>
      <c r="AC1449" s="58">
        <v>211.64</v>
      </c>
    </row>
    <row r="1450" spans="19:29" ht="18" customHeight="1" x14ac:dyDescent="0.25">
      <c r="S1450" s="58" t="s">
        <v>89</v>
      </c>
      <c r="T1450" s="58">
        <v>2021</v>
      </c>
      <c r="U1450" s="58" t="s">
        <v>2</v>
      </c>
      <c r="V1450" s="58" t="s">
        <v>83</v>
      </c>
      <c r="W1450" s="58" t="s">
        <v>97</v>
      </c>
      <c r="X1450" s="58" t="s">
        <v>98</v>
      </c>
      <c r="Y1450" s="58" t="s">
        <v>94</v>
      </c>
      <c r="Z1450" s="58" t="s">
        <v>87</v>
      </c>
      <c r="AA1450" s="58" t="s">
        <v>99</v>
      </c>
      <c r="AB1450" s="58">
        <v>322</v>
      </c>
      <c r="AC1450" s="58">
        <v>460.46000000000004</v>
      </c>
    </row>
    <row r="1451" spans="19:29" ht="18" customHeight="1" x14ac:dyDescent="0.25">
      <c r="S1451" s="58" t="s">
        <v>89</v>
      </c>
      <c r="T1451" s="58">
        <v>2021</v>
      </c>
      <c r="U1451" s="58" t="s">
        <v>2</v>
      </c>
      <c r="V1451" s="58" t="s">
        <v>83</v>
      </c>
      <c r="W1451" s="58" t="s">
        <v>97</v>
      </c>
      <c r="X1451" s="58" t="s">
        <v>98</v>
      </c>
      <c r="Y1451" s="58" t="s">
        <v>94</v>
      </c>
      <c r="Z1451" s="58" t="s">
        <v>96</v>
      </c>
      <c r="AA1451" s="58" t="s">
        <v>99</v>
      </c>
      <c r="AB1451" s="58">
        <v>822</v>
      </c>
      <c r="AC1451" s="58">
        <v>1175.46</v>
      </c>
    </row>
    <row r="1452" spans="19:29" ht="18" customHeight="1" x14ac:dyDescent="0.25">
      <c r="S1452" s="58" t="s">
        <v>89</v>
      </c>
      <c r="T1452" s="58">
        <v>2021</v>
      </c>
      <c r="U1452" s="58" t="s">
        <v>2</v>
      </c>
      <c r="V1452" s="58" t="s">
        <v>83</v>
      </c>
      <c r="W1452" s="58" t="s">
        <v>97</v>
      </c>
      <c r="X1452" s="58" t="s">
        <v>98</v>
      </c>
      <c r="Y1452" s="58" t="s">
        <v>94</v>
      </c>
      <c r="Z1452" s="58" t="s">
        <v>96</v>
      </c>
      <c r="AA1452" s="58" t="s">
        <v>99</v>
      </c>
      <c r="AB1452" s="58">
        <v>855</v>
      </c>
      <c r="AC1452" s="58">
        <v>1222.6500000000001</v>
      </c>
    </row>
    <row r="1453" spans="19:29" ht="18" customHeight="1" x14ac:dyDescent="0.25">
      <c r="S1453" s="58" t="s">
        <v>92</v>
      </c>
      <c r="T1453" s="58">
        <v>2021</v>
      </c>
      <c r="U1453" s="58" t="s">
        <v>2</v>
      </c>
      <c r="V1453" s="58" t="s">
        <v>83</v>
      </c>
      <c r="W1453" s="58" t="s">
        <v>97</v>
      </c>
      <c r="X1453" s="58" t="s">
        <v>98</v>
      </c>
      <c r="Y1453" s="58" t="s">
        <v>94</v>
      </c>
      <c r="Z1453" s="58" t="s">
        <v>96</v>
      </c>
      <c r="AA1453" s="58" t="s">
        <v>99</v>
      </c>
      <c r="AB1453" s="58">
        <v>147</v>
      </c>
      <c r="AC1453" s="58">
        <v>526.24</v>
      </c>
    </row>
    <row r="1454" spans="19:29" ht="18" customHeight="1" x14ac:dyDescent="0.25">
      <c r="S1454" s="58" t="s">
        <v>89</v>
      </c>
      <c r="T1454" s="58">
        <v>2021</v>
      </c>
      <c r="U1454" s="58" t="s">
        <v>2</v>
      </c>
      <c r="V1454" s="58" t="s">
        <v>83</v>
      </c>
      <c r="W1454" s="58" t="s">
        <v>97</v>
      </c>
      <c r="X1454" s="58" t="s">
        <v>98</v>
      </c>
      <c r="Y1454" s="58" t="s">
        <v>94</v>
      </c>
      <c r="Z1454" s="58" t="s">
        <v>96</v>
      </c>
      <c r="AA1454" s="58" t="s">
        <v>99</v>
      </c>
      <c r="AB1454" s="58">
        <v>321</v>
      </c>
      <c r="AC1454" s="58">
        <v>459.03</v>
      </c>
    </row>
    <row r="1455" spans="19:29" ht="18" customHeight="1" x14ac:dyDescent="0.25">
      <c r="S1455" s="58" t="s">
        <v>89</v>
      </c>
      <c r="T1455" s="58">
        <v>2021</v>
      </c>
      <c r="U1455" s="58" t="s">
        <v>2</v>
      </c>
      <c r="V1455" s="58" t="s">
        <v>83</v>
      </c>
      <c r="W1455" s="58" t="s">
        <v>97</v>
      </c>
      <c r="X1455" s="58" t="s">
        <v>98</v>
      </c>
      <c r="Y1455" s="58" t="s">
        <v>94</v>
      </c>
      <c r="Z1455" s="58" t="s">
        <v>96</v>
      </c>
      <c r="AA1455" s="58" t="s">
        <v>99</v>
      </c>
      <c r="AB1455" s="58">
        <v>349</v>
      </c>
      <c r="AC1455" s="58">
        <v>499.07</v>
      </c>
    </row>
    <row r="1456" spans="19:29" ht="18" customHeight="1" x14ac:dyDescent="0.25">
      <c r="S1456" s="58" t="s">
        <v>89</v>
      </c>
      <c r="T1456" s="58">
        <v>2021</v>
      </c>
      <c r="U1456" s="58" t="s">
        <v>2</v>
      </c>
      <c r="V1456" s="58" t="s">
        <v>83</v>
      </c>
      <c r="W1456" s="58" t="s">
        <v>97</v>
      </c>
      <c r="X1456" s="58" t="s">
        <v>98</v>
      </c>
      <c r="Y1456" s="58" t="s">
        <v>94</v>
      </c>
      <c r="Z1456" s="58" t="s">
        <v>96</v>
      </c>
      <c r="AA1456" s="58" t="s">
        <v>99</v>
      </c>
      <c r="AB1456" s="58">
        <v>151</v>
      </c>
      <c r="AC1456" s="58">
        <v>215.93</v>
      </c>
    </row>
    <row r="1457" spans="19:29" ht="18" customHeight="1" x14ac:dyDescent="0.25">
      <c r="S1457" s="58" t="s">
        <v>82</v>
      </c>
      <c r="T1457" s="58">
        <v>2021</v>
      </c>
      <c r="U1457" s="58" t="s">
        <v>2</v>
      </c>
      <c r="V1457" s="58" t="s">
        <v>83</v>
      </c>
      <c r="W1457" s="58" t="s">
        <v>97</v>
      </c>
      <c r="X1457" s="58" t="s">
        <v>98</v>
      </c>
      <c r="Y1457" s="58" t="s">
        <v>94</v>
      </c>
      <c r="Z1457" s="58" t="s">
        <v>96</v>
      </c>
      <c r="AA1457" s="58" t="s">
        <v>99</v>
      </c>
      <c r="AB1457" s="58">
        <v>319</v>
      </c>
      <c r="AC1457" s="58">
        <v>456.16999999999996</v>
      </c>
    </row>
    <row r="1458" spans="19:29" ht="18" customHeight="1" x14ac:dyDescent="0.25">
      <c r="S1458" s="58" t="s">
        <v>91</v>
      </c>
      <c r="T1458" s="58">
        <v>2021</v>
      </c>
      <c r="U1458" s="58" t="s">
        <v>2</v>
      </c>
      <c r="V1458" s="58" t="s">
        <v>83</v>
      </c>
      <c r="W1458" s="58" t="s">
        <v>97</v>
      </c>
      <c r="X1458" s="58" t="s">
        <v>98</v>
      </c>
      <c r="Y1458" s="58" t="s">
        <v>94</v>
      </c>
      <c r="Z1458" s="58" t="s">
        <v>96</v>
      </c>
      <c r="AA1458" s="58" t="s">
        <v>99</v>
      </c>
      <c r="AB1458" s="58">
        <v>831</v>
      </c>
      <c r="AC1458" s="58">
        <v>1188.33</v>
      </c>
    </row>
    <row r="1459" spans="19:29" ht="18" customHeight="1" x14ac:dyDescent="0.25">
      <c r="S1459" s="58" t="s">
        <v>89</v>
      </c>
      <c r="T1459" s="58">
        <v>2021</v>
      </c>
      <c r="U1459" s="58" t="s">
        <v>2</v>
      </c>
      <c r="V1459" s="58" t="s">
        <v>83</v>
      </c>
      <c r="W1459" s="58" t="s">
        <v>97</v>
      </c>
      <c r="X1459" s="58" t="s">
        <v>98</v>
      </c>
      <c r="Y1459" s="58" t="s">
        <v>94</v>
      </c>
      <c r="Z1459" s="58" t="s">
        <v>96</v>
      </c>
      <c r="AA1459" s="58" t="s">
        <v>99</v>
      </c>
      <c r="AB1459" s="58">
        <v>864</v>
      </c>
      <c r="AC1459" s="58">
        <v>1235.52</v>
      </c>
    </row>
    <row r="1460" spans="19:29" ht="18" customHeight="1" x14ac:dyDescent="0.25">
      <c r="S1460" s="58" t="s">
        <v>93</v>
      </c>
      <c r="T1460" s="58">
        <v>2021</v>
      </c>
      <c r="U1460" s="58" t="s">
        <v>2</v>
      </c>
      <c r="V1460" s="58" t="s">
        <v>83</v>
      </c>
      <c r="W1460" s="58" t="s">
        <v>97</v>
      </c>
      <c r="X1460" s="58" t="s">
        <v>98</v>
      </c>
      <c r="Y1460" s="58" t="s">
        <v>94</v>
      </c>
      <c r="Z1460" s="58" t="s">
        <v>96</v>
      </c>
      <c r="AA1460" s="58" t="s">
        <v>99</v>
      </c>
      <c r="AB1460" s="58">
        <v>323</v>
      </c>
      <c r="AC1460" s="58">
        <v>461.89</v>
      </c>
    </row>
    <row r="1461" spans="19:29" ht="18" customHeight="1" x14ac:dyDescent="0.25">
      <c r="S1461" s="58" t="s">
        <v>89</v>
      </c>
      <c r="T1461" s="58">
        <v>2021</v>
      </c>
      <c r="U1461" s="58" t="s">
        <v>4</v>
      </c>
      <c r="V1461" s="58" t="s">
        <v>83</v>
      </c>
      <c r="W1461" s="58" t="s">
        <v>97</v>
      </c>
      <c r="X1461" s="58" t="s">
        <v>98</v>
      </c>
      <c r="Y1461" s="58" t="s">
        <v>94</v>
      </c>
      <c r="Z1461" s="58" t="s">
        <v>96</v>
      </c>
      <c r="AA1461" s="58" t="s">
        <v>99</v>
      </c>
      <c r="AB1461" s="58">
        <v>338</v>
      </c>
      <c r="AC1461" s="58">
        <v>483.34000000000003</v>
      </c>
    </row>
    <row r="1462" spans="19:29" ht="18" customHeight="1" x14ac:dyDescent="0.25">
      <c r="S1462" s="58" t="s">
        <v>82</v>
      </c>
      <c r="T1462" s="58">
        <v>2021</v>
      </c>
      <c r="U1462" s="58" t="s">
        <v>4</v>
      </c>
      <c r="V1462" s="58" t="s">
        <v>83</v>
      </c>
      <c r="W1462" s="58" t="s">
        <v>97</v>
      </c>
      <c r="X1462" s="58" t="s">
        <v>98</v>
      </c>
      <c r="Y1462" s="58" t="s">
        <v>94</v>
      </c>
      <c r="Z1462" s="58" t="s">
        <v>96</v>
      </c>
      <c r="AA1462" s="58" t="s">
        <v>99</v>
      </c>
      <c r="AB1462" s="58">
        <v>140</v>
      </c>
      <c r="AC1462" s="58">
        <v>200.2</v>
      </c>
    </row>
    <row r="1463" spans="19:29" ht="18" customHeight="1" x14ac:dyDescent="0.25">
      <c r="S1463" s="58" t="s">
        <v>82</v>
      </c>
      <c r="T1463" s="58">
        <v>2021</v>
      </c>
      <c r="U1463" s="58" t="s">
        <v>4</v>
      </c>
      <c r="V1463" s="58" t="s">
        <v>83</v>
      </c>
      <c r="W1463" s="58" t="s">
        <v>97</v>
      </c>
      <c r="X1463" s="58" t="s">
        <v>98</v>
      </c>
      <c r="Y1463" s="58" t="s">
        <v>94</v>
      </c>
      <c r="Z1463" s="58" t="s">
        <v>96</v>
      </c>
      <c r="AA1463" s="58" t="s">
        <v>99</v>
      </c>
      <c r="AB1463" s="58">
        <v>308</v>
      </c>
      <c r="AC1463" s="58">
        <v>440.44</v>
      </c>
    </row>
    <row r="1464" spans="19:29" ht="18" customHeight="1" x14ac:dyDescent="0.25">
      <c r="S1464" s="58" t="s">
        <v>82</v>
      </c>
      <c r="T1464" s="58">
        <v>2021</v>
      </c>
      <c r="U1464" s="58" t="s">
        <v>4</v>
      </c>
      <c r="V1464" s="58" t="s">
        <v>83</v>
      </c>
      <c r="W1464" s="58" t="s">
        <v>97</v>
      </c>
      <c r="X1464" s="58" t="s">
        <v>98</v>
      </c>
      <c r="Y1464" s="58" t="s">
        <v>94</v>
      </c>
      <c r="Z1464" s="58" t="s">
        <v>96</v>
      </c>
      <c r="AA1464" s="58" t="s">
        <v>99</v>
      </c>
      <c r="AB1464" s="58">
        <v>136</v>
      </c>
      <c r="AC1464" s="58">
        <v>194.48</v>
      </c>
    </row>
    <row r="1465" spans="19:29" ht="18" customHeight="1" x14ac:dyDescent="0.25">
      <c r="S1465" s="58" t="s">
        <v>91</v>
      </c>
      <c r="T1465" s="58">
        <v>2021</v>
      </c>
      <c r="U1465" s="58" t="s">
        <v>4</v>
      </c>
      <c r="V1465" s="58" t="s">
        <v>83</v>
      </c>
      <c r="W1465" s="58" t="s">
        <v>97</v>
      </c>
      <c r="X1465" s="58" t="s">
        <v>98</v>
      </c>
      <c r="Y1465" s="58" t="s">
        <v>94</v>
      </c>
      <c r="Z1465" s="58" t="s">
        <v>96</v>
      </c>
      <c r="AA1465" s="58" t="s">
        <v>99</v>
      </c>
      <c r="AB1465" s="58">
        <v>310</v>
      </c>
      <c r="AC1465" s="58">
        <v>443.3</v>
      </c>
    </row>
    <row r="1466" spans="19:29" ht="18" customHeight="1" x14ac:dyDescent="0.25">
      <c r="S1466" s="58" t="s">
        <v>91</v>
      </c>
      <c r="T1466" s="58">
        <v>2021</v>
      </c>
      <c r="U1466" s="58" t="s">
        <v>4</v>
      </c>
      <c r="V1466" s="58" t="s">
        <v>83</v>
      </c>
      <c r="W1466" s="58" t="s">
        <v>97</v>
      </c>
      <c r="X1466" s="58" t="s">
        <v>98</v>
      </c>
      <c r="Y1466" s="58" t="s">
        <v>94</v>
      </c>
      <c r="Z1466" s="58" t="s">
        <v>96</v>
      </c>
      <c r="AA1466" s="58" t="s">
        <v>99</v>
      </c>
      <c r="AB1466" s="58">
        <v>824</v>
      </c>
      <c r="AC1466" s="58">
        <v>1178.32</v>
      </c>
    </row>
    <row r="1467" spans="19:29" ht="18" customHeight="1" x14ac:dyDescent="0.25">
      <c r="S1467" s="58" t="s">
        <v>82</v>
      </c>
      <c r="T1467" s="58">
        <v>2021</v>
      </c>
      <c r="U1467" s="58" t="s">
        <v>4</v>
      </c>
      <c r="V1467" s="58" t="s">
        <v>83</v>
      </c>
      <c r="W1467" s="58" t="s">
        <v>97</v>
      </c>
      <c r="X1467" s="58" t="s">
        <v>98</v>
      </c>
      <c r="Y1467" s="58" t="s">
        <v>94</v>
      </c>
      <c r="Z1467" s="58" t="s">
        <v>96</v>
      </c>
      <c r="AA1467" s="58" t="s">
        <v>99</v>
      </c>
      <c r="AB1467" s="58">
        <v>857</v>
      </c>
      <c r="AC1467" s="58">
        <v>1225.51</v>
      </c>
    </row>
    <row r="1468" spans="19:29" ht="18" customHeight="1" x14ac:dyDescent="0.25">
      <c r="S1468" s="58" t="s">
        <v>89</v>
      </c>
      <c r="T1468" s="58">
        <v>2021</v>
      </c>
      <c r="U1468" s="58" t="s">
        <v>4</v>
      </c>
      <c r="V1468" s="58" t="s">
        <v>83</v>
      </c>
      <c r="W1468" s="58" t="s">
        <v>97</v>
      </c>
      <c r="X1468" s="58" t="s">
        <v>98</v>
      </c>
      <c r="Y1468" s="58" t="s">
        <v>94</v>
      </c>
      <c r="Z1468" s="58" t="s">
        <v>96</v>
      </c>
      <c r="AA1468" s="58" t="s">
        <v>99</v>
      </c>
      <c r="AB1468" s="58">
        <v>910</v>
      </c>
      <c r="AC1468" s="58">
        <v>1301.3</v>
      </c>
    </row>
    <row r="1469" spans="19:29" ht="18" customHeight="1" x14ac:dyDescent="0.25">
      <c r="S1469" s="58" t="s">
        <v>89</v>
      </c>
      <c r="T1469" s="58">
        <v>2021</v>
      </c>
      <c r="U1469" s="58" t="s">
        <v>4</v>
      </c>
      <c r="V1469" s="58" t="s">
        <v>83</v>
      </c>
      <c r="W1469" s="58" t="s">
        <v>97</v>
      </c>
      <c r="X1469" s="58" t="s">
        <v>98</v>
      </c>
      <c r="Y1469" s="58" t="s">
        <v>94</v>
      </c>
      <c r="Z1469" s="58" t="s">
        <v>96</v>
      </c>
      <c r="AA1469" s="58" t="s">
        <v>99</v>
      </c>
      <c r="AB1469" s="58">
        <v>863</v>
      </c>
      <c r="AC1469" s="58">
        <v>526.24</v>
      </c>
    </row>
    <row r="1470" spans="19:29" ht="18" customHeight="1" x14ac:dyDescent="0.25">
      <c r="S1470" s="58" t="s">
        <v>91</v>
      </c>
      <c r="T1470" s="58">
        <v>2021</v>
      </c>
      <c r="U1470" s="58" t="s">
        <v>4</v>
      </c>
      <c r="V1470" s="58" t="s">
        <v>83</v>
      </c>
      <c r="W1470" s="58" t="s">
        <v>97</v>
      </c>
      <c r="X1470" s="58" t="s">
        <v>98</v>
      </c>
      <c r="Y1470" s="58" t="s">
        <v>94</v>
      </c>
      <c r="Z1470" s="58" t="s">
        <v>96</v>
      </c>
      <c r="AA1470" s="58" t="s">
        <v>99</v>
      </c>
      <c r="AB1470" s="58">
        <v>309</v>
      </c>
      <c r="AC1470" s="58">
        <v>441.87</v>
      </c>
    </row>
    <row r="1471" spans="19:29" ht="18" customHeight="1" x14ac:dyDescent="0.25">
      <c r="S1471" s="58" t="s">
        <v>91</v>
      </c>
      <c r="T1471" s="58">
        <v>2021</v>
      </c>
      <c r="U1471" s="58" t="s">
        <v>4</v>
      </c>
      <c r="V1471" s="58" t="s">
        <v>83</v>
      </c>
      <c r="W1471" s="58" t="s">
        <v>97</v>
      </c>
      <c r="X1471" s="58" t="s">
        <v>98</v>
      </c>
      <c r="Y1471" s="58" t="s">
        <v>94</v>
      </c>
      <c r="Z1471" s="58" t="s">
        <v>96</v>
      </c>
      <c r="AA1471" s="58" t="s">
        <v>99</v>
      </c>
      <c r="AB1471" s="58">
        <v>337</v>
      </c>
      <c r="AC1471" s="58">
        <v>481.90999999999997</v>
      </c>
    </row>
    <row r="1472" spans="19:29" ht="18" customHeight="1" x14ac:dyDescent="0.25">
      <c r="S1472" s="58" t="s">
        <v>92</v>
      </c>
      <c r="T1472" s="58">
        <v>2021</v>
      </c>
      <c r="U1472" s="58" t="s">
        <v>4</v>
      </c>
      <c r="V1472" s="58" t="s">
        <v>83</v>
      </c>
      <c r="W1472" s="58" t="s">
        <v>97</v>
      </c>
      <c r="X1472" s="58" t="s">
        <v>98</v>
      </c>
      <c r="Y1472" s="58" t="s">
        <v>94</v>
      </c>
      <c r="Z1472" s="58" t="s">
        <v>96</v>
      </c>
      <c r="AA1472" s="58" t="s">
        <v>99</v>
      </c>
      <c r="AB1472" s="58">
        <v>139</v>
      </c>
      <c r="AC1472" s="58">
        <v>198.76999999999998</v>
      </c>
    </row>
    <row r="1473" spans="19:29" ht="18" customHeight="1" x14ac:dyDescent="0.25">
      <c r="S1473" s="58" t="s">
        <v>82</v>
      </c>
      <c r="T1473" s="58">
        <v>2021</v>
      </c>
      <c r="U1473" s="58" t="s">
        <v>4</v>
      </c>
      <c r="V1473" s="58" t="s">
        <v>83</v>
      </c>
      <c r="W1473" s="58" t="s">
        <v>97</v>
      </c>
      <c r="X1473" s="58" t="s">
        <v>98</v>
      </c>
      <c r="Y1473" s="58" t="s">
        <v>94</v>
      </c>
      <c r="Z1473" s="58" t="s">
        <v>96</v>
      </c>
      <c r="AA1473" s="58" t="s">
        <v>99</v>
      </c>
      <c r="AB1473" s="58">
        <v>833</v>
      </c>
      <c r="AC1473" s="58">
        <v>1191.19</v>
      </c>
    </row>
    <row r="1474" spans="19:29" ht="18" customHeight="1" x14ac:dyDescent="0.25">
      <c r="S1474" s="58" t="s">
        <v>89</v>
      </c>
      <c r="T1474" s="58">
        <v>2021</v>
      </c>
      <c r="U1474" s="58" t="s">
        <v>4</v>
      </c>
      <c r="V1474" s="58" t="s">
        <v>83</v>
      </c>
      <c r="W1474" s="58" t="s">
        <v>97</v>
      </c>
      <c r="X1474" s="58" t="s">
        <v>98</v>
      </c>
      <c r="Y1474" s="58" t="s">
        <v>94</v>
      </c>
      <c r="Z1474" s="58" t="s">
        <v>96</v>
      </c>
      <c r="AA1474" s="58" t="s">
        <v>99</v>
      </c>
      <c r="AB1474" s="58">
        <v>866</v>
      </c>
      <c r="AC1474" s="58">
        <v>1238.3800000000001</v>
      </c>
    </row>
    <row r="1475" spans="19:29" ht="18" customHeight="1" x14ac:dyDescent="0.25">
      <c r="S1475" s="58" t="s">
        <v>89</v>
      </c>
      <c r="T1475" s="58">
        <v>2021</v>
      </c>
      <c r="U1475" s="58" t="s">
        <v>4</v>
      </c>
      <c r="V1475" s="58" t="s">
        <v>83</v>
      </c>
      <c r="W1475" s="58" t="s">
        <v>97</v>
      </c>
      <c r="X1475" s="58" t="s">
        <v>98</v>
      </c>
      <c r="Y1475" s="58" t="s">
        <v>94</v>
      </c>
      <c r="Z1475" s="58" t="s">
        <v>96</v>
      </c>
      <c r="AA1475" s="58" t="s">
        <v>99</v>
      </c>
      <c r="AB1475" s="58">
        <v>311</v>
      </c>
      <c r="AC1475" s="58">
        <v>444.73</v>
      </c>
    </row>
    <row r="1476" spans="19:29" ht="18" customHeight="1" x14ac:dyDescent="0.25">
      <c r="S1476" s="58" t="s">
        <v>89</v>
      </c>
      <c r="T1476" s="58">
        <v>2021</v>
      </c>
      <c r="U1476" s="58" t="s">
        <v>10</v>
      </c>
      <c r="V1476" s="58" t="s">
        <v>95</v>
      </c>
      <c r="W1476" s="58" t="s">
        <v>97</v>
      </c>
      <c r="X1476" s="58" t="s">
        <v>98</v>
      </c>
      <c r="Y1476" s="58" t="s">
        <v>94</v>
      </c>
      <c r="Z1476" s="58" t="s">
        <v>96</v>
      </c>
      <c r="AA1476" s="58" t="s">
        <v>99</v>
      </c>
      <c r="AB1476" s="58">
        <v>350</v>
      </c>
      <c r="AC1476" s="58">
        <v>500.5</v>
      </c>
    </row>
    <row r="1477" spans="19:29" ht="18" customHeight="1" x14ac:dyDescent="0.25">
      <c r="S1477" s="58" t="s">
        <v>82</v>
      </c>
      <c r="T1477" s="58">
        <v>2021</v>
      </c>
      <c r="U1477" s="58" t="s">
        <v>10</v>
      </c>
      <c r="V1477" s="58" t="s">
        <v>95</v>
      </c>
      <c r="W1477" s="58" t="s">
        <v>97</v>
      </c>
      <c r="X1477" s="58" t="s">
        <v>98</v>
      </c>
      <c r="Y1477" s="58" t="s">
        <v>94</v>
      </c>
      <c r="Z1477" s="58" t="s">
        <v>96</v>
      </c>
      <c r="AA1477" s="58" t="s">
        <v>99</v>
      </c>
      <c r="AB1477" s="58">
        <v>304</v>
      </c>
      <c r="AC1477" s="58">
        <v>434.72</v>
      </c>
    </row>
    <row r="1478" spans="19:29" ht="18" customHeight="1" x14ac:dyDescent="0.25">
      <c r="S1478" s="58" t="s">
        <v>82</v>
      </c>
      <c r="T1478" s="58">
        <v>2021</v>
      </c>
      <c r="U1478" s="58" t="s">
        <v>10</v>
      </c>
      <c r="V1478" s="58" t="s">
        <v>95</v>
      </c>
      <c r="W1478" s="58" t="s">
        <v>97</v>
      </c>
      <c r="X1478" s="58" t="s">
        <v>98</v>
      </c>
      <c r="Y1478" s="58" t="s">
        <v>94</v>
      </c>
      <c r="Z1478" s="58" t="s">
        <v>96</v>
      </c>
      <c r="AA1478" s="58" t="s">
        <v>99</v>
      </c>
      <c r="AB1478" s="58">
        <v>352</v>
      </c>
      <c r="AC1478" s="58">
        <v>503.36</v>
      </c>
    </row>
    <row r="1479" spans="19:29" ht="18" customHeight="1" x14ac:dyDescent="0.25">
      <c r="S1479" s="58" t="s">
        <v>82</v>
      </c>
      <c r="T1479" s="58">
        <v>2021</v>
      </c>
      <c r="U1479" s="58" t="s">
        <v>10</v>
      </c>
      <c r="V1479" s="58" t="s">
        <v>95</v>
      </c>
      <c r="W1479" s="58" t="s">
        <v>97</v>
      </c>
      <c r="X1479" s="58" t="s">
        <v>98</v>
      </c>
      <c r="Y1479" s="58" t="s">
        <v>94</v>
      </c>
      <c r="Z1479" s="58" t="s">
        <v>96</v>
      </c>
      <c r="AA1479" s="58" t="s">
        <v>99</v>
      </c>
      <c r="AB1479" s="58">
        <v>829</v>
      </c>
      <c r="AC1479" s="58">
        <v>1185.47</v>
      </c>
    </row>
    <row r="1480" spans="19:29" ht="18" customHeight="1" x14ac:dyDescent="0.25">
      <c r="S1480" s="58" t="s">
        <v>89</v>
      </c>
      <c r="T1480" s="58">
        <v>2021</v>
      </c>
      <c r="U1480" s="58" t="s">
        <v>10</v>
      </c>
      <c r="V1480" s="58" t="s">
        <v>95</v>
      </c>
      <c r="W1480" s="58" t="s">
        <v>97</v>
      </c>
      <c r="X1480" s="58" t="s">
        <v>98</v>
      </c>
      <c r="Y1480" s="58" t="s">
        <v>94</v>
      </c>
      <c r="Z1480" s="58" t="s">
        <v>96</v>
      </c>
      <c r="AA1480" s="58" t="s">
        <v>99</v>
      </c>
      <c r="AB1480" s="58">
        <v>862</v>
      </c>
      <c r="AC1480" s="58">
        <v>1232.6599999999999</v>
      </c>
    </row>
    <row r="1481" spans="19:29" ht="18" customHeight="1" x14ac:dyDescent="0.25">
      <c r="S1481" s="58" t="s">
        <v>82</v>
      </c>
      <c r="T1481" s="58">
        <v>2021</v>
      </c>
      <c r="U1481" s="58" t="s">
        <v>10</v>
      </c>
      <c r="V1481" s="58" t="s">
        <v>95</v>
      </c>
      <c r="W1481" s="58" t="s">
        <v>97</v>
      </c>
      <c r="X1481" s="58" t="s">
        <v>98</v>
      </c>
      <c r="Y1481" s="58" t="s">
        <v>94</v>
      </c>
      <c r="Z1481" s="58" t="s">
        <v>96</v>
      </c>
      <c r="AA1481" s="58" t="s">
        <v>99</v>
      </c>
      <c r="AB1481" s="58">
        <v>918</v>
      </c>
      <c r="AC1481" s="58">
        <v>1312.74</v>
      </c>
    </row>
    <row r="1482" spans="19:29" ht="18" customHeight="1" x14ac:dyDescent="0.25">
      <c r="S1482" s="58" t="s">
        <v>82</v>
      </c>
      <c r="T1482" s="58">
        <v>2021</v>
      </c>
      <c r="U1482" s="58" t="s">
        <v>10</v>
      </c>
      <c r="V1482" s="58" t="s">
        <v>95</v>
      </c>
      <c r="W1482" s="58" t="s">
        <v>97</v>
      </c>
      <c r="X1482" s="58" t="s">
        <v>98</v>
      </c>
      <c r="Y1482" s="58" t="s">
        <v>94</v>
      </c>
      <c r="Z1482" s="58" t="s">
        <v>96</v>
      </c>
      <c r="AA1482" s="58" t="s">
        <v>99</v>
      </c>
      <c r="AB1482" s="58">
        <v>919</v>
      </c>
      <c r="AC1482" s="58">
        <v>1314.17</v>
      </c>
    </row>
    <row r="1483" spans="19:29" ht="18" customHeight="1" x14ac:dyDescent="0.25">
      <c r="S1483" s="58" t="s">
        <v>89</v>
      </c>
      <c r="T1483" s="58">
        <v>2021</v>
      </c>
      <c r="U1483" s="58" t="s">
        <v>10</v>
      </c>
      <c r="V1483" s="58" t="s">
        <v>95</v>
      </c>
      <c r="W1483" s="58" t="s">
        <v>97</v>
      </c>
      <c r="X1483" s="58" t="s">
        <v>98</v>
      </c>
      <c r="Y1483" s="58" t="s">
        <v>94</v>
      </c>
      <c r="Z1483" s="58" t="s">
        <v>96</v>
      </c>
      <c r="AA1483" s="58" t="s">
        <v>99</v>
      </c>
      <c r="AB1483" s="58">
        <v>920</v>
      </c>
      <c r="AC1483" s="58">
        <v>1315.6</v>
      </c>
    </row>
    <row r="1484" spans="19:29" ht="18" customHeight="1" x14ac:dyDescent="0.25">
      <c r="S1484" s="58" t="s">
        <v>89</v>
      </c>
      <c r="T1484" s="58">
        <v>2021</v>
      </c>
      <c r="U1484" s="58" t="s">
        <v>10</v>
      </c>
      <c r="V1484" s="58" t="s">
        <v>95</v>
      </c>
      <c r="W1484" s="58" t="s">
        <v>97</v>
      </c>
      <c r="X1484" s="58" t="s">
        <v>98</v>
      </c>
      <c r="Y1484" s="58" t="s">
        <v>94</v>
      </c>
      <c r="Z1484" s="58" t="s">
        <v>96</v>
      </c>
      <c r="AA1484" s="58" t="s">
        <v>99</v>
      </c>
      <c r="AB1484" s="58">
        <v>869</v>
      </c>
      <c r="AC1484" s="58">
        <v>526.24</v>
      </c>
    </row>
    <row r="1485" spans="19:29" ht="18" customHeight="1" x14ac:dyDescent="0.25">
      <c r="S1485" s="58" t="s">
        <v>89</v>
      </c>
      <c r="T1485" s="58">
        <v>2021</v>
      </c>
      <c r="U1485" s="58" t="s">
        <v>10</v>
      </c>
      <c r="V1485" s="58" t="s">
        <v>95</v>
      </c>
      <c r="W1485" s="58" t="s">
        <v>97</v>
      </c>
      <c r="X1485" s="58" t="s">
        <v>98</v>
      </c>
      <c r="Y1485" s="58" t="s">
        <v>94</v>
      </c>
      <c r="Z1485" s="58" t="s">
        <v>96</v>
      </c>
      <c r="AA1485" s="58" t="s">
        <v>99</v>
      </c>
      <c r="AB1485" s="58">
        <v>351</v>
      </c>
      <c r="AC1485" s="58">
        <v>501.93</v>
      </c>
    </row>
    <row r="1486" spans="19:29" ht="18" customHeight="1" x14ac:dyDescent="0.25">
      <c r="S1486" s="58" t="s">
        <v>82</v>
      </c>
      <c r="T1486" s="58">
        <v>2021</v>
      </c>
      <c r="U1486" s="58" t="s">
        <v>10</v>
      </c>
      <c r="V1486" s="58" t="s">
        <v>95</v>
      </c>
      <c r="W1486" s="58" t="s">
        <v>97</v>
      </c>
      <c r="X1486" s="58" t="s">
        <v>98</v>
      </c>
      <c r="Y1486" s="58" t="s">
        <v>94</v>
      </c>
      <c r="Z1486" s="58" t="s">
        <v>96</v>
      </c>
      <c r="AA1486" s="58" t="s">
        <v>99</v>
      </c>
      <c r="AB1486" s="58">
        <v>261</v>
      </c>
      <c r="AC1486" s="58">
        <v>373.23</v>
      </c>
    </row>
    <row r="1487" spans="19:29" ht="18" customHeight="1" x14ac:dyDescent="0.25">
      <c r="S1487" s="58" t="s">
        <v>82</v>
      </c>
      <c r="T1487" s="58">
        <v>2021</v>
      </c>
      <c r="U1487" s="58" t="s">
        <v>10</v>
      </c>
      <c r="V1487" s="58" t="s">
        <v>95</v>
      </c>
      <c r="W1487" s="58" t="s">
        <v>97</v>
      </c>
      <c r="X1487" s="58" t="s">
        <v>98</v>
      </c>
      <c r="Y1487" s="58" t="s">
        <v>94</v>
      </c>
      <c r="Z1487" s="58" t="s">
        <v>96</v>
      </c>
      <c r="AA1487" s="58" t="s">
        <v>99</v>
      </c>
      <c r="AB1487" s="58">
        <v>255</v>
      </c>
      <c r="AC1487" s="58">
        <v>364.65</v>
      </c>
    </row>
    <row r="1488" spans="19:29" ht="18" customHeight="1" x14ac:dyDescent="0.25">
      <c r="S1488" s="58" t="s">
        <v>82</v>
      </c>
      <c r="T1488" s="58">
        <v>2021</v>
      </c>
      <c r="U1488" s="58" t="s">
        <v>10</v>
      </c>
      <c r="V1488" s="58" t="s">
        <v>95</v>
      </c>
      <c r="W1488" s="58" t="s">
        <v>97</v>
      </c>
      <c r="X1488" s="58" t="s">
        <v>98</v>
      </c>
      <c r="Y1488" s="58" t="s">
        <v>94</v>
      </c>
      <c r="Z1488" s="58" t="s">
        <v>96</v>
      </c>
      <c r="AA1488" s="58" t="s">
        <v>99</v>
      </c>
      <c r="AB1488" s="58">
        <v>307</v>
      </c>
      <c r="AC1488" s="58">
        <v>439.01</v>
      </c>
    </row>
    <row r="1489" spans="19:29" ht="18" customHeight="1" x14ac:dyDescent="0.25">
      <c r="S1489" s="58" t="s">
        <v>82</v>
      </c>
      <c r="T1489" s="58">
        <v>2021</v>
      </c>
      <c r="U1489" s="58" t="s">
        <v>10</v>
      </c>
      <c r="V1489" s="58" t="s">
        <v>95</v>
      </c>
      <c r="W1489" s="58" t="s">
        <v>97</v>
      </c>
      <c r="X1489" s="58" t="s">
        <v>98</v>
      </c>
      <c r="Y1489" s="58" t="s">
        <v>94</v>
      </c>
      <c r="Z1489" s="58" t="s">
        <v>96</v>
      </c>
      <c r="AA1489" s="58" t="s">
        <v>99</v>
      </c>
      <c r="AB1489" s="58">
        <v>838</v>
      </c>
      <c r="AC1489" s="58">
        <v>1198.3399999999999</v>
      </c>
    </row>
    <row r="1490" spans="19:29" ht="18" customHeight="1" x14ac:dyDescent="0.25">
      <c r="S1490" s="58" t="s">
        <v>89</v>
      </c>
      <c r="T1490" s="58">
        <v>2021</v>
      </c>
      <c r="U1490" s="58" t="s">
        <v>10</v>
      </c>
      <c r="V1490" s="58" t="s">
        <v>95</v>
      </c>
      <c r="W1490" s="58" t="s">
        <v>97</v>
      </c>
      <c r="X1490" s="58" t="s">
        <v>98</v>
      </c>
      <c r="Y1490" s="58" t="s">
        <v>94</v>
      </c>
      <c r="Z1490" s="58" t="s">
        <v>96</v>
      </c>
      <c r="AA1490" s="58" t="s">
        <v>99</v>
      </c>
      <c r="AB1490" s="58">
        <v>871</v>
      </c>
      <c r="AC1490" s="58">
        <v>1245.53</v>
      </c>
    </row>
    <row r="1491" spans="19:29" ht="18" customHeight="1" x14ac:dyDescent="0.25">
      <c r="S1491" s="58" t="s">
        <v>89</v>
      </c>
      <c r="T1491" s="58">
        <v>2021</v>
      </c>
      <c r="U1491" s="58" t="s">
        <v>9</v>
      </c>
      <c r="V1491" s="58" t="s">
        <v>95</v>
      </c>
      <c r="W1491" s="58" t="s">
        <v>97</v>
      </c>
      <c r="X1491" s="58" t="s">
        <v>98</v>
      </c>
      <c r="Y1491" s="58" t="s">
        <v>94</v>
      </c>
      <c r="Z1491" s="58" t="s">
        <v>96</v>
      </c>
      <c r="AA1491" s="58" t="s">
        <v>99</v>
      </c>
      <c r="AB1491" s="58">
        <v>308</v>
      </c>
      <c r="AC1491" s="58">
        <v>440.44</v>
      </c>
    </row>
    <row r="1492" spans="19:29" ht="18" customHeight="1" x14ac:dyDescent="0.25">
      <c r="S1492" s="58" t="s">
        <v>93</v>
      </c>
      <c r="T1492" s="58">
        <v>2021</v>
      </c>
      <c r="U1492" s="58" t="s">
        <v>9</v>
      </c>
      <c r="V1492" s="58" t="s">
        <v>95</v>
      </c>
      <c r="W1492" s="58" t="s">
        <v>97</v>
      </c>
      <c r="X1492" s="58" t="s">
        <v>98</v>
      </c>
      <c r="Y1492" s="58" t="s">
        <v>94</v>
      </c>
      <c r="Z1492" s="58" t="s">
        <v>96</v>
      </c>
      <c r="AA1492" s="58" t="s">
        <v>99</v>
      </c>
      <c r="AB1492" s="58">
        <v>356</v>
      </c>
      <c r="AC1492" s="58">
        <v>509.08</v>
      </c>
    </row>
    <row r="1493" spans="19:29" ht="18" customHeight="1" x14ac:dyDescent="0.25">
      <c r="S1493" s="58" t="s">
        <v>89</v>
      </c>
      <c r="T1493" s="58">
        <v>2021</v>
      </c>
      <c r="U1493" s="58" t="s">
        <v>9</v>
      </c>
      <c r="V1493" s="58" t="s">
        <v>95</v>
      </c>
      <c r="W1493" s="58" t="s">
        <v>97</v>
      </c>
      <c r="X1493" s="58" t="s">
        <v>98</v>
      </c>
      <c r="Y1493" s="58" t="s">
        <v>94</v>
      </c>
      <c r="Z1493" s="58" t="s">
        <v>96</v>
      </c>
      <c r="AA1493" s="58" t="s">
        <v>99</v>
      </c>
      <c r="AB1493" s="58">
        <v>310</v>
      </c>
      <c r="AC1493" s="58">
        <v>443.3</v>
      </c>
    </row>
    <row r="1494" spans="19:29" ht="18" customHeight="1" x14ac:dyDescent="0.25">
      <c r="S1494" s="58" t="s">
        <v>82</v>
      </c>
      <c r="T1494" s="58">
        <v>2021</v>
      </c>
      <c r="U1494" s="58" t="s">
        <v>9</v>
      </c>
      <c r="V1494" s="58" t="s">
        <v>95</v>
      </c>
      <c r="W1494" s="58" t="s">
        <v>97</v>
      </c>
      <c r="X1494" s="58" t="s">
        <v>98</v>
      </c>
      <c r="Y1494" s="58" t="s">
        <v>94</v>
      </c>
      <c r="Z1494" s="58" t="s">
        <v>96</v>
      </c>
      <c r="AA1494" s="58" t="s">
        <v>99</v>
      </c>
      <c r="AB1494" s="58">
        <v>358</v>
      </c>
      <c r="AC1494" s="58">
        <v>511.94</v>
      </c>
    </row>
    <row r="1495" spans="19:29" ht="18" customHeight="1" x14ac:dyDescent="0.25">
      <c r="S1495" s="58" t="s">
        <v>82</v>
      </c>
      <c r="T1495" s="58">
        <v>2021</v>
      </c>
      <c r="U1495" s="58" t="s">
        <v>9</v>
      </c>
      <c r="V1495" s="58" t="s">
        <v>95</v>
      </c>
      <c r="W1495" s="58" t="s">
        <v>97</v>
      </c>
      <c r="X1495" s="58" t="s">
        <v>98</v>
      </c>
      <c r="Y1495" s="58" t="s">
        <v>94</v>
      </c>
      <c r="Z1495" s="58" t="s">
        <v>96</v>
      </c>
      <c r="AA1495" s="58" t="s">
        <v>99</v>
      </c>
      <c r="AB1495" s="58">
        <v>828</v>
      </c>
      <c r="AC1495" s="58">
        <v>1184.04</v>
      </c>
    </row>
    <row r="1496" spans="19:29" ht="18" customHeight="1" x14ac:dyDescent="0.25">
      <c r="S1496" s="58" t="s">
        <v>92</v>
      </c>
      <c r="T1496" s="58">
        <v>2021</v>
      </c>
      <c r="U1496" s="58" t="s">
        <v>9</v>
      </c>
      <c r="V1496" s="58" t="s">
        <v>95</v>
      </c>
      <c r="W1496" s="58" t="s">
        <v>97</v>
      </c>
      <c r="X1496" s="58" t="s">
        <v>98</v>
      </c>
      <c r="Y1496" s="58" t="s">
        <v>94</v>
      </c>
      <c r="Z1496" s="58" t="s">
        <v>96</v>
      </c>
      <c r="AA1496" s="58" t="s">
        <v>99</v>
      </c>
      <c r="AB1496" s="58">
        <v>915</v>
      </c>
      <c r="AC1496" s="58">
        <v>1308.45</v>
      </c>
    </row>
    <row r="1497" spans="19:29" ht="18" customHeight="1" x14ac:dyDescent="0.25">
      <c r="S1497" s="58" t="s">
        <v>89</v>
      </c>
      <c r="T1497" s="58">
        <v>2021</v>
      </c>
      <c r="U1497" s="58" t="s">
        <v>9</v>
      </c>
      <c r="V1497" s="58" t="s">
        <v>95</v>
      </c>
      <c r="W1497" s="58" t="s">
        <v>97</v>
      </c>
      <c r="X1497" s="58" t="s">
        <v>98</v>
      </c>
      <c r="Y1497" s="58" t="s">
        <v>94</v>
      </c>
      <c r="Z1497" s="58" t="s">
        <v>96</v>
      </c>
      <c r="AA1497" s="58" t="s">
        <v>99</v>
      </c>
      <c r="AB1497" s="58">
        <v>916</v>
      </c>
      <c r="AC1497" s="58">
        <v>1309.8800000000001</v>
      </c>
    </row>
    <row r="1498" spans="19:29" ht="18" customHeight="1" x14ac:dyDescent="0.25">
      <c r="S1498" s="58" t="s">
        <v>89</v>
      </c>
      <c r="T1498" s="58">
        <v>2021</v>
      </c>
      <c r="U1498" s="58" t="s">
        <v>9</v>
      </c>
      <c r="V1498" s="58" t="s">
        <v>95</v>
      </c>
      <c r="W1498" s="58" t="s">
        <v>97</v>
      </c>
      <c r="X1498" s="58" t="s">
        <v>98</v>
      </c>
      <c r="Y1498" s="58" t="s">
        <v>94</v>
      </c>
      <c r="Z1498" s="58" t="s">
        <v>96</v>
      </c>
      <c r="AA1498" s="58" t="s">
        <v>99</v>
      </c>
      <c r="AB1498" s="58">
        <v>917</v>
      </c>
      <c r="AC1498" s="58">
        <v>1311.31</v>
      </c>
    </row>
    <row r="1499" spans="19:29" ht="18" customHeight="1" x14ac:dyDescent="0.25">
      <c r="S1499" s="58" t="s">
        <v>89</v>
      </c>
      <c r="T1499" s="58">
        <v>2021</v>
      </c>
      <c r="U1499" s="58" t="s">
        <v>9</v>
      </c>
      <c r="V1499" s="58" t="s">
        <v>95</v>
      </c>
      <c r="W1499" s="58" t="s">
        <v>97</v>
      </c>
      <c r="X1499" s="58" t="s">
        <v>98</v>
      </c>
      <c r="Y1499" s="58" t="s">
        <v>94</v>
      </c>
      <c r="Z1499" s="58" t="s">
        <v>96</v>
      </c>
      <c r="AA1499" s="58" t="s">
        <v>99</v>
      </c>
      <c r="AB1499" s="58">
        <v>868</v>
      </c>
      <c r="AC1499" s="58">
        <v>526.24</v>
      </c>
    </row>
    <row r="1500" spans="19:29" ht="18" customHeight="1" x14ac:dyDescent="0.25">
      <c r="S1500" s="58" t="s">
        <v>91</v>
      </c>
      <c r="T1500" s="58">
        <v>2021</v>
      </c>
      <c r="U1500" s="58" t="s">
        <v>9</v>
      </c>
      <c r="V1500" s="58" t="s">
        <v>95</v>
      </c>
      <c r="W1500" s="58" t="s">
        <v>97</v>
      </c>
      <c r="X1500" s="58" t="s">
        <v>98</v>
      </c>
      <c r="Y1500" s="58" t="s">
        <v>94</v>
      </c>
      <c r="Z1500" s="58" t="s">
        <v>96</v>
      </c>
      <c r="AA1500" s="58" t="s">
        <v>99</v>
      </c>
      <c r="AB1500" s="58">
        <v>357</v>
      </c>
      <c r="AC1500" s="58">
        <v>526.24</v>
      </c>
    </row>
    <row r="1501" spans="19:29" ht="18" customHeight="1" x14ac:dyDescent="0.25">
      <c r="S1501" s="58" t="s">
        <v>82</v>
      </c>
      <c r="T1501" s="58">
        <v>2021</v>
      </c>
      <c r="U1501" s="58" t="s">
        <v>9</v>
      </c>
      <c r="V1501" s="58" t="s">
        <v>95</v>
      </c>
      <c r="W1501" s="58" t="s">
        <v>97</v>
      </c>
      <c r="X1501" s="58" t="s">
        <v>98</v>
      </c>
      <c r="Y1501" s="58" t="s">
        <v>94</v>
      </c>
      <c r="Z1501" s="58" t="s">
        <v>96</v>
      </c>
      <c r="AA1501" s="58" t="s">
        <v>99</v>
      </c>
      <c r="AB1501" s="58">
        <v>279</v>
      </c>
      <c r="AC1501" s="58">
        <v>398.97</v>
      </c>
    </row>
    <row r="1502" spans="19:29" ht="18" customHeight="1" x14ac:dyDescent="0.25">
      <c r="S1502" s="58" t="s">
        <v>89</v>
      </c>
      <c r="T1502" s="58">
        <v>2021</v>
      </c>
      <c r="U1502" s="58" t="s">
        <v>9</v>
      </c>
      <c r="V1502" s="58" t="s">
        <v>95</v>
      </c>
      <c r="W1502" s="58" t="s">
        <v>97</v>
      </c>
      <c r="X1502" s="58" t="s">
        <v>98</v>
      </c>
      <c r="Y1502" s="58" t="s">
        <v>94</v>
      </c>
      <c r="Z1502" s="58" t="s">
        <v>96</v>
      </c>
      <c r="AA1502" s="58" t="s">
        <v>99</v>
      </c>
      <c r="AB1502" s="58">
        <v>273</v>
      </c>
      <c r="AC1502" s="58">
        <v>390.39</v>
      </c>
    </row>
    <row r="1503" spans="19:29" ht="18" customHeight="1" x14ac:dyDescent="0.25">
      <c r="S1503" s="58" t="s">
        <v>89</v>
      </c>
      <c r="T1503" s="58">
        <v>2021</v>
      </c>
      <c r="U1503" s="58" t="s">
        <v>9</v>
      </c>
      <c r="V1503" s="58" t="s">
        <v>95</v>
      </c>
      <c r="W1503" s="58" t="s">
        <v>97</v>
      </c>
      <c r="X1503" s="58" t="s">
        <v>98</v>
      </c>
      <c r="Y1503" s="58" t="s">
        <v>94</v>
      </c>
      <c r="Z1503" s="58" t="s">
        <v>96</v>
      </c>
      <c r="AA1503" s="58" t="s">
        <v>99</v>
      </c>
      <c r="AB1503" s="58">
        <v>267</v>
      </c>
      <c r="AC1503" s="58">
        <v>381.81</v>
      </c>
    </row>
    <row r="1504" spans="19:29" ht="18" customHeight="1" x14ac:dyDescent="0.25">
      <c r="S1504" s="58" t="s">
        <v>92</v>
      </c>
      <c r="T1504" s="58">
        <v>2021</v>
      </c>
      <c r="U1504" s="58" t="s">
        <v>9</v>
      </c>
      <c r="V1504" s="58" t="s">
        <v>95</v>
      </c>
      <c r="W1504" s="58" t="s">
        <v>97</v>
      </c>
      <c r="X1504" s="58" t="s">
        <v>98</v>
      </c>
      <c r="Y1504" s="58" t="s">
        <v>94</v>
      </c>
      <c r="Z1504" s="58" t="s">
        <v>96</v>
      </c>
      <c r="AA1504" s="58" t="s">
        <v>99</v>
      </c>
      <c r="AB1504" s="58">
        <v>313</v>
      </c>
      <c r="AC1504" s="58">
        <v>447.59000000000003</v>
      </c>
    </row>
    <row r="1505" spans="19:29" ht="18" customHeight="1" x14ac:dyDescent="0.25">
      <c r="S1505" s="58" t="s">
        <v>82</v>
      </c>
      <c r="T1505" s="58">
        <v>2021</v>
      </c>
      <c r="U1505" s="58" t="s">
        <v>9</v>
      </c>
      <c r="V1505" s="58" t="s">
        <v>95</v>
      </c>
      <c r="W1505" s="58" t="s">
        <v>97</v>
      </c>
      <c r="X1505" s="58" t="s">
        <v>98</v>
      </c>
      <c r="Y1505" s="58" t="s">
        <v>94</v>
      </c>
      <c r="Z1505" s="58" t="s">
        <v>96</v>
      </c>
      <c r="AA1505" s="58" t="s">
        <v>99</v>
      </c>
      <c r="AB1505" s="58">
        <v>355</v>
      </c>
      <c r="AC1505" s="58">
        <v>507.65</v>
      </c>
    </row>
    <row r="1506" spans="19:29" ht="18" customHeight="1" x14ac:dyDescent="0.25">
      <c r="S1506" s="58" t="s">
        <v>89</v>
      </c>
      <c r="T1506" s="58">
        <v>2021</v>
      </c>
      <c r="U1506" s="58" t="s">
        <v>9</v>
      </c>
      <c r="V1506" s="58" t="s">
        <v>95</v>
      </c>
      <c r="W1506" s="58" t="s">
        <v>97</v>
      </c>
      <c r="X1506" s="58" t="s">
        <v>98</v>
      </c>
      <c r="Y1506" s="58" t="s">
        <v>94</v>
      </c>
      <c r="Z1506" s="58" t="s">
        <v>96</v>
      </c>
      <c r="AA1506" s="58" t="s">
        <v>99</v>
      </c>
      <c r="AB1506" s="58">
        <v>837</v>
      </c>
      <c r="AC1506" s="58">
        <v>1196.9099999999999</v>
      </c>
    </row>
    <row r="1507" spans="19:29" ht="18" customHeight="1" x14ac:dyDescent="0.25">
      <c r="S1507" s="58" t="s">
        <v>89</v>
      </c>
      <c r="T1507" s="58">
        <v>2021</v>
      </c>
      <c r="U1507" s="58" t="s">
        <v>9</v>
      </c>
      <c r="V1507" s="58" t="s">
        <v>95</v>
      </c>
      <c r="W1507" s="58" t="s">
        <v>97</v>
      </c>
      <c r="X1507" s="58" t="s">
        <v>98</v>
      </c>
      <c r="Y1507" s="58" t="s">
        <v>94</v>
      </c>
      <c r="Z1507" s="58" t="s">
        <v>96</v>
      </c>
      <c r="AA1507" s="58" t="s">
        <v>99</v>
      </c>
      <c r="AB1507" s="58">
        <v>870</v>
      </c>
      <c r="AC1507" s="58">
        <v>1244.0999999999999</v>
      </c>
    </row>
    <row r="1508" spans="19:29" ht="18" customHeight="1" x14ac:dyDescent="0.25">
      <c r="S1508" s="58" t="s">
        <v>82</v>
      </c>
      <c r="T1508" s="58">
        <v>2021</v>
      </c>
      <c r="U1508" s="58" t="s">
        <v>8</v>
      </c>
      <c r="V1508" s="58" t="s">
        <v>95</v>
      </c>
      <c r="W1508" s="58" t="s">
        <v>97</v>
      </c>
      <c r="X1508" s="58" t="s">
        <v>98</v>
      </c>
      <c r="Y1508" s="58" t="s">
        <v>94</v>
      </c>
      <c r="Z1508" s="58" t="s">
        <v>96</v>
      </c>
      <c r="AA1508" s="58" t="s">
        <v>99</v>
      </c>
      <c r="AB1508" s="58">
        <v>314</v>
      </c>
      <c r="AC1508" s="58">
        <v>449.02</v>
      </c>
    </row>
    <row r="1509" spans="19:29" ht="18" customHeight="1" x14ac:dyDescent="0.25">
      <c r="S1509" s="58" t="s">
        <v>91</v>
      </c>
      <c r="T1509" s="58">
        <v>2021</v>
      </c>
      <c r="U1509" s="58" t="s">
        <v>8</v>
      </c>
      <c r="V1509" s="58" t="s">
        <v>95</v>
      </c>
      <c r="W1509" s="58" t="s">
        <v>97</v>
      </c>
      <c r="X1509" s="58" t="s">
        <v>98</v>
      </c>
      <c r="Y1509" s="58" t="s">
        <v>94</v>
      </c>
      <c r="Z1509" s="58" t="s">
        <v>96</v>
      </c>
      <c r="AA1509" s="58" t="s">
        <v>99</v>
      </c>
      <c r="AB1509" s="58">
        <v>362</v>
      </c>
      <c r="AC1509" s="58">
        <v>517.66</v>
      </c>
    </row>
    <row r="1510" spans="19:29" ht="18" customHeight="1" x14ac:dyDescent="0.25">
      <c r="S1510" s="58" t="s">
        <v>82</v>
      </c>
      <c r="T1510" s="58">
        <v>2021</v>
      </c>
      <c r="U1510" s="58" t="s">
        <v>8</v>
      </c>
      <c r="V1510" s="58" t="s">
        <v>95</v>
      </c>
      <c r="W1510" s="58" t="s">
        <v>97</v>
      </c>
      <c r="X1510" s="58" t="s">
        <v>98</v>
      </c>
      <c r="Y1510" s="58" t="s">
        <v>94</v>
      </c>
      <c r="Z1510" s="58" t="s">
        <v>96</v>
      </c>
      <c r="AA1510" s="58" t="s">
        <v>99</v>
      </c>
      <c r="AB1510" s="58">
        <v>290</v>
      </c>
      <c r="AC1510" s="58">
        <v>414.7</v>
      </c>
    </row>
    <row r="1511" spans="19:29" ht="18" customHeight="1" x14ac:dyDescent="0.25">
      <c r="S1511" s="58" t="s">
        <v>82</v>
      </c>
      <c r="T1511" s="58">
        <v>2021</v>
      </c>
      <c r="U1511" s="58" t="s">
        <v>8</v>
      </c>
      <c r="V1511" s="58" t="s">
        <v>95</v>
      </c>
      <c r="W1511" s="58" t="s">
        <v>97</v>
      </c>
      <c r="X1511" s="58" t="s">
        <v>98</v>
      </c>
      <c r="Y1511" s="58" t="s">
        <v>94</v>
      </c>
      <c r="Z1511" s="58" t="s">
        <v>96</v>
      </c>
      <c r="AA1511" s="58" t="s">
        <v>99</v>
      </c>
      <c r="AB1511" s="58">
        <v>316</v>
      </c>
      <c r="AC1511" s="58">
        <v>451.88</v>
      </c>
    </row>
    <row r="1512" spans="19:29" ht="18" customHeight="1" x14ac:dyDescent="0.25">
      <c r="S1512" s="58" t="s">
        <v>89</v>
      </c>
      <c r="T1512" s="58">
        <v>2021</v>
      </c>
      <c r="U1512" s="58" t="s">
        <v>8</v>
      </c>
      <c r="V1512" s="58" t="s">
        <v>95</v>
      </c>
      <c r="W1512" s="58" t="s">
        <v>97</v>
      </c>
      <c r="X1512" s="58" t="s">
        <v>98</v>
      </c>
      <c r="Y1512" s="58" t="s">
        <v>94</v>
      </c>
      <c r="Z1512" s="58" t="s">
        <v>96</v>
      </c>
      <c r="AA1512" s="58" t="s">
        <v>99</v>
      </c>
      <c r="AB1512" s="58">
        <v>364</v>
      </c>
      <c r="AC1512" s="58">
        <v>520.52</v>
      </c>
    </row>
    <row r="1513" spans="19:29" ht="18" customHeight="1" x14ac:dyDescent="0.25">
      <c r="S1513" s="58" t="s">
        <v>89</v>
      </c>
      <c r="T1513" s="58">
        <v>2021</v>
      </c>
      <c r="U1513" s="58" t="s">
        <v>8</v>
      </c>
      <c r="V1513" s="58" t="s">
        <v>95</v>
      </c>
      <c r="W1513" s="58" t="s">
        <v>97</v>
      </c>
      <c r="X1513" s="58" t="s">
        <v>98</v>
      </c>
      <c r="Y1513" s="58" t="s">
        <v>94</v>
      </c>
      <c r="Z1513" s="58" t="s">
        <v>96</v>
      </c>
      <c r="AA1513" s="58" t="s">
        <v>99</v>
      </c>
      <c r="AB1513" s="58">
        <v>827</v>
      </c>
      <c r="AC1513" s="58">
        <v>1182.6100000000001</v>
      </c>
    </row>
    <row r="1514" spans="19:29" ht="18" customHeight="1" x14ac:dyDescent="0.25">
      <c r="S1514" s="58" t="s">
        <v>82</v>
      </c>
      <c r="T1514" s="58">
        <v>2021</v>
      </c>
      <c r="U1514" s="58" t="s">
        <v>8</v>
      </c>
      <c r="V1514" s="58" t="s">
        <v>95</v>
      </c>
      <c r="W1514" s="58" t="s">
        <v>97</v>
      </c>
      <c r="X1514" s="58" t="s">
        <v>98</v>
      </c>
      <c r="Y1514" s="58" t="s">
        <v>94</v>
      </c>
      <c r="Z1514" s="58" t="s">
        <v>96</v>
      </c>
      <c r="AA1514" s="58" t="s">
        <v>99</v>
      </c>
      <c r="AB1514" s="58">
        <v>861</v>
      </c>
      <c r="AC1514" s="58">
        <v>1231.23</v>
      </c>
    </row>
    <row r="1515" spans="19:29" ht="18" customHeight="1" x14ac:dyDescent="0.25">
      <c r="S1515" s="58" t="s">
        <v>82</v>
      </c>
      <c r="T1515" s="58">
        <v>2021</v>
      </c>
      <c r="U1515" s="58" t="s">
        <v>8</v>
      </c>
      <c r="V1515" s="58" t="s">
        <v>95</v>
      </c>
      <c r="W1515" s="58" t="s">
        <v>97</v>
      </c>
      <c r="X1515" s="58" t="s">
        <v>98</v>
      </c>
      <c r="Y1515" s="58" t="s">
        <v>94</v>
      </c>
      <c r="Z1515" s="58" t="s">
        <v>96</v>
      </c>
      <c r="AA1515" s="58" t="s">
        <v>99</v>
      </c>
      <c r="AB1515" s="58">
        <v>914</v>
      </c>
      <c r="AC1515" s="58">
        <v>1307.02</v>
      </c>
    </row>
    <row r="1516" spans="19:29" ht="18" customHeight="1" x14ac:dyDescent="0.25">
      <c r="S1516" s="58" t="s">
        <v>82</v>
      </c>
      <c r="T1516" s="58">
        <v>2021</v>
      </c>
      <c r="U1516" s="58" t="s">
        <v>8</v>
      </c>
      <c r="V1516" s="58" t="s">
        <v>95</v>
      </c>
      <c r="W1516" s="58" t="s">
        <v>97</v>
      </c>
      <c r="X1516" s="58" t="s">
        <v>98</v>
      </c>
      <c r="Y1516" s="58" t="s">
        <v>94</v>
      </c>
      <c r="Z1516" s="58" t="s">
        <v>96</v>
      </c>
      <c r="AA1516" s="58" t="s">
        <v>99</v>
      </c>
      <c r="AB1516" s="58">
        <v>867</v>
      </c>
      <c r="AC1516" s="58">
        <v>526.24</v>
      </c>
    </row>
    <row r="1517" spans="19:29" ht="18" customHeight="1" x14ac:dyDescent="0.25">
      <c r="S1517" s="58" t="s">
        <v>89</v>
      </c>
      <c r="T1517" s="58">
        <v>2021</v>
      </c>
      <c r="U1517" s="58" t="s">
        <v>8</v>
      </c>
      <c r="V1517" s="58" t="s">
        <v>95</v>
      </c>
      <c r="W1517" s="58" t="s">
        <v>97</v>
      </c>
      <c r="X1517" s="58" t="s">
        <v>98</v>
      </c>
      <c r="Y1517" s="58" t="s">
        <v>94</v>
      </c>
      <c r="Z1517" s="58" t="s">
        <v>96</v>
      </c>
      <c r="AA1517" s="58" t="s">
        <v>99</v>
      </c>
      <c r="AB1517" s="58">
        <v>363</v>
      </c>
      <c r="AC1517" s="58">
        <v>526.24</v>
      </c>
    </row>
    <row r="1518" spans="19:29" ht="18" customHeight="1" x14ac:dyDescent="0.25">
      <c r="S1518" s="58" t="s">
        <v>89</v>
      </c>
      <c r="T1518" s="58">
        <v>2021</v>
      </c>
      <c r="U1518" s="58" t="s">
        <v>8</v>
      </c>
      <c r="V1518" s="58" t="s">
        <v>95</v>
      </c>
      <c r="W1518" s="58" t="s">
        <v>97</v>
      </c>
      <c r="X1518" s="58" t="s">
        <v>98</v>
      </c>
      <c r="Y1518" s="58" t="s">
        <v>94</v>
      </c>
      <c r="Z1518" s="58" t="s">
        <v>96</v>
      </c>
      <c r="AA1518" s="58" t="s">
        <v>99</v>
      </c>
      <c r="AB1518" s="58">
        <v>291</v>
      </c>
      <c r="AC1518" s="58">
        <v>416.13</v>
      </c>
    </row>
    <row r="1519" spans="19:29" ht="18" customHeight="1" x14ac:dyDescent="0.25">
      <c r="S1519" s="58" t="s">
        <v>82</v>
      </c>
      <c r="T1519" s="58">
        <v>2021</v>
      </c>
      <c r="U1519" s="58" t="s">
        <v>8</v>
      </c>
      <c r="V1519" s="58" t="s">
        <v>95</v>
      </c>
      <c r="W1519" s="58" t="s">
        <v>97</v>
      </c>
      <c r="X1519" s="58" t="s">
        <v>98</v>
      </c>
      <c r="Y1519" s="58" t="s">
        <v>94</v>
      </c>
      <c r="Z1519" s="58" t="s">
        <v>96</v>
      </c>
      <c r="AA1519" s="58" t="s">
        <v>99</v>
      </c>
      <c r="AB1519" s="58">
        <v>285</v>
      </c>
      <c r="AC1519" s="58">
        <v>407.55</v>
      </c>
    </row>
    <row r="1520" spans="19:29" ht="18" customHeight="1" x14ac:dyDescent="0.25">
      <c r="S1520" s="58" t="s">
        <v>82</v>
      </c>
      <c r="T1520" s="58">
        <v>2021</v>
      </c>
      <c r="U1520" s="58" t="s">
        <v>8</v>
      </c>
      <c r="V1520" s="58" t="s">
        <v>95</v>
      </c>
      <c r="W1520" s="58" t="s">
        <v>97</v>
      </c>
      <c r="X1520" s="58" t="s">
        <v>98</v>
      </c>
      <c r="Y1520" s="58" t="s">
        <v>94</v>
      </c>
      <c r="Z1520" s="58" t="s">
        <v>96</v>
      </c>
      <c r="AA1520" s="58" t="s">
        <v>99</v>
      </c>
      <c r="AB1520" s="58">
        <v>361</v>
      </c>
      <c r="AC1520" s="58">
        <v>516.23</v>
      </c>
    </row>
    <row r="1521" spans="19:29" ht="18" customHeight="1" x14ac:dyDescent="0.25">
      <c r="S1521" s="58" t="s">
        <v>82</v>
      </c>
      <c r="T1521" s="58">
        <v>2021</v>
      </c>
      <c r="U1521" s="58" t="s">
        <v>8</v>
      </c>
      <c r="V1521" s="58" t="s">
        <v>95</v>
      </c>
      <c r="W1521" s="58" t="s">
        <v>97</v>
      </c>
      <c r="X1521" s="58" t="s">
        <v>98</v>
      </c>
      <c r="Y1521" s="58" t="s">
        <v>94</v>
      </c>
      <c r="Z1521" s="58" t="s">
        <v>96</v>
      </c>
      <c r="AA1521" s="58" t="s">
        <v>99</v>
      </c>
      <c r="AB1521" s="58">
        <v>289</v>
      </c>
      <c r="AC1521" s="58">
        <v>413.27</v>
      </c>
    </row>
    <row r="1522" spans="19:29" ht="18" customHeight="1" x14ac:dyDescent="0.25">
      <c r="S1522" s="58" t="s">
        <v>82</v>
      </c>
      <c r="T1522" s="58">
        <v>2021</v>
      </c>
      <c r="U1522" s="58" t="s">
        <v>8</v>
      </c>
      <c r="V1522" s="58" t="s">
        <v>95</v>
      </c>
      <c r="W1522" s="58" t="s">
        <v>97</v>
      </c>
      <c r="X1522" s="58" t="s">
        <v>98</v>
      </c>
      <c r="Y1522" s="58" t="s">
        <v>94</v>
      </c>
      <c r="Z1522" s="58" t="s">
        <v>96</v>
      </c>
      <c r="AA1522" s="58" t="s">
        <v>99</v>
      </c>
      <c r="AB1522" s="58">
        <v>836</v>
      </c>
      <c r="AC1522" s="58">
        <v>1195.48</v>
      </c>
    </row>
    <row r="1523" spans="19:29" ht="18" customHeight="1" x14ac:dyDescent="0.25">
      <c r="S1523" s="58" t="s">
        <v>82</v>
      </c>
      <c r="T1523" s="58">
        <v>2021</v>
      </c>
      <c r="U1523" s="58" t="s">
        <v>8</v>
      </c>
      <c r="V1523" s="58" t="s">
        <v>95</v>
      </c>
      <c r="W1523" s="58" t="s">
        <v>97</v>
      </c>
      <c r="X1523" s="58" t="s">
        <v>98</v>
      </c>
      <c r="Y1523" s="58" t="s">
        <v>94</v>
      </c>
      <c r="Z1523" s="58" t="s">
        <v>96</v>
      </c>
      <c r="AA1523" s="58" t="s">
        <v>99</v>
      </c>
      <c r="AB1523" s="58">
        <v>869</v>
      </c>
      <c r="AC1523" s="58">
        <v>1242.67</v>
      </c>
    </row>
    <row r="1524" spans="19:29" ht="18" customHeight="1" x14ac:dyDescent="0.25">
      <c r="S1524" s="58" t="s">
        <v>91</v>
      </c>
      <c r="T1524" s="58">
        <v>2021</v>
      </c>
      <c r="U1524" s="58" t="s">
        <v>7</v>
      </c>
      <c r="V1524" s="58" t="s">
        <v>83</v>
      </c>
      <c r="W1524" s="58" t="s">
        <v>97</v>
      </c>
      <c r="X1524" s="58" t="s">
        <v>98</v>
      </c>
      <c r="Y1524" s="58" t="s">
        <v>86</v>
      </c>
      <c r="Z1524" s="58" t="s">
        <v>96</v>
      </c>
      <c r="AA1524" s="58" t="s">
        <v>88</v>
      </c>
      <c r="AB1524" s="58">
        <v>340</v>
      </c>
      <c r="AC1524" s="58">
        <v>486.2</v>
      </c>
    </row>
    <row r="1525" spans="19:29" ht="18" customHeight="1" x14ac:dyDescent="0.25">
      <c r="S1525" s="58" t="s">
        <v>89</v>
      </c>
      <c r="T1525" s="58">
        <v>2021</v>
      </c>
      <c r="U1525" s="58" t="s">
        <v>7</v>
      </c>
      <c r="V1525" s="58" t="s">
        <v>83</v>
      </c>
      <c r="W1525" s="58" t="s">
        <v>97</v>
      </c>
      <c r="X1525" s="58" t="s">
        <v>98</v>
      </c>
      <c r="Y1525" s="58" t="s">
        <v>86</v>
      </c>
      <c r="Z1525" s="58" t="s">
        <v>96</v>
      </c>
      <c r="AA1525" s="58" t="s">
        <v>88</v>
      </c>
      <c r="AB1525" s="58">
        <v>334</v>
      </c>
      <c r="AC1525" s="58">
        <v>477.62</v>
      </c>
    </row>
    <row r="1526" spans="19:29" ht="18" customHeight="1" x14ac:dyDescent="0.25">
      <c r="S1526" s="58" t="s">
        <v>89</v>
      </c>
      <c r="T1526" s="58">
        <v>2021</v>
      </c>
      <c r="U1526" s="58" t="s">
        <v>7</v>
      </c>
      <c r="V1526" s="58" t="s">
        <v>83</v>
      </c>
      <c r="W1526" s="58" t="s">
        <v>97</v>
      </c>
      <c r="X1526" s="58" t="s">
        <v>98</v>
      </c>
      <c r="Y1526" s="58" t="s">
        <v>86</v>
      </c>
      <c r="Z1526" s="58" t="s">
        <v>96</v>
      </c>
      <c r="AA1526" s="58" t="s">
        <v>88</v>
      </c>
      <c r="AB1526" s="58">
        <v>337</v>
      </c>
      <c r="AC1526" s="58">
        <v>481.90999999999997</v>
      </c>
    </row>
    <row r="1527" spans="19:29" ht="18" customHeight="1" x14ac:dyDescent="0.25">
      <c r="S1527" s="58" t="s">
        <v>91</v>
      </c>
      <c r="T1527" s="58">
        <v>2021</v>
      </c>
      <c r="U1527" s="58" t="s">
        <v>7</v>
      </c>
      <c r="V1527" s="58" t="s">
        <v>83</v>
      </c>
      <c r="W1527" s="58" t="s">
        <v>97</v>
      </c>
      <c r="X1527" s="58" t="s">
        <v>98</v>
      </c>
      <c r="Y1527" s="58" t="s">
        <v>86</v>
      </c>
      <c r="Z1527" s="58" t="s">
        <v>96</v>
      </c>
      <c r="AA1527" s="58" t="s">
        <v>88</v>
      </c>
      <c r="AB1527" s="58">
        <v>331</v>
      </c>
      <c r="AC1527" s="58">
        <v>473.33</v>
      </c>
    </row>
    <row r="1528" spans="19:29" ht="18" customHeight="1" x14ac:dyDescent="0.25">
      <c r="S1528" s="58" t="s">
        <v>82</v>
      </c>
      <c r="T1528" s="58">
        <v>2021</v>
      </c>
      <c r="U1528" s="58" t="s">
        <v>8</v>
      </c>
      <c r="V1528" s="58" t="s">
        <v>83</v>
      </c>
      <c r="W1528" s="58" t="s">
        <v>97</v>
      </c>
      <c r="X1528" s="58" t="s">
        <v>98</v>
      </c>
      <c r="Y1528" s="58" t="s">
        <v>86</v>
      </c>
      <c r="Z1528" s="58" t="s">
        <v>96</v>
      </c>
      <c r="AA1528" s="58" t="s">
        <v>88</v>
      </c>
      <c r="AB1528" s="58">
        <v>328</v>
      </c>
      <c r="AC1528" s="58">
        <v>469.03999999999996</v>
      </c>
    </row>
    <row r="1529" spans="19:29" ht="18" customHeight="1" x14ac:dyDescent="0.25">
      <c r="S1529" s="58" t="s">
        <v>89</v>
      </c>
      <c r="T1529" s="58">
        <v>2021</v>
      </c>
      <c r="U1529" s="58" t="s">
        <v>8</v>
      </c>
      <c r="V1529" s="58" t="s">
        <v>83</v>
      </c>
      <c r="W1529" s="58" t="s">
        <v>97</v>
      </c>
      <c r="X1529" s="58" t="s">
        <v>98</v>
      </c>
      <c r="Y1529" s="58" t="s">
        <v>86</v>
      </c>
      <c r="Z1529" s="58" t="s">
        <v>96</v>
      </c>
      <c r="AA1529" s="58" t="s">
        <v>88</v>
      </c>
      <c r="AB1529" s="58">
        <v>322</v>
      </c>
      <c r="AC1529" s="58">
        <v>460.46000000000004</v>
      </c>
    </row>
    <row r="1530" spans="19:29" ht="18" customHeight="1" x14ac:dyDescent="0.25">
      <c r="S1530" s="58" t="s">
        <v>82</v>
      </c>
      <c r="T1530" s="58">
        <v>2021</v>
      </c>
      <c r="U1530" s="58" t="s">
        <v>8</v>
      </c>
      <c r="V1530" s="58" t="s">
        <v>83</v>
      </c>
      <c r="W1530" s="58" t="s">
        <v>97</v>
      </c>
      <c r="X1530" s="58" t="s">
        <v>98</v>
      </c>
      <c r="Y1530" s="58" t="s">
        <v>86</v>
      </c>
      <c r="Z1530" s="58" t="s">
        <v>96</v>
      </c>
      <c r="AA1530" s="58" t="s">
        <v>88</v>
      </c>
      <c r="AB1530" s="58">
        <v>316</v>
      </c>
      <c r="AC1530" s="58">
        <v>451.88</v>
      </c>
    </row>
    <row r="1531" spans="19:29" ht="18" customHeight="1" x14ac:dyDescent="0.25">
      <c r="S1531" s="58" t="s">
        <v>89</v>
      </c>
      <c r="T1531" s="58">
        <v>2021</v>
      </c>
      <c r="U1531" s="58" t="s">
        <v>8</v>
      </c>
      <c r="V1531" s="58" t="s">
        <v>83</v>
      </c>
      <c r="W1531" s="58" t="s">
        <v>97</v>
      </c>
      <c r="X1531" s="58" t="s">
        <v>98</v>
      </c>
      <c r="Y1531" s="58" t="s">
        <v>86</v>
      </c>
      <c r="Z1531" s="58" t="s">
        <v>96</v>
      </c>
      <c r="AA1531" s="58" t="s">
        <v>88</v>
      </c>
      <c r="AB1531" s="58">
        <v>325</v>
      </c>
      <c r="AC1531" s="58">
        <v>464.75</v>
      </c>
    </row>
    <row r="1532" spans="19:29" ht="18" customHeight="1" x14ac:dyDescent="0.25">
      <c r="S1532" s="58" t="s">
        <v>91</v>
      </c>
      <c r="T1532" s="58">
        <v>2021</v>
      </c>
      <c r="U1532" s="58" t="s">
        <v>8</v>
      </c>
      <c r="V1532" s="58" t="s">
        <v>83</v>
      </c>
      <c r="W1532" s="58" t="s">
        <v>97</v>
      </c>
      <c r="X1532" s="58" t="s">
        <v>98</v>
      </c>
      <c r="Y1532" s="58" t="s">
        <v>86</v>
      </c>
      <c r="Z1532" s="58" t="s">
        <v>96</v>
      </c>
      <c r="AA1532" s="58" t="s">
        <v>88</v>
      </c>
      <c r="AB1532" s="58">
        <v>319</v>
      </c>
      <c r="AC1532" s="58">
        <v>456.16999999999996</v>
      </c>
    </row>
    <row r="1533" spans="19:29" ht="18" customHeight="1" x14ac:dyDescent="0.25">
      <c r="S1533" s="58" t="s">
        <v>82</v>
      </c>
      <c r="T1533" s="58">
        <v>2021</v>
      </c>
      <c r="U1533" s="58" t="s">
        <v>8</v>
      </c>
      <c r="V1533" s="58" t="s">
        <v>83</v>
      </c>
      <c r="W1533" s="58" t="s">
        <v>97</v>
      </c>
      <c r="X1533" s="58" t="s">
        <v>98</v>
      </c>
      <c r="Y1533" s="58" t="s">
        <v>86</v>
      </c>
      <c r="Z1533" s="58" t="s">
        <v>96</v>
      </c>
      <c r="AA1533" s="58" t="s">
        <v>88</v>
      </c>
      <c r="AB1533" s="58">
        <v>313</v>
      </c>
      <c r="AC1533" s="58">
        <v>447.59000000000003</v>
      </c>
    </row>
    <row r="1534" spans="19:29" ht="18" customHeight="1" x14ac:dyDescent="0.25">
      <c r="S1534" s="58" t="s">
        <v>91</v>
      </c>
      <c r="T1534" s="58">
        <v>2022</v>
      </c>
      <c r="U1534" s="58" t="s">
        <v>3</v>
      </c>
      <c r="V1534" s="58" t="s">
        <v>83</v>
      </c>
      <c r="W1534" s="58" t="s">
        <v>84</v>
      </c>
      <c r="X1534" s="58" t="s">
        <v>85</v>
      </c>
      <c r="Y1534" s="58" t="s">
        <v>94</v>
      </c>
      <c r="Z1534" s="58" t="s">
        <v>87</v>
      </c>
      <c r="AA1534" s="58" t="s">
        <v>88</v>
      </c>
      <c r="AB1534" s="58">
        <v>212</v>
      </c>
      <c r="AC1534" s="58">
        <v>303.15999999999997</v>
      </c>
    </row>
    <row r="1535" spans="19:29" ht="18" customHeight="1" x14ac:dyDescent="0.25">
      <c r="S1535" s="58" t="s">
        <v>89</v>
      </c>
      <c r="T1535" s="58">
        <v>2022</v>
      </c>
      <c r="U1535" s="58" t="s">
        <v>3</v>
      </c>
      <c r="V1535" s="58" t="s">
        <v>83</v>
      </c>
      <c r="W1535" s="58" t="s">
        <v>84</v>
      </c>
      <c r="X1535" s="58" t="s">
        <v>85</v>
      </c>
      <c r="Y1535" s="58" t="s">
        <v>94</v>
      </c>
      <c r="Z1535" s="58" t="s">
        <v>87</v>
      </c>
      <c r="AA1535" s="58" t="s">
        <v>88</v>
      </c>
      <c r="AB1535" s="58">
        <v>206</v>
      </c>
      <c r="AC1535" s="58">
        <v>294.58</v>
      </c>
    </row>
    <row r="1536" spans="19:29" ht="18" customHeight="1" x14ac:dyDescent="0.25">
      <c r="S1536" s="58" t="s">
        <v>91</v>
      </c>
      <c r="T1536" s="58">
        <v>2022</v>
      </c>
      <c r="U1536" s="58" t="s">
        <v>3</v>
      </c>
      <c r="V1536" s="58" t="s">
        <v>83</v>
      </c>
      <c r="W1536" s="58" t="s">
        <v>84</v>
      </c>
      <c r="X1536" s="58" t="s">
        <v>85</v>
      </c>
      <c r="Y1536" s="58" t="s">
        <v>94</v>
      </c>
      <c r="Z1536" s="58" t="s">
        <v>87</v>
      </c>
      <c r="AA1536" s="58" t="s">
        <v>90</v>
      </c>
      <c r="AB1536" s="58">
        <v>216</v>
      </c>
      <c r="AC1536" s="58">
        <v>308.88</v>
      </c>
    </row>
    <row r="1537" spans="19:29" ht="18" customHeight="1" x14ac:dyDescent="0.25">
      <c r="S1537" s="58" t="s">
        <v>89</v>
      </c>
      <c r="T1537" s="58">
        <v>2022</v>
      </c>
      <c r="U1537" s="58" t="s">
        <v>3</v>
      </c>
      <c r="V1537" s="58" t="s">
        <v>83</v>
      </c>
      <c r="W1537" s="58" t="s">
        <v>84</v>
      </c>
      <c r="X1537" s="58" t="s">
        <v>85</v>
      </c>
      <c r="Y1537" s="58" t="s">
        <v>94</v>
      </c>
      <c r="Z1537" s="58" t="s">
        <v>87</v>
      </c>
      <c r="AA1537" s="58" t="s">
        <v>90</v>
      </c>
      <c r="AB1537" s="58">
        <v>210</v>
      </c>
      <c r="AC1537" s="58">
        <v>300.3</v>
      </c>
    </row>
    <row r="1538" spans="19:29" ht="18" customHeight="1" x14ac:dyDescent="0.25">
      <c r="S1538" s="58" t="s">
        <v>91</v>
      </c>
      <c r="T1538" s="58">
        <v>2022</v>
      </c>
      <c r="U1538" s="58" t="s">
        <v>3</v>
      </c>
      <c r="V1538" s="58" t="s">
        <v>83</v>
      </c>
      <c r="W1538" s="58" t="s">
        <v>84</v>
      </c>
      <c r="X1538" s="58" t="s">
        <v>85</v>
      </c>
      <c r="Y1538" s="58" t="s">
        <v>94</v>
      </c>
      <c r="Z1538" s="58" t="s">
        <v>87</v>
      </c>
      <c r="AA1538" s="58" t="s">
        <v>90</v>
      </c>
      <c r="AB1538" s="58">
        <v>204</v>
      </c>
      <c r="AC1538" s="58">
        <v>291.72000000000003</v>
      </c>
    </row>
    <row r="1539" spans="19:29" ht="18" customHeight="1" x14ac:dyDescent="0.25">
      <c r="S1539" s="58" t="s">
        <v>91</v>
      </c>
      <c r="T1539" s="58">
        <v>2022</v>
      </c>
      <c r="U1539" s="58" t="s">
        <v>3</v>
      </c>
      <c r="V1539" s="58" t="s">
        <v>83</v>
      </c>
      <c r="W1539" s="58" t="s">
        <v>84</v>
      </c>
      <c r="X1539" s="58" t="s">
        <v>85</v>
      </c>
      <c r="Y1539" s="58" t="s">
        <v>94</v>
      </c>
      <c r="Z1539" s="58" t="s">
        <v>87</v>
      </c>
      <c r="AA1539" s="58" t="s">
        <v>90</v>
      </c>
      <c r="AB1539" s="58">
        <v>213</v>
      </c>
      <c r="AC1539" s="58">
        <v>304.59000000000003</v>
      </c>
    </row>
    <row r="1540" spans="19:29" ht="18" customHeight="1" x14ac:dyDescent="0.25">
      <c r="S1540" s="58" t="s">
        <v>82</v>
      </c>
      <c r="T1540" s="58">
        <v>2022</v>
      </c>
      <c r="U1540" s="58" t="s">
        <v>3</v>
      </c>
      <c r="V1540" s="58" t="s">
        <v>83</v>
      </c>
      <c r="W1540" s="58" t="s">
        <v>84</v>
      </c>
      <c r="X1540" s="58" t="s">
        <v>85</v>
      </c>
      <c r="Y1540" s="58" t="s">
        <v>94</v>
      </c>
      <c r="Z1540" s="58" t="s">
        <v>87</v>
      </c>
      <c r="AA1540" s="58" t="s">
        <v>90</v>
      </c>
      <c r="AB1540" s="58">
        <v>207</v>
      </c>
      <c r="AC1540" s="58">
        <v>296.01</v>
      </c>
    </row>
    <row r="1541" spans="19:29" ht="18" customHeight="1" x14ac:dyDescent="0.25">
      <c r="S1541" s="58" t="s">
        <v>89</v>
      </c>
      <c r="T1541" s="58">
        <v>2022</v>
      </c>
      <c r="U1541" s="58" t="s">
        <v>3</v>
      </c>
      <c r="V1541" s="58" t="s">
        <v>83</v>
      </c>
      <c r="W1541" s="58" t="s">
        <v>84</v>
      </c>
      <c r="X1541" s="58" t="s">
        <v>85</v>
      </c>
      <c r="Y1541" s="58" t="s">
        <v>94</v>
      </c>
      <c r="Z1541" s="58" t="s">
        <v>87</v>
      </c>
      <c r="AA1541" s="58" t="s">
        <v>90</v>
      </c>
      <c r="AB1541" s="58">
        <v>201</v>
      </c>
      <c r="AC1541" s="58">
        <v>287.43</v>
      </c>
    </row>
    <row r="1542" spans="19:29" ht="18" customHeight="1" x14ac:dyDescent="0.25">
      <c r="S1542" s="58" t="s">
        <v>89</v>
      </c>
      <c r="T1542" s="58">
        <v>2022</v>
      </c>
      <c r="U1542" s="58" t="s">
        <v>3</v>
      </c>
      <c r="V1542" s="58" t="s">
        <v>83</v>
      </c>
      <c r="W1542" s="58" t="s">
        <v>84</v>
      </c>
      <c r="X1542" s="58" t="s">
        <v>85</v>
      </c>
      <c r="Y1542" s="58" t="s">
        <v>94</v>
      </c>
      <c r="Z1542" s="58" t="s">
        <v>87</v>
      </c>
      <c r="AA1542" s="58" t="s">
        <v>88</v>
      </c>
      <c r="AB1542" s="58">
        <v>215</v>
      </c>
      <c r="AC1542" s="58">
        <v>307.45</v>
      </c>
    </row>
    <row r="1543" spans="19:29" ht="18" customHeight="1" x14ac:dyDescent="0.25">
      <c r="S1543" s="58" t="s">
        <v>89</v>
      </c>
      <c r="T1543" s="58">
        <v>2022</v>
      </c>
      <c r="U1543" s="58" t="s">
        <v>3</v>
      </c>
      <c r="V1543" s="58" t="s">
        <v>83</v>
      </c>
      <c r="W1543" s="58" t="s">
        <v>84</v>
      </c>
      <c r="X1543" s="58" t="s">
        <v>85</v>
      </c>
      <c r="Y1543" s="58" t="s">
        <v>94</v>
      </c>
      <c r="Z1543" s="58" t="s">
        <v>87</v>
      </c>
      <c r="AA1543" s="58" t="s">
        <v>88</v>
      </c>
      <c r="AB1543" s="58">
        <v>209</v>
      </c>
      <c r="AC1543" s="58">
        <v>298.87</v>
      </c>
    </row>
    <row r="1544" spans="19:29" ht="18" customHeight="1" x14ac:dyDescent="0.25">
      <c r="S1544" s="58" t="s">
        <v>92</v>
      </c>
      <c r="T1544" s="58">
        <v>2022</v>
      </c>
      <c r="U1544" s="58" t="s">
        <v>3</v>
      </c>
      <c r="V1544" s="58" t="s">
        <v>83</v>
      </c>
      <c r="W1544" s="58" t="s">
        <v>84</v>
      </c>
      <c r="X1544" s="58" t="s">
        <v>85</v>
      </c>
      <c r="Y1544" s="58" t="s">
        <v>94</v>
      </c>
      <c r="Z1544" s="58" t="s">
        <v>87</v>
      </c>
      <c r="AA1544" s="58" t="s">
        <v>88</v>
      </c>
      <c r="AB1544" s="58">
        <v>203</v>
      </c>
      <c r="AC1544" s="58">
        <v>290.28999999999996</v>
      </c>
    </row>
    <row r="1545" spans="19:29" ht="18" customHeight="1" x14ac:dyDescent="0.25">
      <c r="S1545" s="58" t="s">
        <v>89</v>
      </c>
      <c r="T1545" s="58">
        <v>2022</v>
      </c>
      <c r="U1545" s="58" t="s">
        <v>7</v>
      </c>
      <c r="V1545" s="58" t="s">
        <v>83</v>
      </c>
      <c r="W1545" s="58" t="s">
        <v>84</v>
      </c>
      <c r="X1545" s="58" t="s">
        <v>85</v>
      </c>
      <c r="Y1545" s="58" t="s">
        <v>94</v>
      </c>
      <c r="Z1545" s="58" t="s">
        <v>87</v>
      </c>
      <c r="AA1545" s="58" t="s">
        <v>90</v>
      </c>
      <c r="AB1545" s="58">
        <v>158</v>
      </c>
      <c r="AC1545" s="58">
        <v>225.94</v>
      </c>
    </row>
    <row r="1546" spans="19:29" ht="18" customHeight="1" x14ac:dyDescent="0.25">
      <c r="S1546" s="58" t="s">
        <v>89</v>
      </c>
      <c r="T1546" s="58">
        <v>2022</v>
      </c>
      <c r="U1546" s="58" t="s">
        <v>7</v>
      </c>
      <c r="V1546" s="58" t="s">
        <v>83</v>
      </c>
      <c r="W1546" s="58" t="s">
        <v>84</v>
      </c>
      <c r="X1546" s="58" t="s">
        <v>85</v>
      </c>
      <c r="Y1546" s="58" t="s">
        <v>94</v>
      </c>
      <c r="Z1546" s="58" t="s">
        <v>87</v>
      </c>
      <c r="AA1546" s="58" t="s">
        <v>90</v>
      </c>
      <c r="AB1546" s="58">
        <v>160</v>
      </c>
      <c r="AC1546" s="58">
        <v>228.8</v>
      </c>
    </row>
    <row r="1547" spans="19:29" ht="18" customHeight="1" x14ac:dyDescent="0.25">
      <c r="S1547" s="58" t="s">
        <v>93</v>
      </c>
      <c r="T1547" s="58">
        <v>2022</v>
      </c>
      <c r="U1547" s="58" t="s">
        <v>7</v>
      </c>
      <c r="V1547" s="58" t="s">
        <v>83</v>
      </c>
      <c r="W1547" s="58" t="s">
        <v>84</v>
      </c>
      <c r="X1547" s="58" t="s">
        <v>85</v>
      </c>
      <c r="Y1547" s="58" t="s">
        <v>94</v>
      </c>
      <c r="Z1547" s="58" t="s">
        <v>87</v>
      </c>
      <c r="AA1547" s="58" t="s">
        <v>90</v>
      </c>
      <c r="AB1547" s="58">
        <v>162</v>
      </c>
      <c r="AC1547" s="58">
        <v>231.66</v>
      </c>
    </row>
    <row r="1548" spans="19:29" ht="18" customHeight="1" x14ac:dyDescent="0.25">
      <c r="S1548" s="58" t="s">
        <v>82</v>
      </c>
      <c r="T1548" s="58">
        <v>2022</v>
      </c>
      <c r="U1548" s="58" t="s">
        <v>7</v>
      </c>
      <c r="V1548" s="58" t="s">
        <v>83</v>
      </c>
      <c r="W1548" s="58" t="s">
        <v>84</v>
      </c>
      <c r="X1548" s="58" t="s">
        <v>85</v>
      </c>
      <c r="Y1548" s="58" t="s">
        <v>94</v>
      </c>
      <c r="Z1548" s="58" t="s">
        <v>87</v>
      </c>
      <c r="AA1548" s="58" t="s">
        <v>90</v>
      </c>
      <c r="AB1548" s="58">
        <v>159</v>
      </c>
      <c r="AC1548" s="58">
        <v>227.37</v>
      </c>
    </row>
    <row r="1549" spans="19:29" ht="18" customHeight="1" x14ac:dyDescent="0.25">
      <c r="S1549" s="58" t="s">
        <v>89</v>
      </c>
      <c r="T1549" s="58">
        <v>2022</v>
      </c>
      <c r="U1549" s="58" t="s">
        <v>7</v>
      </c>
      <c r="V1549" s="58" t="s">
        <v>83</v>
      </c>
      <c r="W1549" s="58" t="s">
        <v>84</v>
      </c>
      <c r="X1549" s="58" t="s">
        <v>85</v>
      </c>
      <c r="Y1549" s="58" t="s">
        <v>94</v>
      </c>
      <c r="Z1549" s="58" t="s">
        <v>87</v>
      </c>
      <c r="AA1549" s="58" t="s">
        <v>90</v>
      </c>
      <c r="AB1549" s="58">
        <v>161</v>
      </c>
      <c r="AC1549" s="58">
        <v>230.23000000000002</v>
      </c>
    </row>
    <row r="1550" spans="19:29" ht="18" customHeight="1" x14ac:dyDescent="0.25">
      <c r="S1550" s="58" t="s">
        <v>92</v>
      </c>
      <c r="T1550" s="58">
        <v>2022</v>
      </c>
      <c r="U1550" s="58" t="s">
        <v>1</v>
      </c>
      <c r="V1550" s="58" t="s">
        <v>83</v>
      </c>
      <c r="W1550" s="58" t="s">
        <v>84</v>
      </c>
      <c r="X1550" s="58" t="s">
        <v>85</v>
      </c>
      <c r="Y1550" s="58" t="s">
        <v>94</v>
      </c>
      <c r="Z1550" s="58" t="s">
        <v>87</v>
      </c>
      <c r="AA1550" s="58" t="s">
        <v>88</v>
      </c>
      <c r="AB1550" s="58">
        <v>248</v>
      </c>
      <c r="AC1550" s="58">
        <v>354.64</v>
      </c>
    </row>
    <row r="1551" spans="19:29" ht="18" customHeight="1" x14ac:dyDescent="0.25">
      <c r="S1551" s="58" t="s">
        <v>89</v>
      </c>
      <c r="T1551" s="58">
        <v>2022</v>
      </c>
      <c r="U1551" s="58" t="s">
        <v>1</v>
      </c>
      <c r="V1551" s="58" t="s">
        <v>83</v>
      </c>
      <c r="W1551" s="58" t="s">
        <v>84</v>
      </c>
      <c r="X1551" s="58" t="s">
        <v>85</v>
      </c>
      <c r="Y1551" s="58" t="s">
        <v>94</v>
      </c>
      <c r="Z1551" s="58" t="s">
        <v>87</v>
      </c>
      <c r="AA1551" s="58" t="s">
        <v>88</v>
      </c>
      <c r="AB1551" s="58">
        <v>242</v>
      </c>
      <c r="AC1551" s="58">
        <v>346.06</v>
      </c>
    </row>
    <row r="1552" spans="19:29" ht="18" customHeight="1" x14ac:dyDescent="0.25">
      <c r="S1552" s="58" t="s">
        <v>91</v>
      </c>
      <c r="T1552" s="58">
        <v>2022</v>
      </c>
      <c r="U1552" s="58" t="s">
        <v>1</v>
      </c>
      <c r="V1552" s="58" t="s">
        <v>83</v>
      </c>
      <c r="W1552" s="58" t="s">
        <v>84</v>
      </c>
      <c r="X1552" s="58" t="s">
        <v>85</v>
      </c>
      <c r="Y1552" s="58" t="s">
        <v>94</v>
      </c>
      <c r="Z1552" s="58" t="s">
        <v>87</v>
      </c>
      <c r="AA1552" s="58" t="s">
        <v>88</v>
      </c>
      <c r="AB1552" s="58">
        <v>236</v>
      </c>
      <c r="AC1552" s="58">
        <v>337.48</v>
      </c>
    </row>
    <row r="1553" spans="19:29" ht="18" customHeight="1" x14ac:dyDescent="0.25">
      <c r="S1553" s="58" t="s">
        <v>91</v>
      </c>
      <c r="T1553" s="58">
        <v>2022</v>
      </c>
      <c r="U1553" s="58" t="s">
        <v>1</v>
      </c>
      <c r="V1553" s="58" t="s">
        <v>83</v>
      </c>
      <c r="W1553" s="58" t="s">
        <v>84</v>
      </c>
      <c r="X1553" s="58" t="s">
        <v>85</v>
      </c>
      <c r="Y1553" s="58" t="s">
        <v>94</v>
      </c>
      <c r="Z1553" s="58" t="s">
        <v>87</v>
      </c>
      <c r="AA1553" s="58" t="s">
        <v>90</v>
      </c>
      <c r="AB1553" s="58">
        <v>246</v>
      </c>
      <c r="AC1553" s="58">
        <v>351.78</v>
      </c>
    </row>
    <row r="1554" spans="19:29" ht="18" customHeight="1" x14ac:dyDescent="0.25">
      <c r="S1554" s="58" t="s">
        <v>82</v>
      </c>
      <c r="T1554" s="58">
        <v>2022</v>
      </c>
      <c r="U1554" s="58" t="s">
        <v>1</v>
      </c>
      <c r="V1554" s="58" t="s">
        <v>83</v>
      </c>
      <c r="W1554" s="58" t="s">
        <v>84</v>
      </c>
      <c r="X1554" s="58" t="s">
        <v>85</v>
      </c>
      <c r="Y1554" s="58" t="s">
        <v>94</v>
      </c>
      <c r="Z1554" s="58" t="s">
        <v>87</v>
      </c>
      <c r="AA1554" s="58" t="s">
        <v>90</v>
      </c>
      <c r="AB1554" s="58">
        <v>240</v>
      </c>
      <c r="AC1554" s="58">
        <v>343.2</v>
      </c>
    </row>
    <row r="1555" spans="19:29" ht="18" customHeight="1" x14ac:dyDescent="0.25">
      <c r="S1555" s="58" t="s">
        <v>91</v>
      </c>
      <c r="T1555" s="58">
        <v>2022</v>
      </c>
      <c r="U1555" s="58" t="s">
        <v>1</v>
      </c>
      <c r="V1555" s="58" t="s">
        <v>83</v>
      </c>
      <c r="W1555" s="58" t="s">
        <v>84</v>
      </c>
      <c r="X1555" s="58" t="s">
        <v>85</v>
      </c>
      <c r="Y1555" s="58" t="s">
        <v>94</v>
      </c>
      <c r="Z1555" s="58" t="s">
        <v>87</v>
      </c>
      <c r="AA1555" s="58" t="s">
        <v>90</v>
      </c>
      <c r="AB1555" s="58">
        <v>234</v>
      </c>
      <c r="AC1555" s="58">
        <v>334.62</v>
      </c>
    </row>
    <row r="1556" spans="19:29" ht="18" customHeight="1" x14ac:dyDescent="0.25">
      <c r="S1556" s="58" t="s">
        <v>82</v>
      </c>
      <c r="T1556" s="58">
        <v>2022</v>
      </c>
      <c r="U1556" s="58" t="s">
        <v>1</v>
      </c>
      <c r="V1556" s="58" t="s">
        <v>83</v>
      </c>
      <c r="W1556" s="58" t="s">
        <v>84</v>
      </c>
      <c r="X1556" s="58" t="s">
        <v>85</v>
      </c>
      <c r="Y1556" s="58" t="s">
        <v>94</v>
      </c>
      <c r="Z1556" s="58" t="s">
        <v>87</v>
      </c>
      <c r="AA1556" s="58" t="s">
        <v>90</v>
      </c>
      <c r="AB1556" s="58">
        <v>243</v>
      </c>
      <c r="AC1556" s="58">
        <v>347.49</v>
      </c>
    </row>
    <row r="1557" spans="19:29" ht="18" customHeight="1" x14ac:dyDescent="0.25">
      <c r="S1557" s="58" t="s">
        <v>89</v>
      </c>
      <c r="T1557" s="58">
        <v>2022</v>
      </c>
      <c r="U1557" s="58" t="s">
        <v>1</v>
      </c>
      <c r="V1557" s="58" t="s">
        <v>83</v>
      </c>
      <c r="W1557" s="58" t="s">
        <v>84</v>
      </c>
      <c r="X1557" s="58" t="s">
        <v>85</v>
      </c>
      <c r="Y1557" s="58" t="s">
        <v>94</v>
      </c>
      <c r="Z1557" s="58" t="s">
        <v>87</v>
      </c>
      <c r="AA1557" s="58" t="s">
        <v>90</v>
      </c>
      <c r="AB1557" s="58">
        <v>237</v>
      </c>
      <c r="AC1557" s="58">
        <v>338.90999999999997</v>
      </c>
    </row>
    <row r="1558" spans="19:29" ht="18" customHeight="1" x14ac:dyDescent="0.25">
      <c r="S1558" s="58" t="s">
        <v>91</v>
      </c>
      <c r="T1558" s="58">
        <v>2022</v>
      </c>
      <c r="U1558" s="58" t="s">
        <v>1</v>
      </c>
      <c r="V1558" s="58" t="s">
        <v>83</v>
      </c>
      <c r="W1558" s="58" t="s">
        <v>84</v>
      </c>
      <c r="X1558" s="58" t="s">
        <v>85</v>
      </c>
      <c r="Y1558" s="58" t="s">
        <v>94</v>
      </c>
      <c r="Z1558" s="58" t="s">
        <v>87</v>
      </c>
      <c r="AA1558" s="58" t="s">
        <v>88</v>
      </c>
      <c r="AB1558" s="58">
        <v>245</v>
      </c>
      <c r="AC1558" s="58">
        <v>350.35</v>
      </c>
    </row>
    <row r="1559" spans="19:29" ht="18" customHeight="1" x14ac:dyDescent="0.25">
      <c r="S1559" s="58" t="s">
        <v>89</v>
      </c>
      <c r="T1559" s="58">
        <v>2022</v>
      </c>
      <c r="U1559" s="58" t="s">
        <v>1</v>
      </c>
      <c r="V1559" s="58" t="s">
        <v>83</v>
      </c>
      <c r="W1559" s="58" t="s">
        <v>84</v>
      </c>
      <c r="X1559" s="58" t="s">
        <v>85</v>
      </c>
      <c r="Y1559" s="58" t="s">
        <v>94</v>
      </c>
      <c r="Z1559" s="58" t="s">
        <v>87</v>
      </c>
      <c r="AA1559" s="58" t="s">
        <v>88</v>
      </c>
      <c r="AB1559" s="58">
        <v>239</v>
      </c>
      <c r="AC1559" s="58">
        <v>341.77</v>
      </c>
    </row>
    <row r="1560" spans="19:29" ht="18" customHeight="1" x14ac:dyDescent="0.25">
      <c r="S1560" s="58" t="s">
        <v>89</v>
      </c>
      <c r="T1560" s="58">
        <v>2022</v>
      </c>
      <c r="U1560" s="58" t="s">
        <v>1</v>
      </c>
      <c r="V1560" s="58" t="s">
        <v>83</v>
      </c>
      <c r="W1560" s="58" t="s">
        <v>84</v>
      </c>
      <c r="X1560" s="58" t="s">
        <v>85</v>
      </c>
      <c r="Y1560" s="58" t="s">
        <v>94</v>
      </c>
      <c r="Z1560" s="58" t="s">
        <v>87</v>
      </c>
      <c r="AA1560" s="58" t="s">
        <v>88</v>
      </c>
      <c r="AB1560" s="58">
        <v>233</v>
      </c>
      <c r="AC1560" s="58">
        <v>333.19</v>
      </c>
    </row>
    <row r="1561" spans="19:29" ht="18" customHeight="1" x14ac:dyDescent="0.25">
      <c r="S1561" s="58" t="s">
        <v>89</v>
      </c>
      <c r="T1561" s="58">
        <v>2022</v>
      </c>
      <c r="U1561" s="58" t="s">
        <v>0</v>
      </c>
      <c r="V1561" s="58" t="s">
        <v>83</v>
      </c>
      <c r="W1561" s="58" t="s">
        <v>84</v>
      </c>
      <c r="X1561" s="58" t="s">
        <v>85</v>
      </c>
      <c r="Y1561" s="58" t="s">
        <v>94</v>
      </c>
      <c r="Z1561" s="58" t="s">
        <v>87</v>
      </c>
      <c r="AA1561" s="58" t="s">
        <v>88</v>
      </c>
      <c r="AB1561" s="58">
        <v>260</v>
      </c>
      <c r="AC1561" s="58">
        <v>371.8</v>
      </c>
    </row>
    <row r="1562" spans="19:29" ht="18" customHeight="1" x14ac:dyDescent="0.25">
      <c r="S1562" s="58" t="s">
        <v>91</v>
      </c>
      <c r="T1562" s="58">
        <v>2022</v>
      </c>
      <c r="U1562" s="58" t="s">
        <v>0</v>
      </c>
      <c r="V1562" s="58" t="s">
        <v>83</v>
      </c>
      <c r="W1562" s="58" t="s">
        <v>84</v>
      </c>
      <c r="X1562" s="58" t="s">
        <v>85</v>
      </c>
      <c r="Y1562" s="58" t="s">
        <v>94</v>
      </c>
      <c r="Z1562" s="58" t="s">
        <v>87</v>
      </c>
      <c r="AA1562" s="58" t="s">
        <v>88</v>
      </c>
      <c r="AB1562" s="58">
        <v>254</v>
      </c>
      <c r="AC1562" s="58">
        <v>363.22</v>
      </c>
    </row>
    <row r="1563" spans="19:29" ht="18" customHeight="1" x14ac:dyDescent="0.25">
      <c r="S1563" s="58" t="s">
        <v>82</v>
      </c>
      <c r="T1563" s="58">
        <v>2022</v>
      </c>
      <c r="U1563" s="58" t="s">
        <v>0</v>
      </c>
      <c r="V1563" s="58" t="s">
        <v>83</v>
      </c>
      <c r="W1563" s="58" t="s">
        <v>84</v>
      </c>
      <c r="X1563" s="58" t="s">
        <v>85</v>
      </c>
      <c r="Y1563" s="58" t="s">
        <v>94</v>
      </c>
      <c r="Z1563" s="58" t="s">
        <v>87</v>
      </c>
      <c r="AA1563" s="58" t="s">
        <v>88</v>
      </c>
      <c r="AB1563" s="58">
        <v>264</v>
      </c>
      <c r="AC1563" s="58">
        <v>526.24</v>
      </c>
    </row>
    <row r="1564" spans="19:29" ht="18" customHeight="1" x14ac:dyDescent="0.25">
      <c r="S1564" s="58" t="s">
        <v>91</v>
      </c>
      <c r="T1564" s="58">
        <v>2022</v>
      </c>
      <c r="U1564" s="58" t="s">
        <v>0</v>
      </c>
      <c r="V1564" s="58" t="s">
        <v>83</v>
      </c>
      <c r="W1564" s="58" t="s">
        <v>84</v>
      </c>
      <c r="X1564" s="58" t="s">
        <v>85</v>
      </c>
      <c r="Y1564" s="58" t="s">
        <v>94</v>
      </c>
      <c r="Z1564" s="58" t="s">
        <v>87</v>
      </c>
      <c r="AA1564" s="58" t="s">
        <v>90</v>
      </c>
      <c r="AB1564" s="58">
        <v>258</v>
      </c>
      <c r="AC1564" s="58">
        <v>526.24</v>
      </c>
    </row>
    <row r="1565" spans="19:29" ht="18" customHeight="1" x14ac:dyDescent="0.25">
      <c r="S1565" s="58" t="s">
        <v>89</v>
      </c>
      <c r="T1565" s="58">
        <v>2022</v>
      </c>
      <c r="U1565" s="58" t="s">
        <v>0</v>
      </c>
      <c r="V1565" s="58" t="s">
        <v>83</v>
      </c>
      <c r="W1565" s="58" t="s">
        <v>84</v>
      </c>
      <c r="X1565" s="58" t="s">
        <v>85</v>
      </c>
      <c r="Y1565" s="58" t="s">
        <v>94</v>
      </c>
      <c r="Z1565" s="58" t="s">
        <v>87</v>
      </c>
      <c r="AA1565" s="58" t="s">
        <v>90</v>
      </c>
      <c r="AB1565" s="58">
        <v>252</v>
      </c>
      <c r="AC1565" s="58">
        <v>360.36</v>
      </c>
    </row>
    <row r="1566" spans="19:29" ht="18" customHeight="1" x14ac:dyDescent="0.25">
      <c r="S1566" s="58" t="s">
        <v>82</v>
      </c>
      <c r="T1566" s="58">
        <v>2022</v>
      </c>
      <c r="U1566" s="58" t="s">
        <v>0</v>
      </c>
      <c r="V1566" s="58" t="s">
        <v>83</v>
      </c>
      <c r="W1566" s="58" t="s">
        <v>84</v>
      </c>
      <c r="X1566" s="58" t="s">
        <v>85</v>
      </c>
      <c r="Y1566" s="58" t="s">
        <v>94</v>
      </c>
      <c r="Z1566" s="58" t="s">
        <v>87</v>
      </c>
      <c r="AA1566" s="58" t="s">
        <v>88</v>
      </c>
      <c r="AB1566" s="58">
        <v>261</v>
      </c>
      <c r="AC1566" s="58">
        <v>373.23</v>
      </c>
    </row>
    <row r="1567" spans="19:29" ht="18" customHeight="1" x14ac:dyDescent="0.25">
      <c r="S1567" s="58" t="s">
        <v>89</v>
      </c>
      <c r="T1567" s="58">
        <v>2022</v>
      </c>
      <c r="U1567" s="58" t="s">
        <v>0</v>
      </c>
      <c r="V1567" s="58" t="s">
        <v>83</v>
      </c>
      <c r="W1567" s="58" t="s">
        <v>84</v>
      </c>
      <c r="X1567" s="58" t="s">
        <v>85</v>
      </c>
      <c r="Y1567" s="58" t="s">
        <v>94</v>
      </c>
      <c r="Z1567" s="58" t="s">
        <v>87</v>
      </c>
      <c r="AA1567" s="58" t="s">
        <v>90</v>
      </c>
      <c r="AB1567" s="58">
        <v>255</v>
      </c>
      <c r="AC1567" s="58">
        <v>364.65</v>
      </c>
    </row>
    <row r="1568" spans="19:29" ht="18" customHeight="1" x14ac:dyDescent="0.25">
      <c r="S1568" s="58" t="s">
        <v>82</v>
      </c>
      <c r="T1568" s="58">
        <v>2022</v>
      </c>
      <c r="U1568" s="58" t="s">
        <v>0</v>
      </c>
      <c r="V1568" s="58" t="s">
        <v>83</v>
      </c>
      <c r="W1568" s="58" t="s">
        <v>84</v>
      </c>
      <c r="X1568" s="58" t="s">
        <v>85</v>
      </c>
      <c r="Y1568" s="58" t="s">
        <v>94</v>
      </c>
      <c r="Z1568" s="58" t="s">
        <v>87</v>
      </c>
      <c r="AA1568" s="58" t="s">
        <v>90</v>
      </c>
      <c r="AB1568" s="58">
        <v>249</v>
      </c>
      <c r="AC1568" s="58">
        <v>356.07</v>
      </c>
    </row>
    <row r="1569" spans="19:29" ht="18" customHeight="1" x14ac:dyDescent="0.25">
      <c r="S1569" s="58" t="s">
        <v>92</v>
      </c>
      <c r="T1569" s="58">
        <v>2022</v>
      </c>
      <c r="U1569" s="58" t="s">
        <v>0</v>
      </c>
      <c r="V1569" s="58" t="s">
        <v>83</v>
      </c>
      <c r="W1569" s="58" t="s">
        <v>84</v>
      </c>
      <c r="X1569" s="58" t="s">
        <v>85</v>
      </c>
      <c r="Y1569" s="58" t="s">
        <v>94</v>
      </c>
      <c r="Z1569" s="58" t="s">
        <v>87</v>
      </c>
      <c r="AA1569" s="58" t="s">
        <v>88</v>
      </c>
      <c r="AB1569" s="58">
        <v>263</v>
      </c>
      <c r="AC1569" s="58">
        <v>376.09000000000003</v>
      </c>
    </row>
    <row r="1570" spans="19:29" ht="18" customHeight="1" x14ac:dyDescent="0.25">
      <c r="S1570" s="58" t="s">
        <v>89</v>
      </c>
      <c r="T1570" s="58">
        <v>2022</v>
      </c>
      <c r="U1570" s="58" t="s">
        <v>0</v>
      </c>
      <c r="V1570" s="58" t="s">
        <v>83</v>
      </c>
      <c r="W1570" s="58" t="s">
        <v>84</v>
      </c>
      <c r="X1570" s="58" t="s">
        <v>85</v>
      </c>
      <c r="Y1570" s="58" t="s">
        <v>94</v>
      </c>
      <c r="Z1570" s="58" t="s">
        <v>87</v>
      </c>
      <c r="AA1570" s="58" t="s">
        <v>88</v>
      </c>
      <c r="AB1570" s="58">
        <v>257</v>
      </c>
      <c r="AC1570" s="58">
        <v>367.51</v>
      </c>
    </row>
    <row r="1571" spans="19:29" ht="18" customHeight="1" x14ac:dyDescent="0.25">
      <c r="S1571" s="58" t="s">
        <v>82</v>
      </c>
      <c r="T1571" s="58">
        <v>2022</v>
      </c>
      <c r="U1571" s="58" t="s">
        <v>0</v>
      </c>
      <c r="V1571" s="58" t="s">
        <v>83</v>
      </c>
      <c r="W1571" s="58" t="s">
        <v>84</v>
      </c>
      <c r="X1571" s="58" t="s">
        <v>85</v>
      </c>
      <c r="Y1571" s="58" t="s">
        <v>94</v>
      </c>
      <c r="Z1571" s="58" t="s">
        <v>87</v>
      </c>
      <c r="AA1571" s="58" t="s">
        <v>88</v>
      </c>
      <c r="AB1571" s="58">
        <v>251</v>
      </c>
      <c r="AC1571" s="58">
        <v>358.93</v>
      </c>
    </row>
    <row r="1572" spans="19:29" ht="18" customHeight="1" x14ac:dyDescent="0.25">
      <c r="S1572" s="58" t="s">
        <v>93</v>
      </c>
      <c r="T1572" s="58">
        <v>2022</v>
      </c>
      <c r="U1572" s="58" t="s">
        <v>6</v>
      </c>
      <c r="V1572" s="58" t="s">
        <v>83</v>
      </c>
      <c r="W1572" s="58" t="s">
        <v>84</v>
      </c>
      <c r="X1572" s="58" t="s">
        <v>85</v>
      </c>
      <c r="Y1572" s="58" t="s">
        <v>94</v>
      </c>
      <c r="Z1572" s="58" t="s">
        <v>87</v>
      </c>
      <c r="AA1572" s="58" t="s">
        <v>90</v>
      </c>
      <c r="AB1572" s="58">
        <v>164</v>
      </c>
      <c r="AC1572" s="58">
        <v>234.51999999999998</v>
      </c>
    </row>
    <row r="1573" spans="19:29" ht="18" customHeight="1" x14ac:dyDescent="0.25">
      <c r="S1573" s="58" t="s">
        <v>89</v>
      </c>
      <c r="T1573" s="58">
        <v>2022</v>
      </c>
      <c r="U1573" s="58" t="s">
        <v>6</v>
      </c>
      <c r="V1573" s="58" t="s">
        <v>83</v>
      </c>
      <c r="W1573" s="58" t="s">
        <v>84</v>
      </c>
      <c r="X1573" s="58" t="s">
        <v>85</v>
      </c>
      <c r="Y1573" s="58" t="s">
        <v>94</v>
      </c>
      <c r="Z1573" s="58" t="s">
        <v>87</v>
      </c>
      <c r="AA1573" s="58" t="s">
        <v>90</v>
      </c>
      <c r="AB1573" s="58">
        <v>166</v>
      </c>
      <c r="AC1573" s="58">
        <v>237.38</v>
      </c>
    </row>
    <row r="1574" spans="19:29" ht="18" customHeight="1" x14ac:dyDescent="0.25">
      <c r="S1574" s="58" t="s">
        <v>89</v>
      </c>
      <c r="T1574" s="58">
        <v>2022</v>
      </c>
      <c r="U1574" s="58" t="s">
        <v>6</v>
      </c>
      <c r="V1574" s="58" t="s">
        <v>83</v>
      </c>
      <c r="W1574" s="58" t="s">
        <v>84</v>
      </c>
      <c r="X1574" s="58" t="s">
        <v>85</v>
      </c>
      <c r="Y1574" s="58" t="s">
        <v>94</v>
      </c>
      <c r="Z1574" s="58" t="s">
        <v>87</v>
      </c>
      <c r="AA1574" s="58" t="s">
        <v>90</v>
      </c>
      <c r="AB1574" s="58">
        <v>168</v>
      </c>
      <c r="AC1574" s="58">
        <v>240.24</v>
      </c>
    </row>
    <row r="1575" spans="19:29" ht="18" customHeight="1" x14ac:dyDescent="0.25">
      <c r="S1575" s="58" t="s">
        <v>91</v>
      </c>
      <c r="T1575" s="58">
        <v>2022</v>
      </c>
      <c r="U1575" s="58" t="s">
        <v>6</v>
      </c>
      <c r="V1575" s="58" t="s">
        <v>83</v>
      </c>
      <c r="W1575" s="58" t="s">
        <v>84</v>
      </c>
      <c r="X1575" s="58" t="s">
        <v>85</v>
      </c>
      <c r="Y1575" s="58" t="s">
        <v>94</v>
      </c>
      <c r="Z1575" s="58" t="s">
        <v>87</v>
      </c>
      <c r="AA1575" s="58" t="s">
        <v>90</v>
      </c>
      <c r="AB1575" s="58">
        <v>165</v>
      </c>
      <c r="AC1575" s="58">
        <v>235.95</v>
      </c>
    </row>
    <row r="1576" spans="19:29" ht="18" customHeight="1" x14ac:dyDescent="0.25">
      <c r="S1576" s="58" t="s">
        <v>89</v>
      </c>
      <c r="T1576" s="58">
        <v>2022</v>
      </c>
      <c r="U1576" s="58" t="s">
        <v>6</v>
      </c>
      <c r="V1576" s="58" t="s">
        <v>83</v>
      </c>
      <c r="W1576" s="58" t="s">
        <v>84</v>
      </c>
      <c r="X1576" s="58" t="s">
        <v>85</v>
      </c>
      <c r="Y1576" s="58" t="s">
        <v>94</v>
      </c>
      <c r="Z1576" s="58" t="s">
        <v>87</v>
      </c>
      <c r="AA1576" s="58" t="s">
        <v>90</v>
      </c>
      <c r="AB1576" s="58">
        <v>163</v>
      </c>
      <c r="AC1576" s="58">
        <v>233.09</v>
      </c>
    </row>
    <row r="1577" spans="19:29" ht="18" customHeight="1" x14ac:dyDescent="0.25">
      <c r="S1577" s="58" t="s">
        <v>93</v>
      </c>
      <c r="T1577" s="58">
        <v>2022</v>
      </c>
      <c r="U1577" s="58" t="s">
        <v>6</v>
      </c>
      <c r="V1577" s="58" t="s">
        <v>83</v>
      </c>
      <c r="W1577" s="58" t="s">
        <v>84</v>
      </c>
      <c r="X1577" s="58" t="s">
        <v>85</v>
      </c>
      <c r="Y1577" s="58" t="s">
        <v>94</v>
      </c>
      <c r="Z1577" s="58" t="s">
        <v>87</v>
      </c>
      <c r="AA1577" s="58" t="s">
        <v>90</v>
      </c>
      <c r="AB1577" s="58">
        <v>167</v>
      </c>
      <c r="AC1577" s="58">
        <v>238.81</v>
      </c>
    </row>
    <row r="1578" spans="19:29" ht="18" customHeight="1" x14ac:dyDescent="0.25">
      <c r="S1578" s="58" t="s">
        <v>89</v>
      </c>
      <c r="T1578" s="58">
        <v>2022</v>
      </c>
      <c r="U1578" s="58" t="s">
        <v>5</v>
      </c>
      <c r="V1578" s="58" t="s">
        <v>83</v>
      </c>
      <c r="W1578" s="58" t="s">
        <v>84</v>
      </c>
      <c r="X1578" s="58" t="s">
        <v>85</v>
      </c>
      <c r="Y1578" s="58" t="s">
        <v>94</v>
      </c>
      <c r="Z1578" s="58" t="s">
        <v>87</v>
      </c>
      <c r="AA1578" s="58" t="s">
        <v>88</v>
      </c>
      <c r="AB1578" s="58">
        <v>182</v>
      </c>
      <c r="AC1578" s="58">
        <v>260.26</v>
      </c>
    </row>
    <row r="1579" spans="19:29" ht="18" customHeight="1" x14ac:dyDescent="0.25">
      <c r="S1579" s="58" t="s">
        <v>89</v>
      </c>
      <c r="T1579" s="58">
        <v>2022</v>
      </c>
      <c r="U1579" s="58" t="s">
        <v>5</v>
      </c>
      <c r="V1579" s="58" t="s">
        <v>83</v>
      </c>
      <c r="W1579" s="58" t="s">
        <v>84</v>
      </c>
      <c r="X1579" s="58" t="s">
        <v>85</v>
      </c>
      <c r="Y1579" s="58" t="s">
        <v>94</v>
      </c>
      <c r="Z1579" s="58" t="s">
        <v>87</v>
      </c>
      <c r="AA1579" s="58" t="s">
        <v>88</v>
      </c>
      <c r="AB1579" s="58">
        <v>176</v>
      </c>
      <c r="AC1579" s="58">
        <v>251.68</v>
      </c>
    </row>
    <row r="1580" spans="19:29" ht="18" customHeight="1" x14ac:dyDescent="0.25">
      <c r="S1580" s="58" t="s">
        <v>89</v>
      </c>
      <c r="T1580" s="58">
        <v>2022</v>
      </c>
      <c r="U1580" s="58" t="s">
        <v>5</v>
      </c>
      <c r="V1580" s="58" t="s">
        <v>83</v>
      </c>
      <c r="W1580" s="58" t="s">
        <v>84</v>
      </c>
      <c r="X1580" s="58" t="s">
        <v>85</v>
      </c>
      <c r="Y1580" s="58" t="s">
        <v>94</v>
      </c>
      <c r="Z1580" s="58" t="s">
        <v>87</v>
      </c>
      <c r="AA1580" s="58" t="s">
        <v>88</v>
      </c>
      <c r="AB1580" s="58">
        <v>170</v>
      </c>
      <c r="AC1580" s="58">
        <v>243.1</v>
      </c>
    </row>
    <row r="1581" spans="19:29" ht="18" customHeight="1" x14ac:dyDescent="0.25">
      <c r="S1581" s="58" t="s">
        <v>89</v>
      </c>
      <c r="T1581" s="58">
        <v>2022</v>
      </c>
      <c r="U1581" s="58" t="s">
        <v>5</v>
      </c>
      <c r="V1581" s="58" t="s">
        <v>83</v>
      </c>
      <c r="W1581" s="58" t="s">
        <v>84</v>
      </c>
      <c r="X1581" s="58" t="s">
        <v>85</v>
      </c>
      <c r="Y1581" s="58" t="s">
        <v>94</v>
      </c>
      <c r="Z1581" s="58" t="s">
        <v>87</v>
      </c>
      <c r="AA1581" s="58" t="s">
        <v>90</v>
      </c>
      <c r="AB1581" s="58">
        <v>180</v>
      </c>
      <c r="AC1581" s="58">
        <v>257.39999999999998</v>
      </c>
    </row>
    <row r="1582" spans="19:29" ht="18" customHeight="1" x14ac:dyDescent="0.25">
      <c r="S1582" s="58" t="s">
        <v>82</v>
      </c>
      <c r="T1582" s="58">
        <v>2022</v>
      </c>
      <c r="U1582" s="58" t="s">
        <v>5</v>
      </c>
      <c r="V1582" s="58" t="s">
        <v>83</v>
      </c>
      <c r="W1582" s="58" t="s">
        <v>84</v>
      </c>
      <c r="X1582" s="58" t="s">
        <v>85</v>
      </c>
      <c r="Y1582" s="58" t="s">
        <v>94</v>
      </c>
      <c r="Z1582" s="58" t="s">
        <v>87</v>
      </c>
      <c r="AA1582" s="58" t="s">
        <v>90</v>
      </c>
      <c r="AB1582" s="58">
        <v>174</v>
      </c>
      <c r="AC1582" s="58">
        <v>248.82</v>
      </c>
    </row>
    <row r="1583" spans="19:29" ht="18" customHeight="1" x14ac:dyDescent="0.25">
      <c r="S1583" s="58" t="s">
        <v>82</v>
      </c>
      <c r="T1583" s="58">
        <v>2022</v>
      </c>
      <c r="U1583" s="58" t="s">
        <v>5</v>
      </c>
      <c r="V1583" s="58" t="s">
        <v>83</v>
      </c>
      <c r="W1583" s="58" t="s">
        <v>84</v>
      </c>
      <c r="X1583" s="58" t="s">
        <v>85</v>
      </c>
      <c r="Y1583" s="58" t="s">
        <v>94</v>
      </c>
      <c r="Z1583" s="58" t="s">
        <v>87</v>
      </c>
      <c r="AA1583" s="58" t="s">
        <v>90</v>
      </c>
      <c r="AB1583" s="58">
        <v>183</v>
      </c>
      <c r="AC1583" s="58">
        <v>261.69</v>
      </c>
    </row>
    <row r="1584" spans="19:29" ht="18" customHeight="1" x14ac:dyDescent="0.25">
      <c r="S1584" s="58" t="s">
        <v>89</v>
      </c>
      <c r="T1584" s="58">
        <v>2022</v>
      </c>
      <c r="U1584" s="58" t="s">
        <v>5</v>
      </c>
      <c r="V1584" s="58" t="s">
        <v>83</v>
      </c>
      <c r="W1584" s="58" t="s">
        <v>84</v>
      </c>
      <c r="X1584" s="58" t="s">
        <v>85</v>
      </c>
      <c r="Y1584" s="58" t="s">
        <v>94</v>
      </c>
      <c r="Z1584" s="58" t="s">
        <v>87</v>
      </c>
      <c r="AA1584" s="58" t="s">
        <v>90</v>
      </c>
      <c r="AB1584" s="58">
        <v>177</v>
      </c>
      <c r="AC1584" s="58">
        <v>253.11</v>
      </c>
    </row>
    <row r="1585" spans="19:29" ht="18" customHeight="1" x14ac:dyDescent="0.25">
      <c r="S1585" s="58" t="s">
        <v>89</v>
      </c>
      <c r="T1585" s="58">
        <v>2022</v>
      </c>
      <c r="U1585" s="58" t="s">
        <v>5</v>
      </c>
      <c r="V1585" s="58" t="s">
        <v>83</v>
      </c>
      <c r="W1585" s="58" t="s">
        <v>84</v>
      </c>
      <c r="X1585" s="58" t="s">
        <v>85</v>
      </c>
      <c r="Y1585" s="58" t="s">
        <v>94</v>
      </c>
      <c r="Z1585" s="58" t="s">
        <v>87</v>
      </c>
      <c r="AA1585" s="58" t="s">
        <v>90</v>
      </c>
      <c r="AB1585" s="58">
        <v>171</v>
      </c>
      <c r="AC1585" s="58">
        <v>244.53</v>
      </c>
    </row>
    <row r="1586" spans="19:29" ht="18" customHeight="1" x14ac:dyDescent="0.25">
      <c r="S1586" s="58" t="s">
        <v>92</v>
      </c>
      <c r="T1586" s="58">
        <v>2022</v>
      </c>
      <c r="U1586" s="58" t="s">
        <v>5</v>
      </c>
      <c r="V1586" s="58" t="s">
        <v>83</v>
      </c>
      <c r="W1586" s="58" t="s">
        <v>84</v>
      </c>
      <c r="X1586" s="58" t="s">
        <v>85</v>
      </c>
      <c r="Y1586" s="58" t="s">
        <v>94</v>
      </c>
      <c r="Z1586" s="58" t="s">
        <v>87</v>
      </c>
      <c r="AA1586" s="58" t="s">
        <v>88</v>
      </c>
      <c r="AB1586" s="58">
        <v>179</v>
      </c>
      <c r="AC1586" s="58">
        <v>255.97</v>
      </c>
    </row>
    <row r="1587" spans="19:29" ht="18" customHeight="1" x14ac:dyDescent="0.25">
      <c r="S1587" s="58" t="s">
        <v>82</v>
      </c>
      <c r="T1587" s="58">
        <v>2022</v>
      </c>
      <c r="U1587" s="58" t="s">
        <v>5</v>
      </c>
      <c r="V1587" s="58" t="s">
        <v>83</v>
      </c>
      <c r="W1587" s="58" t="s">
        <v>84</v>
      </c>
      <c r="X1587" s="58" t="s">
        <v>85</v>
      </c>
      <c r="Y1587" s="58" t="s">
        <v>94</v>
      </c>
      <c r="Z1587" s="58" t="s">
        <v>87</v>
      </c>
      <c r="AA1587" s="58" t="s">
        <v>88</v>
      </c>
      <c r="AB1587" s="58">
        <v>173</v>
      </c>
      <c r="AC1587" s="58">
        <v>247.39</v>
      </c>
    </row>
    <row r="1588" spans="19:29" ht="18" customHeight="1" x14ac:dyDescent="0.25">
      <c r="S1588" s="58" t="s">
        <v>82</v>
      </c>
      <c r="T1588" s="58">
        <v>2022</v>
      </c>
      <c r="U1588" s="58" t="s">
        <v>2</v>
      </c>
      <c r="V1588" s="58" t="s">
        <v>83</v>
      </c>
      <c r="W1588" s="58" t="s">
        <v>84</v>
      </c>
      <c r="X1588" s="58" t="s">
        <v>85</v>
      </c>
      <c r="Y1588" s="58" t="s">
        <v>94</v>
      </c>
      <c r="Z1588" s="58" t="s">
        <v>87</v>
      </c>
      <c r="AA1588" s="58" t="s">
        <v>88</v>
      </c>
      <c r="AB1588" s="58">
        <v>230</v>
      </c>
      <c r="AC1588" s="58">
        <v>328.9</v>
      </c>
    </row>
    <row r="1589" spans="19:29" ht="18" customHeight="1" x14ac:dyDescent="0.25">
      <c r="S1589" s="58" t="s">
        <v>89</v>
      </c>
      <c r="T1589" s="58">
        <v>2022</v>
      </c>
      <c r="U1589" s="58" t="s">
        <v>2</v>
      </c>
      <c r="V1589" s="58" t="s">
        <v>83</v>
      </c>
      <c r="W1589" s="58" t="s">
        <v>84</v>
      </c>
      <c r="X1589" s="58" t="s">
        <v>85</v>
      </c>
      <c r="Y1589" s="58" t="s">
        <v>94</v>
      </c>
      <c r="Z1589" s="58" t="s">
        <v>87</v>
      </c>
      <c r="AA1589" s="58" t="s">
        <v>88</v>
      </c>
      <c r="AB1589" s="58">
        <v>224</v>
      </c>
      <c r="AC1589" s="58">
        <v>320.32</v>
      </c>
    </row>
    <row r="1590" spans="19:29" ht="18" customHeight="1" x14ac:dyDescent="0.25">
      <c r="S1590" s="58" t="s">
        <v>92</v>
      </c>
      <c r="T1590" s="58">
        <v>2022</v>
      </c>
      <c r="U1590" s="58" t="s">
        <v>2</v>
      </c>
      <c r="V1590" s="58" t="s">
        <v>83</v>
      </c>
      <c r="W1590" s="58" t="s">
        <v>84</v>
      </c>
      <c r="X1590" s="58" t="s">
        <v>85</v>
      </c>
      <c r="Y1590" s="58" t="s">
        <v>94</v>
      </c>
      <c r="Z1590" s="58" t="s">
        <v>87</v>
      </c>
      <c r="AA1590" s="58" t="s">
        <v>88</v>
      </c>
      <c r="AB1590" s="58">
        <v>218</v>
      </c>
      <c r="AC1590" s="58">
        <v>311.74</v>
      </c>
    </row>
    <row r="1591" spans="19:29" ht="18" customHeight="1" x14ac:dyDescent="0.25">
      <c r="S1591" s="58" t="s">
        <v>89</v>
      </c>
      <c r="T1591" s="58">
        <v>2022</v>
      </c>
      <c r="U1591" s="58" t="s">
        <v>2</v>
      </c>
      <c r="V1591" s="58" t="s">
        <v>83</v>
      </c>
      <c r="W1591" s="58" t="s">
        <v>84</v>
      </c>
      <c r="X1591" s="58" t="s">
        <v>85</v>
      </c>
      <c r="Y1591" s="58" t="s">
        <v>94</v>
      </c>
      <c r="Z1591" s="58" t="s">
        <v>87</v>
      </c>
      <c r="AA1591" s="58" t="s">
        <v>90</v>
      </c>
      <c r="AB1591" s="58">
        <v>228</v>
      </c>
      <c r="AC1591" s="58">
        <v>326.03999999999996</v>
      </c>
    </row>
    <row r="1592" spans="19:29" ht="18" customHeight="1" x14ac:dyDescent="0.25">
      <c r="S1592" s="58" t="s">
        <v>89</v>
      </c>
      <c r="T1592" s="58">
        <v>2022</v>
      </c>
      <c r="U1592" s="58" t="s">
        <v>2</v>
      </c>
      <c r="V1592" s="58" t="s">
        <v>83</v>
      </c>
      <c r="W1592" s="58" t="s">
        <v>84</v>
      </c>
      <c r="X1592" s="58" t="s">
        <v>85</v>
      </c>
      <c r="Y1592" s="58" t="s">
        <v>94</v>
      </c>
      <c r="Z1592" s="58" t="s">
        <v>87</v>
      </c>
      <c r="AA1592" s="58" t="s">
        <v>90</v>
      </c>
      <c r="AB1592" s="58">
        <v>222</v>
      </c>
      <c r="AC1592" s="58">
        <v>317.45999999999998</v>
      </c>
    </row>
    <row r="1593" spans="19:29" ht="18" customHeight="1" x14ac:dyDescent="0.25">
      <c r="S1593" s="58" t="s">
        <v>92</v>
      </c>
      <c r="T1593" s="58">
        <v>2022</v>
      </c>
      <c r="U1593" s="58" t="s">
        <v>2</v>
      </c>
      <c r="V1593" s="58" t="s">
        <v>83</v>
      </c>
      <c r="W1593" s="58" t="s">
        <v>84</v>
      </c>
      <c r="X1593" s="58" t="s">
        <v>85</v>
      </c>
      <c r="Y1593" s="58" t="s">
        <v>94</v>
      </c>
      <c r="Z1593" s="58" t="s">
        <v>87</v>
      </c>
      <c r="AA1593" s="58" t="s">
        <v>90</v>
      </c>
      <c r="AB1593" s="58">
        <v>231</v>
      </c>
      <c r="AC1593" s="58">
        <v>330.33</v>
      </c>
    </row>
    <row r="1594" spans="19:29" ht="18" customHeight="1" x14ac:dyDescent="0.25">
      <c r="S1594" s="58" t="s">
        <v>91</v>
      </c>
      <c r="T1594" s="58">
        <v>2022</v>
      </c>
      <c r="U1594" s="58" t="s">
        <v>2</v>
      </c>
      <c r="V1594" s="58" t="s">
        <v>83</v>
      </c>
      <c r="W1594" s="58" t="s">
        <v>84</v>
      </c>
      <c r="X1594" s="58" t="s">
        <v>85</v>
      </c>
      <c r="Y1594" s="58" t="s">
        <v>94</v>
      </c>
      <c r="Z1594" s="58" t="s">
        <v>87</v>
      </c>
      <c r="AA1594" s="58" t="s">
        <v>90</v>
      </c>
      <c r="AB1594" s="58">
        <v>225</v>
      </c>
      <c r="AC1594" s="58">
        <v>321.75</v>
      </c>
    </row>
    <row r="1595" spans="19:29" ht="18" customHeight="1" x14ac:dyDescent="0.25">
      <c r="S1595" s="58" t="s">
        <v>93</v>
      </c>
      <c r="T1595" s="58">
        <v>2022</v>
      </c>
      <c r="U1595" s="58" t="s">
        <v>2</v>
      </c>
      <c r="V1595" s="58" t="s">
        <v>83</v>
      </c>
      <c r="W1595" s="58" t="s">
        <v>84</v>
      </c>
      <c r="X1595" s="58" t="s">
        <v>85</v>
      </c>
      <c r="Y1595" s="58" t="s">
        <v>94</v>
      </c>
      <c r="Z1595" s="58" t="s">
        <v>87</v>
      </c>
      <c r="AA1595" s="58" t="s">
        <v>90</v>
      </c>
      <c r="AB1595" s="58">
        <v>219</v>
      </c>
      <c r="AC1595" s="58">
        <v>526.24</v>
      </c>
    </row>
    <row r="1596" spans="19:29" ht="18" customHeight="1" x14ac:dyDescent="0.25">
      <c r="S1596" s="58" t="s">
        <v>82</v>
      </c>
      <c r="T1596" s="58">
        <v>2022</v>
      </c>
      <c r="U1596" s="58" t="s">
        <v>2</v>
      </c>
      <c r="V1596" s="58" t="s">
        <v>83</v>
      </c>
      <c r="W1596" s="58" t="s">
        <v>84</v>
      </c>
      <c r="X1596" s="58" t="s">
        <v>85</v>
      </c>
      <c r="Y1596" s="58" t="s">
        <v>94</v>
      </c>
      <c r="Z1596" s="58" t="s">
        <v>87</v>
      </c>
      <c r="AA1596" s="58" t="s">
        <v>88</v>
      </c>
      <c r="AB1596" s="58">
        <v>227</v>
      </c>
      <c r="AC1596" s="58">
        <v>324.61</v>
      </c>
    </row>
    <row r="1597" spans="19:29" ht="18" customHeight="1" x14ac:dyDescent="0.25">
      <c r="S1597" s="58" t="s">
        <v>82</v>
      </c>
      <c r="T1597" s="58">
        <v>2022</v>
      </c>
      <c r="U1597" s="58" t="s">
        <v>2</v>
      </c>
      <c r="V1597" s="58" t="s">
        <v>83</v>
      </c>
      <c r="W1597" s="58" t="s">
        <v>84</v>
      </c>
      <c r="X1597" s="58" t="s">
        <v>85</v>
      </c>
      <c r="Y1597" s="58" t="s">
        <v>94</v>
      </c>
      <c r="Z1597" s="58" t="s">
        <v>87</v>
      </c>
      <c r="AA1597" s="58" t="s">
        <v>88</v>
      </c>
      <c r="AB1597" s="58">
        <v>221</v>
      </c>
      <c r="AC1597" s="58">
        <v>316.02999999999997</v>
      </c>
    </row>
    <row r="1598" spans="19:29" ht="18" customHeight="1" x14ac:dyDescent="0.25">
      <c r="S1598" s="58" t="s">
        <v>82</v>
      </c>
      <c r="T1598" s="58">
        <v>2022</v>
      </c>
      <c r="U1598" s="58" t="s">
        <v>4</v>
      </c>
      <c r="V1598" s="58" t="s">
        <v>83</v>
      </c>
      <c r="W1598" s="58" t="s">
        <v>84</v>
      </c>
      <c r="X1598" s="58" t="s">
        <v>85</v>
      </c>
      <c r="Y1598" s="58" t="s">
        <v>94</v>
      </c>
      <c r="Z1598" s="58" t="s">
        <v>87</v>
      </c>
      <c r="AA1598" s="58" t="s">
        <v>88</v>
      </c>
      <c r="AB1598" s="58">
        <v>200</v>
      </c>
      <c r="AC1598" s="58">
        <v>286</v>
      </c>
    </row>
    <row r="1599" spans="19:29" ht="18" customHeight="1" x14ac:dyDescent="0.25">
      <c r="S1599" s="58" t="s">
        <v>89</v>
      </c>
      <c r="T1599" s="58">
        <v>2022</v>
      </c>
      <c r="U1599" s="58" t="s">
        <v>4</v>
      </c>
      <c r="V1599" s="58" t="s">
        <v>83</v>
      </c>
      <c r="W1599" s="58" t="s">
        <v>84</v>
      </c>
      <c r="X1599" s="58" t="s">
        <v>85</v>
      </c>
      <c r="Y1599" s="58" t="s">
        <v>94</v>
      </c>
      <c r="Z1599" s="58" t="s">
        <v>87</v>
      </c>
      <c r="AA1599" s="58" t="s">
        <v>88</v>
      </c>
      <c r="AB1599" s="58">
        <v>194</v>
      </c>
      <c r="AC1599" s="58">
        <v>277.42</v>
      </c>
    </row>
    <row r="1600" spans="19:29" ht="18" customHeight="1" x14ac:dyDescent="0.25">
      <c r="S1600" s="58" t="s">
        <v>89</v>
      </c>
      <c r="T1600" s="58">
        <v>2022</v>
      </c>
      <c r="U1600" s="58" t="s">
        <v>4</v>
      </c>
      <c r="V1600" s="58" t="s">
        <v>83</v>
      </c>
      <c r="W1600" s="58" t="s">
        <v>84</v>
      </c>
      <c r="X1600" s="58" t="s">
        <v>85</v>
      </c>
      <c r="Y1600" s="58" t="s">
        <v>94</v>
      </c>
      <c r="Z1600" s="58" t="s">
        <v>87</v>
      </c>
      <c r="AA1600" s="58" t="s">
        <v>88</v>
      </c>
      <c r="AB1600" s="58">
        <v>188</v>
      </c>
      <c r="AC1600" s="58">
        <v>268.84000000000003</v>
      </c>
    </row>
    <row r="1601" spans="19:29" ht="18" customHeight="1" x14ac:dyDescent="0.25">
      <c r="S1601" s="58" t="s">
        <v>89</v>
      </c>
      <c r="T1601" s="58">
        <v>2022</v>
      </c>
      <c r="U1601" s="58" t="s">
        <v>4</v>
      </c>
      <c r="V1601" s="58" t="s">
        <v>83</v>
      </c>
      <c r="W1601" s="58" t="s">
        <v>84</v>
      </c>
      <c r="X1601" s="58" t="s">
        <v>85</v>
      </c>
      <c r="Y1601" s="58" t="s">
        <v>94</v>
      </c>
      <c r="Z1601" s="58" t="s">
        <v>87</v>
      </c>
      <c r="AA1601" s="58" t="s">
        <v>90</v>
      </c>
      <c r="AB1601" s="58">
        <v>198</v>
      </c>
      <c r="AC1601" s="58">
        <v>283.14</v>
      </c>
    </row>
    <row r="1602" spans="19:29" ht="18" customHeight="1" x14ac:dyDescent="0.25">
      <c r="S1602" s="58" t="s">
        <v>89</v>
      </c>
      <c r="T1602" s="58">
        <v>2022</v>
      </c>
      <c r="U1602" s="58" t="s">
        <v>4</v>
      </c>
      <c r="V1602" s="58" t="s">
        <v>83</v>
      </c>
      <c r="W1602" s="58" t="s">
        <v>84</v>
      </c>
      <c r="X1602" s="58" t="s">
        <v>85</v>
      </c>
      <c r="Y1602" s="58" t="s">
        <v>94</v>
      </c>
      <c r="Z1602" s="58" t="s">
        <v>87</v>
      </c>
      <c r="AA1602" s="58" t="s">
        <v>90</v>
      </c>
      <c r="AB1602" s="58">
        <v>192</v>
      </c>
      <c r="AC1602" s="58">
        <v>274.56</v>
      </c>
    </row>
    <row r="1603" spans="19:29" ht="18" customHeight="1" x14ac:dyDescent="0.25">
      <c r="S1603" s="58" t="s">
        <v>89</v>
      </c>
      <c r="T1603" s="58">
        <v>2022</v>
      </c>
      <c r="U1603" s="58" t="s">
        <v>4</v>
      </c>
      <c r="V1603" s="58" t="s">
        <v>83</v>
      </c>
      <c r="W1603" s="58" t="s">
        <v>84</v>
      </c>
      <c r="X1603" s="58" t="s">
        <v>85</v>
      </c>
      <c r="Y1603" s="58" t="s">
        <v>94</v>
      </c>
      <c r="Z1603" s="58" t="s">
        <v>87</v>
      </c>
      <c r="AA1603" s="58" t="s">
        <v>90</v>
      </c>
      <c r="AB1603" s="58">
        <v>186</v>
      </c>
      <c r="AC1603" s="58">
        <v>265.98</v>
      </c>
    </row>
    <row r="1604" spans="19:29" ht="18" customHeight="1" x14ac:dyDescent="0.25">
      <c r="S1604" s="58" t="s">
        <v>82</v>
      </c>
      <c r="T1604" s="58">
        <v>2022</v>
      </c>
      <c r="U1604" s="58" t="s">
        <v>4</v>
      </c>
      <c r="V1604" s="58" t="s">
        <v>83</v>
      </c>
      <c r="W1604" s="58" t="s">
        <v>84</v>
      </c>
      <c r="X1604" s="58" t="s">
        <v>85</v>
      </c>
      <c r="Y1604" s="58" t="s">
        <v>94</v>
      </c>
      <c r="Z1604" s="58" t="s">
        <v>87</v>
      </c>
      <c r="AA1604" s="58" t="s">
        <v>90</v>
      </c>
      <c r="AB1604" s="58">
        <v>195</v>
      </c>
      <c r="AC1604" s="58">
        <v>278.85000000000002</v>
      </c>
    </row>
    <row r="1605" spans="19:29" ht="18" customHeight="1" x14ac:dyDescent="0.25">
      <c r="S1605" s="58" t="s">
        <v>91</v>
      </c>
      <c r="T1605" s="58">
        <v>2022</v>
      </c>
      <c r="U1605" s="58" t="s">
        <v>4</v>
      </c>
      <c r="V1605" s="58" t="s">
        <v>83</v>
      </c>
      <c r="W1605" s="58" t="s">
        <v>84</v>
      </c>
      <c r="X1605" s="58" t="s">
        <v>85</v>
      </c>
      <c r="Y1605" s="58" t="s">
        <v>94</v>
      </c>
      <c r="Z1605" s="58" t="s">
        <v>87</v>
      </c>
      <c r="AA1605" s="58" t="s">
        <v>90</v>
      </c>
      <c r="AB1605" s="58">
        <v>189</v>
      </c>
      <c r="AC1605" s="58">
        <v>270.27</v>
      </c>
    </row>
    <row r="1606" spans="19:29" ht="18" customHeight="1" x14ac:dyDescent="0.25">
      <c r="S1606" s="58" t="s">
        <v>91</v>
      </c>
      <c r="T1606" s="58">
        <v>2022</v>
      </c>
      <c r="U1606" s="58" t="s">
        <v>4</v>
      </c>
      <c r="V1606" s="58" t="s">
        <v>83</v>
      </c>
      <c r="W1606" s="58" t="s">
        <v>84</v>
      </c>
      <c r="X1606" s="58" t="s">
        <v>85</v>
      </c>
      <c r="Y1606" s="58" t="s">
        <v>94</v>
      </c>
      <c r="Z1606" s="58" t="s">
        <v>87</v>
      </c>
      <c r="AA1606" s="58" t="s">
        <v>88</v>
      </c>
      <c r="AB1606" s="58">
        <v>197</v>
      </c>
      <c r="AC1606" s="58">
        <v>281.70999999999998</v>
      </c>
    </row>
    <row r="1607" spans="19:29" ht="18" customHeight="1" x14ac:dyDescent="0.25">
      <c r="S1607" s="58" t="s">
        <v>91</v>
      </c>
      <c r="T1607" s="58">
        <v>2022</v>
      </c>
      <c r="U1607" s="58" t="s">
        <v>4</v>
      </c>
      <c r="V1607" s="58" t="s">
        <v>83</v>
      </c>
      <c r="W1607" s="58" t="s">
        <v>84</v>
      </c>
      <c r="X1607" s="58" t="s">
        <v>85</v>
      </c>
      <c r="Y1607" s="58" t="s">
        <v>94</v>
      </c>
      <c r="Z1607" s="58" t="s">
        <v>87</v>
      </c>
      <c r="AA1607" s="58" t="s">
        <v>88</v>
      </c>
      <c r="AB1607" s="58">
        <v>191</v>
      </c>
      <c r="AC1607" s="58">
        <v>273.13</v>
      </c>
    </row>
    <row r="1608" spans="19:29" ht="18" customHeight="1" x14ac:dyDescent="0.25">
      <c r="S1608" s="58" t="s">
        <v>91</v>
      </c>
      <c r="T1608" s="58">
        <v>2022</v>
      </c>
      <c r="U1608" s="58" t="s">
        <v>4</v>
      </c>
      <c r="V1608" s="58" t="s">
        <v>83</v>
      </c>
      <c r="W1608" s="58" t="s">
        <v>84</v>
      </c>
      <c r="X1608" s="58" t="s">
        <v>85</v>
      </c>
      <c r="Y1608" s="58" t="s">
        <v>94</v>
      </c>
      <c r="Z1608" s="58" t="s">
        <v>87</v>
      </c>
      <c r="AA1608" s="58" t="s">
        <v>88</v>
      </c>
      <c r="AB1608" s="58">
        <v>185</v>
      </c>
      <c r="AC1608" s="58">
        <v>264.55</v>
      </c>
    </row>
    <row r="1609" spans="19:29" ht="18" customHeight="1" x14ac:dyDescent="0.25">
      <c r="S1609" s="58" t="s">
        <v>82</v>
      </c>
      <c r="T1609" s="58">
        <v>2022</v>
      </c>
      <c r="U1609" s="58" t="s">
        <v>8</v>
      </c>
      <c r="V1609" s="58" t="s">
        <v>83</v>
      </c>
      <c r="W1609" s="58" t="s">
        <v>84</v>
      </c>
      <c r="X1609" s="58" t="s">
        <v>85</v>
      </c>
      <c r="Y1609" s="58" t="s">
        <v>94</v>
      </c>
      <c r="Z1609" s="58" t="s">
        <v>87</v>
      </c>
      <c r="AA1609" s="58" t="s">
        <v>90</v>
      </c>
      <c r="AB1609" s="58">
        <v>154</v>
      </c>
      <c r="AC1609" s="58">
        <v>220.22</v>
      </c>
    </row>
    <row r="1610" spans="19:29" ht="18" customHeight="1" x14ac:dyDescent="0.25">
      <c r="S1610" s="58" t="s">
        <v>89</v>
      </c>
      <c r="T1610" s="58">
        <v>2022</v>
      </c>
      <c r="U1610" s="58" t="s">
        <v>8</v>
      </c>
      <c r="V1610" s="58" t="s">
        <v>83</v>
      </c>
      <c r="W1610" s="58" t="s">
        <v>84</v>
      </c>
      <c r="X1610" s="58" t="s">
        <v>85</v>
      </c>
      <c r="Y1610" s="58" t="s">
        <v>94</v>
      </c>
      <c r="Z1610" s="58" t="s">
        <v>87</v>
      </c>
      <c r="AA1610" s="58" t="s">
        <v>90</v>
      </c>
      <c r="AB1610" s="58">
        <v>156</v>
      </c>
      <c r="AC1610" s="58">
        <v>223.07999999999998</v>
      </c>
    </row>
    <row r="1611" spans="19:29" ht="18" customHeight="1" x14ac:dyDescent="0.25">
      <c r="S1611" s="58" t="s">
        <v>89</v>
      </c>
      <c r="T1611" s="58">
        <v>2022</v>
      </c>
      <c r="U1611" s="58" t="s">
        <v>8</v>
      </c>
      <c r="V1611" s="58" t="s">
        <v>83</v>
      </c>
      <c r="W1611" s="58" t="s">
        <v>84</v>
      </c>
      <c r="X1611" s="58" t="s">
        <v>85</v>
      </c>
      <c r="Y1611" s="58" t="s">
        <v>94</v>
      </c>
      <c r="Z1611" s="58" t="s">
        <v>87</v>
      </c>
      <c r="AA1611" s="58" t="s">
        <v>90</v>
      </c>
      <c r="AB1611" s="58">
        <v>153</v>
      </c>
      <c r="AC1611" s="58">
        <v>218.79</v>
      </c>
    </row>
    <row r="1612" spans="19:29" ht="18" customHeight="1" x14ac:dyDescent="0.25">
      <c r="S1612" s="58" t="s">
        <v>82</v>
      </c>
      <c r="T1612" s="58">
        <v>2022</v>
      </c>
      <c r="U1612" s="58" t="s">
        <v>8</v>
      </c>
      <c r="V1612" s="58" t="s">
        <v>83</v>
      </c>
      <c r="W1612" s="58" t="s">
        <v>84</v>
      </c>
      <c r="X1612" s="58" t="s">
        <v>85</v>
      </c>
      <c r="Y1612" s="58" t="s">
        <v>94</v>
      </c>
      <c r="Z1612" s="58" t="s">
        <v>87</v>
      </c>
      <c r="AA1612" s="58" t="s">
        <v>90</v>
      </c>
      <c r="AB1612" s="58">
        <v>157</v>
      </c>
      <c r="AC1612" s="58">
        <v>224.51</v>
      </c>
    </row>
    <row r="1613" spans="19:29" ht="18" customHeight="1" x14ac:dyDescent="0.25">
      <c r="S1613" s="58" t="s">
        <v>92</v>
      </c>
      <c r="T1613" s="58">
        <v>2022</v>
      </c>
      <c r="U1613" s="58" t="s">
        <v>8</v>
      </c>
      <c r="V1613" s="58" t="s">
        <v>83</v>
      </c>
      <c r="W1613" s="58" t="s">
        <v>84</v>
      </c>
      <c r="X1613" s="58" t="s">
        <v>85</v>
      </c>
      <c r="Y1613" s="58" t="s">
        <v>94</v>
      </c>
      <c r="Z1613" s="58" t="s">
        <v>87</v>
      </c>
      <c r="AA1613" s="58" t="s">
        <v>90</v>
      </c>
      <c r="AB1613" s="58">
        <v>155</v>
      </c>
      <c r="AC1613" s="58">
        <v>221.65</v>
      </c>
    </row>
    <row r="1614" spans="19:29" ht="18" customHeight="1" x14ac:dyDescent="0.25">
      <c r="S1614" s="58" t="s">
        <v>82</v>
      </c>
      <c r="T1614" s="58">
        <v>2022</v>
      </c>
      <c r="U1614" s="58" t="s">
        <v>8</v>
      </c>
      <c r="V1614" s="58" t="s">
        <v>83</v>
      </c>
      <c r="W1614" s="58" t="s">
        <v>84</v>
      </c>
      <c r="X1614" s="58" t="s">
        <v>85</v>
      </c>
      <c r="Y1614" s="58" t="s">
        <v>94</v>
      </c>
      <c r="Z1614" s="58" t="s">
        <v>87</v>
      </c>
      <c r="AA1614" s="58" t="s">
        <v>88</v>
      </c>
      <c r="AB1614" s="58">
        <v>341</v>
      </c>
      <c r="AC1614" s="58">
        <v>487.63</v>
      </c>
    </row>
    <row r="1615" spans="19:29" ht="18" customHeight="1" x14ac:dyDescent="0.25">
      <c r="S1615" s="58" t="s">
        <v>82</v>
      </c>
      <c r="T1615" s="58">
        <v>2022</v>
      </c>
      <c r="U1615" s="58" t="s">
        <v>7</v>
      </c>
      <c r="V1615" s="58" t="s">
        <v>95</v>
      </c>
      <c r="W1615" s="58" t="s">
        <v>84</v>
      </c>
      <c r="X1615" s="58" t="s">
        <v>85</v>
      </c>
      <c r="Y1615" s="58" t="s">
        <v>94</v>
      </c>
      <c r="Z1615" s="58" t="s">
        <v>87</v>
      </c>
      <c r="AA1615" s="58" t="s">
        <v>88</v>
      </c>
      <c r="AB1615" s="58">
        <v>254</v>
      </c>
      <c r="AC1615" s="58">
        <v>363.22</v>
      </c>
    </row>
    <row r="1616" spans="19:29" ht="18" customHeight="1" x14ac:dyDescent="0.25">
      <c r="S1616" s="58" t="s">
        <v>89</v>
      </c>
      <c r="T1616" s="58">
        <v>2022</v>
      </c>
      <c r="U1616" s="58" t="s">
        <v>7</v>
      </c>
      <c r="V1616" s="58" t="s">
        <v>95</v>
      </c>
      <c r="W1616" s="58" t="s">
        <v>84</v>
      </c>
      <c r="X1616" s="58" t="s">
        <v>85</v>
      </c>
      <c r="Y1616" s="58" t="s">
        <v>94</v>
      </c>
      <c r="Z1616" s="58" t="s">
        <v>87</v>
      </c>
      <c r="AA1616" s="58" t="s">
        <v>88</v>
      </c>
      <c r="AB1616" s="58">
        <v>256</v>
      </c>
      <c r="AC1616" s="58">
        <v>366.08</v>
      </c>
    </row>
    <row r="1617" spans="19:29" ht="18" customHeight="1" x14ac:dyDescent="0.25">
      <c r="S1617" s="58" t="s">
        <v>89</v>
      </c>
      <c r="T1617" s="58">
        <v>2022</v>
      </c>
      <c r="U1617" s="58" t="s">
        <v>7</v>
      </c>
      <c r="V1617" s="58" t="s">
        <v>95</v>
      </c>
      <c r="W1617" s="58" t="s">
        <v>84</v>
      </c>
      <c r="X1617" s="58" t="s">
        <v>85</v>
      </c>
      <c r="Y1617" s="58" t="s">
        <v>94</v>
      </c>
      <c r="Z1617" s="58" t="s">
        <v>87</v>
      </c>
      <c r="AA1617" s="58" t="s">
        <v>88</v>
      </c>
      <c r="AB1617" s="58">
        <v>961</v>
      </c>
      <c r="AC1617" s="58">
        <v>1374.23</v>
      </c>
    </row>
    <row r="1618" spans="19:29" ht="18" customHeight="1" x14ac:dyDescent="0.25">
      <c r="S1618" s="58" t="s">
        <v>89</v>
      </c>
      <c r="T1618" s="58">
        <v>2022</v>
      </c>
      <c r="U1618" s="58" t="s">
        <v>7</v>
      </c>
      <c r="V1618" s="58" t="s">
        <v>95</v>
      </c>
      <c r="W1618" s="58" t="s">
        <v>84</v>
      </c>
      <c r="X1618" s="58" t="s">
        <v>85</v>
      </c>
      <c r="Y1618" s="58" t="s">
        <v>94</v>
      </c>
      <c r="Z1618" s="58" t="s">
        <v>87</v>
      </c>
      <c r="AA1618" s="58" t="s">
        <v>88</v>
      </c>
      <c r="AB1618" s="58">
        <v>255</v>
      </c>
      <c r="AC1618" s="58">
        <v>364.65</v>
      </c>
    </row>
    <row r="1619" spans="19:29" ht="18" customHeight="1" x14ac:dyDescent="0.25">
      <c r="S1619" s="58" t="s">
        <v>91</v>
      </c>
      <c r="T1619" s="58">
        <v>2022</v>
      </c>
      <c r="U1619" s="58" t="s">
        <v>7</v>
      </c>
      <c r="V1619" s="58" t="s">
        <v>95</v>
      </c>
      <c r="W1619" s="58" t="s">
        <v>84</v>
      </c>
      <c r="X1619" s="58" t="s">
        <v>85</v>
      </c>
      <c r="Y1619" s="58" t="s">
        <v>94</v>
      </c>
      <c r="Z1619" s="58" t="s">
        <v>87</v>
      </c>
      <c r="AA1619" s="58" t="s">
        <v>88</v>
      </c>
      <c r="AB1619" s="58">
        <v>253</v>
      </c>
      <c r="AC1619" s="58">
        <v>361.78999999999996</v>
      </c>
    </row>
    <row r="1620" spans="19:29" ht="18" customHeight="1" x14ac:dyDescent="0.25">
      <c r="S1620" s="58" t="s">
        <v>91</v>
      </c>
      <c r="T1620" s="58">
        <v>2022</v>
      </c>
      <c r="U1620" s="58" t="s">
        <v>7</v>
      </c>
      <c r="V1620" s="58" t="s">
        <v>95</v>
      </c>
      <c r="W1620" s="58" t="s">
        <v>84</v>
      </c>
      <c r="X1620" s="58" t="s">
        <v>85</v>
      </c>
      <c r="Y1620" s="58" t="s">
        <v>94</v>
      </c>
      <c r="Z1620" s="58" t="s">
        <v>87</v>
      </c>
      <c r="AA1620" s="58" t="s">
        <v>88</v>
      </c>
      <c r="AB1620" s="58">
        <v>251</v>
      </c>
      <c r="AC1620" s="58">
        <v>358.93</v>
      </c>
    </row>
    <row r="1621" spans="19:29" ht="18" customHeight="1" x14ac:dyDescent="0.25">
      <c r="S1621" s="58" t="s">
        <v>89</v>
      </c>
      <c r="T1621" s="58">
        <v>2022</v>
      </c>
      <c r="U1621" s="58" t="s">
        <v>6</v>
      </c>
      <c r="V1621" s="58" t="s">
        <v>95</v>
      </c>
      <c r="W1621" s="58" t="s">
        <v>84</v>
      </c>
      <c r="X1621" s="58" t="s">
        <v>85</v>
      </c>
      <c r="Y1621" s="58" t="s">
        <v>94</v>
      </c>
      <c r="Z1621" s="58" t="s">
        <v>87</v>
      </c>
      <c r="AA1621" s="58" t="s">
        <v>88</v>
      </c>
      <c r="AB1621" s="58">
        <v>260</v>
      </c>
      <c r="AC1621" s="58">
        <v>371.8</v>
      </c>
    </row>
    <row r="1622" spans="19:29" ht="18" customHeight="1" x14ac:dyDescent="0.25">
      <c r="S1622" s="58" t="s">
        <v>89</v>
      </c>
      <c r="T1622" s="58">
        <v>2022</v>
      </c>
      <c r="U1622" s="58" t="s">
        <v>6</v>
      </c>
      <c r="V1622" s="58" t="s">
        <v>95</v>
      </c>
      <c r="W1622" s="58" t="s">
        <v>84</v>
      </c>
      <c r="X1622" s="58" t="s">
        <v>85</v>
      </c>
      <c r="Y1622" s="58" t="s">
        <v>94</v>
      </c>
      <c r="Z1622" s="58" t="s">
        <v>87</v>
      </c>
      <c r="AA1622" s="58" t="s">
        <v>88</v>
      </c>
      <c r="AB1622" s="58">
        <v>960</v>
      </c>
      <c r="AC1622" s="58">
        <v>1372.8</v>
      </c>
    </row>
    <row r="1623" spans="19:29" ht="18" customHeight="1" x14ac:dyDescent="0.25">
      <c r="S1623" s="58" t="s">
        <v>92</v>
      </c>
      <c r="T1623" s="58">
        <v>2022</v>
      </c>
      <c r="U1623" s="58" t="s">
        <v>6</v>
      </c>
      <c r="V1623" s="58" t="s">
        <v>95</v>
      </c>
      <c r="W1623" s="58" t="s">
        <v>84</v>
      </c>
      <c r="X1623" s="58" t="s">
        <v>85</v>
      </c>
      <c r="Y1623" s="58" t="s">
        <v>94</v>
      </c>
      <c r="Z1623" s="58" t="s">
        <v>87</v>
      </c>
      <c r="AA1623" s="58" t="s">
        <v>88</v>
      </c>
      <c r="AB1623" s="58">
        <v>261</v>
      </c>
      <c r="AC1623" s="58">
        <v>373.23</v>
      </c>
    </row>
    <row r="1624" spans="19:29" ht="18" customHeight="1" x14ac:dyDescent="0.25">
      <c r="S1624" s="58" t="s">
        <v>89</v>
      </c>
      <c r="T1624" s="58">
        <v>2022</v>
      </c>
      <c r="U1624" s="58" t="s">
        <v>6</v>
      </c>
      <c r="V1624" s="58" t="s">
        <v>95</v>
      </c>
      <c r="W1624" s="58" t="s">
        <v>84</v>
      </c>
      <c r="X1624" s="58" t="s">
        <v>85</v>
      </c>
      <c r="Y1624" s="58" t="s">
        <v>94</v>
      </c>
      <c r="Z1624" s="58" t="s">
        <v>87</v>
      </c>
      <c r="AA1624" s="58" t="s">
        <v>88</v>
      </c>
      <c r="AB1624" s="58">
        <v>259</v>
      </c>
      <c r="AC1624" s="58">
        <v>370.37</v>
      </c>
    </row>
    <row r="1625" spans="19:29" ht="18" customHeight="1" x14ac:dyDescent="0.25">
      <c r="S1625" s="58" t="s">
        <v>89</v>
      </c>
      <c r="T1625" s="58">
        <v>2022</v>
      </c>
      <c r="U1625" s="58" t="s">
        <v>6</v>
      </c>
      <c r="V1625" s="58" t="s">
        <v>95</v>
      </c>
      <c r="W1625" s="58" t="s">
        <v>84</v>
      </c>
      <c r="X1625" s="58" t="s">
        <v>85</v>
      </c>
      <c r="Y1625" s="58" t="s">
        <v>94</v>
      </c>
      <c r="Z1625" s="58" t="s">
        <v>87</v>
      </c>
      <c r="AA1625" s="58" t="s">
        <v>88</v>
      </c>
      <c r="AB1625" s="58">
        <v>257</v>
      </c>
      <c r="AC1625" s="58">
        <v>367.51</v>
      </c>
    </row>
    <row r="1626" spans="19:29" ht="18" customHeight="1" x14ac:dyDescent="0.25">
      <c r="S1626" s="58" t="s">
        <v>82</v>
      </c>
      <c r="T1626" s="58">
        <v>2022</v>
      </c>
      <c r="U1626" s="58" t="s">
        <v>8</v>
      </c>
      <c r="V1626" s="58" t="s">
        <v>95</v>
      </c>
      <c r="W1626" s="58" t="s">
        <v>84</v>
      </c>
      <c r="X1626" s="58" t="s">
        <v>85</v>
      </c>
      <c r="Y1626" s="58" t="s">
        <v>94</v>
      </c>
      <c r="Z1626" s="58" t="s">
        <v>87</v>
      </c>
      <c r="AA1626" s="58" t="s">
        <v>88</v>
      </c>
      <c r="AB1626" s="58">
        <v>248</v>
      </c>
      <c r="AC1626" s="58">
        <v>354.64</v>
      </c>
    </row>
    <row r="1627" spans="19:29" ht="18" customHeight="1" x14ac:dyDescent="0.25">
      <c r="S1627" s="58" t="s">
        <v>91</v>
      </c>
      <c r="T1627" s="58">
        <v>2022</v>
      </c>
      <c r="U1627" s="58" t="s">
        <v>8</v>
      </c>
      <c r="V1627" s="58" t="s">
        <v>95</v>
      </c>
      <c r="W1627" s="58" t="s">
        <v>84</v>
      </c>
      <c r="X1627" s="58" t="s">
        <v>85</v>
      </c>
      <c r="Y1627" s="58" t="s">
        <v>94</v>
      </c>
      <c r="Z1627" s="58" t="s">
        <v>87</v>
      </c>
      <c r="AA1627" s="58" t="s">
        <v>88</v>
      </c>
      <c r="AB1627" s="58">
        <v>250</v>
      </c>
      <c r="AC1627" s="58">
        <v>526.24</v>
      </c>
    </row>
    <row r="1628" spans="19:29" ht="18" customHeight="1" x14ac:dyDescent="0.25">
      <c r="S1628" s="58" t="s">
        <v>89</v>
      </c>
      <c r="T1628" s="58">
        <v>2022</v>
      </c>
      <c r="U1628" s="58" t="s">
        <v>8</v>
      </c>
      <c r="V1628" s="58" t="s">
        <v>95</v>
      </c>
      <c r="W1628" s="58" t="s">
        <v>84</v>
      </c>
      <c r="X1628" s="58" t="s">
        <v>85</v>
      </c>
      <c r="Y1628" s="58" t="s">
        <v>94</v>
      </c>
      <c r="Z1628" s="58" t="s">
        <v>87</v>
      </c>
      <c r="AA1628" s="58" t="s">
        <v>88</v>
      </c>
      <c r="AB1628" s="58">
        <v>249</v>
      </c>
      <c r="AC1628" s="58">
        <v>356.07</v>
      </c>
    </row>
    <row r="1629" spans="19:29" ht="18" customHeight="1" x14ac:dyDescent="0.25">
      <c r="S1629" s="58" t="s">
        <v>82</v>
      </c>
      <c r="T1629" s="58">
        <v>2022</v>
      </c>
      <c r="U1629" s="58" t="s">
        <v>8</v>
      </c>
      <c r="V1629" s="58" t="s">
        <v>95</v>
      </c>
      <c r="W1629" s="58" t="s">
        <v>84</v>
      </c>
      <c r="X1629" s="58" t="s">
        <v>85</v>
      </c>
      <c r="Y1629" s="58" t="s">
        <v>94</v>
      </c>
      <c r="Z1629" s="58" t="s">
        <v>87</v>
      </c>
      <c r="AA1629" s="58" t="s">
        <v>88</v>
      </c>
      <c r="AB1629" s="58">
        <v>247</v>
      </c>
      <c r="AC1629" s="58">
        <v>353.21</v>
      </c>
    </row>
    <row r="1630" spans="19:29" ht="18" customHeight="1" x14ac:dyDescent="0.25">
      <c r="S1630" s="58" t="s">
        <v>82</v>
      </c>
      <c r="T1630" s="58">
        <v>2022</v>
      </c>
      <c r="U1630" s="58" t="s">
        <v>3</v>
      </c>
      <c r="V1630" s="58" t="s">
        <v>83</v>
      </c>
      <c r="W1630" s="58" t="s">
        <v>84</v>
      </c>
      <c r="X1630" s="58" t="s">
        <v>85</v>
      </c>
      <c r="Y1630" s="58" t="s">
        <v>86</v>
      </c>
      <c r="Z1630" s="58" t="s">
        <v>87</v>
      </c>
      <c r="AA1630" s="58" t="s">
        <v>90</v>
      </c>
      <c r="AB1630" s="58">
        <v>356</v>
      </c>
      <c r="AC1630" s="58">
        <v>484.15999999999997</v>
      </c>
    </row>
    <row r="1631" spans="19:29" ht="18" customHeight="1" x14ac:dyDescent="0.25">
      <c r="S1631" s="58" t="s">
        <v>89</v>
      </c>
      <c r="T1631" s="58">
        <v>2022</v>
      </c>
      <c r="U1631" s="58" t="s">
        <v>3</v>
      </c>
      <c r="V1631" s="58" t="s">
        <v>83</v>
      </c>
      <c r="W1631" s="58" t="s">
        <v>84</v>
      </c>
      <c r="X1631" s="58" t="s">
        <v>85</v>
      </c>
      <c r="Y1631" s="58" t="s">
        <v>86</v>
      </c>
      <c r="Z1631" s="58" t="s">
        <v>87</v>
      </c>
      <c r="AA1631" s="58" t="s">
        <v>90</v>
      </c>
      <c r="AB1631" s="58">
        <v>152</v>
      </c>
      <c r="AC1631" s="58">
        <v>217.36</v>
      </c>
    </row>
    <row r="1632" spans="19:29" ht="18" customHeight="1" x14ac:dyDescent="0.25">
      <c r="S1632" s="58" t="s">
        <v>91</v>
      </c>
      <c r="T1632" s="58">
        <v>2022</v>
      </c>
      <c r="U1632" s="58" t="s">
        <v>3</v>
      </c>
      <c r="V1632" s="58" t="s">
        <v>83</v>
      </c>
      <c r="W1632" s="58" t="s">
        <v>97</v>
      </c>
      <c r="X1632" s="58" t="s">
        <v>85</v>
      </c>
      <c r="Y1632" s="58" t="s">
        <v>86</v>
      </c>
      <c r="Z1632" s="58" t="s">
        <v>87</v>
      </c>
      <c r="AA1632" s="58" t="s">
        <v>90</v>
      </c>
      <c r="AB1632" s="58">
        <v>352</v>
      </c>
      <c r="AC1632" s="58">
        <v>503.36</v>
      </c>
    </row>
    <row r="1633" spans="19:29" ht="18" customHeight="1" x14ac:dyDescent="0.25">
      <c r="S1633" s="58" t="s">
        <v>82</v>
      </c>
      <c r="T1633" s="58">
        <v>2022</v>
      </c>
      <c r="U1633" s="58" t="s">
        <v>3</v>
      </c>
      <c r="V1633" s="58" t="s">
        <v>83</v>
      </c>
      <c r="W1633" s="58" t="s">
        <v>97</v>
      </c>
      <c r="X1633" s="58" t="s">
        <v>85</v>
      </c>
      <c r="Y1633" s="58" t="s">
        <v>86</v>
      </c>
      <c r="Z1633" s="58" t="s">
        <v>87</v>
      </c>
      <c r="AA1633" s="58" t="s">
        <v>90</v>
      </c>
      <c r="AB1633" s="58">
        <v>154</v>
      </c>
      <c r="AC1633" s="58">
        <v>220.22</v>
      </c>
    </row>
    <row r="1634" spans="19:29" ht="18" customHeight="1" x14ac:dyDescent="0.25">
      <c r="S1634" s="58" t="s">
        <v>93</v>
      </c>
      <c r="T1634" s="58">
        <v>2022</v>
      </c>
      <c r="U1634" s="58" t="s">
        <v>3</v>
      </c>
      <c r="V1634" s="58" t="s">
        <v>83</v>
      </c>
      <c r="W1634" s="58" t="s">
        <v>97</v>
      </c>
      <c r="X1634" s="58" t="s">
        <v>85</v>
      </c>
      <c r="Y1634" s="58" t="s">
        <v>86</v>
      </c>
      <c r="Z1634" s="58" t="s">
        <v>87</v>
      </c>
      <c r="AA1634" s="58" t="s">
        <v>90</v>
      </c>
      <c r="AB1634" s="58">
        <v>698</v>
      </c>
      <c r="AC1634" s="58">
        <v>998.14</v>
      </c>
    </row>
    <row r="1635" spans="19:29" ht="18" customHeight="1" x14ac:dyDescent="0.25">
      <c r="S1635" s="58" t="s">
        <v>91</v>
      </c>
      <c r="T1635" s="58">
        <v>2022</v>
      </c>
      <c r="U1635" s="58" t="s">
        <v>3</v>
      </c>
      <c r="V1635" s="58" t="s">
        <v>83</v>
      </c>
      <c r="W1635" s="58" t="s">
        <v>97</v>
      </c>
      <c r="X1635" s="58" t="s">
        <v>85</v>
      </c>
      <c r="Y1635" s="58" t="s">
        <v>86</v>
      </c>
      <c r="Z1635" s="58" t="s">
        <v>87</v>
      </c>
      <c r="AA1635" s="58" t="s">
        <v>90</v>
      </c>
      <c r="AB1635" s="58">
        <v>731</v>
      </c>
      <c r="AC1635" s="58">
        <v>1045.33</v>
      </c>
    </row>
    <row r="1636" spans="19:29" ht="18" customHeight="1" x14ac:dyDescent="0.25">
      <c r="S1636" s="58" t="s">
        <v>91</v>
      </c>
      <c r="T1636" s="58">
        <v>2022</v>
      </c>
      <c r="U1636" s="58" t="s">
        <v>3</v>
      </c>
      <c r="V1636" s="58" t="s">
        <v>83</v>
      </c>
      <c r="W1636" s="58" t="s">
        <v>97</v>
      </c>
      <c r="X1636" s="58" t="s">
        <v>85</v>
      </c>
      <c r="Y1636" s="58" t="s">
        <v>86</v>
      </c>
      <c r="Z1636" s="58" t="s">
        <v>87</v>
      </c>
      <c r="AA1636" s="58" t="s">
        <v>90</v>
      </c>
      <c r="AB1636" s="58">
        <v>771</v>
      </c>
      <c r="AC1636" s="58">
        <v>526.24</v>
      </c>
    </row>
    <row r="1637" spans="19:29" ht="18" customHeight="1" x14ac:dyDescent="0.25">
      <c r="S1637" s="58" t="s">
        <v>91</v>
      </c>
      <c r="T1637" s="58">
        <v>2022</v>
      </c>
      <c r="U1637" s="58" t="s">
        <v>3</v>
      </c>
      <c r="V1637" s="58" t="s">
        <v>83</v>
      </c>
      <c r="W1637" s="58" t="s">
        <v>97</v>
      </c>
      <c r="X1637" s="58" t="s">
        <v>85</v>
      </c>
      <c r="Y1637" s="58" t="s">
        <v>86</v>
      </c>
      <c r="Z1637" s="58" t="s">
        <v>87</v>
      </c>
      <c r="AA1637" s="58" t="s">
        <v>90</v>
      </c>
      <c r="AB1637" s="58">
        <v>355</v>
      </c>
      <c r="AC1637" s="58">
        <v>507.65</v>
      </c>
    </row>
    <row r="1638" spans="19:29" ht="18" customHeight="1" x14ac:dyDescent="0.25">
      <c r="S1638" s="58" t="s">
        <v>91</v>
      </c>
      <c r="T1638" s="58">
        <v>2022</v>
      </c>
      <c r="U1638" s="58" t="s">
        <v>3</v>
      </c>
      <c r="V1638" s="58" t="s">
        <v>83</v>
      </c>
      <c r="W1638" s="58" t="s">
        <v>97</v>
      </c>
      <c r="X1638" s="58" t="s">
        <v>85</v>
      </c>
      <c r="Y1638" s="58" t="s">
        <v>86</v>
      </c>
      <c r="Z1638" s="58" t="s">
        <v>87</v>
      </c>
      <c r="AA1638" s="58" t="s">
        <v>90</v>
      </c>
      <c r="AB1638" s="58">
        <v>157</v>
      </c>
      <c r="AC1638" s="58">
        <v>224.51</v>
      </c>
    </row>
    <row r="1639" spans="19:29" ht="18" customHeight="1" x14ac:dyDescent="0.25">
      <c r="S1639" s="58" t="s">
        <v>89</v>
      </c>
      <c r="T1639" s="58">
        <v>2022</v>
      </c>
      <c r="U1639" s="58" t="s">
        <v>3</v>
      </c>
      <c r="V1639" s="58" t="s">
        <v>83</v>
      </c>
      <c r="W1639" s="58" t="s">
        <v>97</v>
      </c>
      <c r="X1639" s="58" t="s">
        <v>85</v>
      </c>
      <c r="Y1639" s="58" t="s">
        <v>86</v>
      </c>
      <c r="Z1639" s="58" t="s">
        <v>87</v>
      </c>
      <c r="AA1639" s="58" t="s">
        <v>90</v>
      </c>
      <c r="AB1639" s="58">
        <v>353</v>
      </c>
      <c r="AC1639" s="58">
        <v>504.78999999999996</v>
      </c>
    </row>
    <row r="1640" spans="19:29" ht="18" customHeight="1" x14ac:dyDescent="0.25">
      <c r="S1640" s="58" t="s">
        <v>89</v>
      </c>
      <c r="T1640" s="58">
        <v>2022</v>
      </c>
      <c r="U1640" s="58" t="s">
        <v>3</v>
      </c>
      <c r="V1640" s="58" t="s">
        <v>83</v>
      </c>
      <c r="W1640" s="58" t="s">
        <v>97</v>
      </c>
      <c r="X1640" s="58" t="s">
        <v>85</v>
      </c>
      <c r="Y1640" s="58" t="s">
        <v>86</v>
      </c>
      <c r="Z1640" s="58" t="s">
        <v>87</v>
      </c>
      <c r="AA1640" s="58" t="s">
        <v>90</v>
      </c>
      <c r="AB1640" s="58">
        <v>155</v>
      </c>
      <c r="AC1640" s="58">
        <v>221.65</v>
      </c>
    </row>
    <row r="1641" spans="19:29" ht="18" customHeight="1" x14ac:dyDescent="0.25">
      <c r="S1641" s="58" t="s">
        <v>89</v>
      </c>
      <c r="T1641" s="58">
        <v>2022</v>
      </c>
      <c r="U1641" s="58" t="s">
        <v>7</v>
      </c>
      <c r="V1641" s="58" t="s">
        <v>83</v>
      </c>
      <c r="W1641" s="58" t="s">
        <v>97</v>
      </c>
      <c r="X1641" s="58" t="s">
        <v>85</v>
      </c>
      <c r="Y1641" s="58" t="s">
        <v>86</v>
      </c>
      <c r="Z1641" s="58" t="s">
        <v>87</v>
      </c>
      <c r="AA1641" s="58" t="s">
        <v>90</v>
      </c>
      <c r="AB1641" s="58">
        <v>332</v>
      </c>
      <c r="AC1641" s="58">
        <v>451.52</v>
      </c>
    </row>
    <row r="1642" spans="19:29" ht="18" customHeight="1" x14ac:dyDescent="0.25">
      <c r="S1642" s="58" t="s">
        <v>89</v>
      </c>
      <c r="T1642" s="58">
        <v>2022</v>
      </c>
      <c r="U1642" s="58" t="s">
        <v>7</v>
      </c>
      <c r="V1642" s="58" t="s">
        <v>83</v>
      </c>
      <c r="W1642" s="58" t="s">
        <v>97</v>
      </c>
      <c r="X1642" s="58" t="s">
        <v>85</v>
      </c>
      <c r="Y1642" s="58" t="s">
        <v>86</v>
      </c>
      <c r="Z1642" s="58" t="s">
        <v>87</v>
      </c>
      <c r="AA1642" s="58" t="s">
        <v>90</v>
      </c>
      <c r="AB1642" s="58">
        <v>134</v>
      </c>
      <c r="AC1642" s="58">
        <v>191.62</v>
      </c>
    </row>
    <row r="1643" spans="19:29" ht="18" customHeight="1" x14ac:dyDescent="0.25">
      <c r="S1643" s="58" t="s">
        <v>82</v>
      </c>
      <c r="T1643" s="58">
        <v>2022</v>
      </c>
      <c r="U1643" s="58" t="s">
        <v>7</v>
      </c>
      <c r="V1643" s="58" t="s">
        <v>83</v>
      </c>
      <c r="W1643" s="58" t="s">
        <v>97</v>
      </c>
      <c r="X1643" s="58" t="s">
        <v>85</v>
      </c>
      <c r="Y1643" s="58" t="s">
        <v>86</v>
      </c>
      <c r="Z1643" s="58" t="s">
        <v>87</v>
      </c>
      <c r="AA1643" s="58" t="s">
        <v>90</v>
      </c>
      <c r="AB1643" s="58">
        <v>334</v>
      </c>
      <c r="AC1643" s="58">
        <v>477.62</v>
      </c>
    </row>
    <row r="1644" spans="19:29" ht="18" customHeight="1" x14ac:dyDescent="0.25">
      <c r="S1644" s="58" t="s">
        <v>89</v>
      </c>
      <c r="T1644" s="58">
        <v>2022</v>
      </c>
      <c r="U1644" s="58" t="s">
        <v>7</v>
      </c>
      <c r="V1644" s="58" t="s">
        <v>83</v>
      </c>
      <c r="W1644" s="58" t="s">
        <v>97</v>
      </c>
      <c r="X1644" s="58" t="s">
        <v>85</v>
      </c>
      <c r="Y1644" s="58" t="s">
        <v>86</v>
      </c>
      <c r="Z1644" s="58" t="s">
        <v>87</v>
      </c>
      <c r="AA1644" s="58" t="s">
        <v>90</v>
      </c>
      <c r="AB1644" s="58">
        <v>702</v>
      </c>
      <c r="AC1644" s="58">
        <v>1003.86</v>
      </c>
    </row>
    <row r="1645" spans="19:29" ht="18" customHeight="1" x14ac:dyDescent="0.25">
      <c r="S1645" s="58" t="s">
        <v>82</v>
      </c>
      <c r="T1645" s="58">
        <v>2022</v>
      </c>
      <c r="U1645" s="58" t="s">
        <v>7</v>
      </c>
      <c r="V1645" s="58" t="s">
        <v>83</v>
      </c>
      <c r="W1645" s="58" t="s">
        <v>97</v>
      </c>
      <c r="X1645" s="58" t="s">
        <v>85</v>
      </c>
      <c r="Y1645" s="58" t="s">
        <v>86</v>
      </c>
      <c r="Z1645" s="58" t="s">
        <v>87</v>
      </c>
      <c r="AA1645" s="58" t="s">
        <v>90</v>
      </c>
      <c r="AB1645" s="58">
        <v>735</v>
      </c>
      <c r="AC1645" s="58">
        <v>1051.05</v>
      </c>
    </row>
    <row r="1646" spans="19:29" ht="18" customHeight="1" x14ac:dyDescent="0.25">
      <c r="S1646" s="58" t="s">
        <v>89</v>
      </c>
      <c r="T1646" s="58">
        <v>2022</v>
      </c>
      <c r="U1646" s="58" t="s">
        <v>7</v>
      </c>
      <c r="V1646" s="58" t="s">
        <v>83</v>
      </c>
      <c r="W1646" s="58" t="s">
        <v>97</v>
      </c>
      <c r="X1646" s="58" t="s">
        <v>85</v>
      </c>
      <c r="Y1646" s="58" t="s">
        <v>86</v>
      </c>
      <c r="Z1646" s="58" t="s">
        <v>87</v>
      </c>
      <c r="AA1646" s="58" t="s">
        <v>90</v>
      </c>
      <c r="AB1646" s="58">
        <v>333</v>
      </c>
      <c r="AC1646" s="58">
        <v>526.24</v>
      </c>
    </row>
    <row r="1647" spans="19:29" ht="18" customHeight="1" x14ac:dyDescent="0.25">
      <c r="S1647" s="58" t="s">
        <v>93</v>
      </c>
      <c r="T1647" s="58">
        <v>2022</v>
      </c>
      <c r="U1647" s="58" t="s">
        <v>7</v>
      </c>
      <c r="V1647" s="58" t="s">
        <v>83</v>
      </c>
      <c r="W1647" s="58" t="s">
        <v>97</v>
      </c>
      <c r="X1647" s="58" t="s">
        <v>85</v>
      </c>
      <c r="Y1647" s="58" t="s">
        <v>86</v>
      </c>
      <c r="Z1647" s="58" t="s">
        <v>87</v>
      </c>
      <c r="AA1647" s="58" t="s">
        <v>90</v>
      </c>
      <c r="AB1647" s="58">
        <v>774</v>
      </c>
      <c r="AC1647" s="58">
        <v>526.24</v>
      </c>
    </row>
    <row r="1648" spans="19:29" ht="18" customHeight="1" x14ac:dyDescent="0.25">
      <c r="S1648" s="58" t="s">
        <v>89</v>
      </c>
      <c r="T1648" s="58">
        <v>2022</v>
      </c>
      <c r="U1648" s="58" t="s">
        <v>7</v>
      </c>
      <c r="V1648" s="58" t="s">
        <v>83</v>
      </c>
      <c r="W1648" s="58" t="s">
        <v>97</v>
      </c>
      <c r="X1648" s="58" t="s">
        <v>85</v>
      </c>
      <c r="Y1648" s="58" t="s">
        <v>86</v>
      </c>
      <c r="Z1648" s="58" t="s">
        <v>87</v>
      </c>
      <c r="AA1648" s="58" t="s">
        <v>90</v>
      </c>
      <c r="AB1648" s="58">
        <v>331</v>
      </c>
      <c r="AC1648" s="58">
        <v>473.33</v>
      </c>
    </row>
    <row r="1649" spans="19:29" ht="18" customHeight="1" x14ac:dyDescent="0.25">
      <c r="S1649" s="58" t="s">
        <v>89</v>
      </c>
      <c r="T1649" s="58">
        <v>2022</v>
      </c>
      <c r="U1649" s="58" t="s">
        <v>7</v>
      </c>
      <c r="V1649" s="58" t="s">
        <v>83</v>
      </c>
      <c r="W1649" s="58" t="s">
        <v>97</v>
      </c>
      <c r="X1649" s="58" t="s">
        <v>85</v>
      </c>
      <c r="Y1649" s="58" t="s">
        <v>86</v>
      </c>
      <c r="Z1649" s="58" t="s">
        <v>87</v>
      </c>
      <c r="AA1649" s="58" t="s">
        <v>90</v>
      </c>
      <c r="AB1649" s="58">
        <v>133</v>
      </c>
      <c r="AC1649" s="58">
        <v>190.19</v>
      </c>
    </row>
    <row r="1650" spans="19:29" ht="18" customHeight="1" x14ac:dyDescent="0.25">
      <c r="S1650" s="58" t="s">
        <v>92</v>
      </c>
      <c r="T1650" s="58">
        <v>2022</v>
      </c>
      <c r="U1650" s="58" t="s">
        <v>7</v>
      </c>
      <c r="V1650" s="58" t="s">
        <v>83</v>
      </c>
      <c r="W1650" s="58" t="s">
        <v>97</v>
      </c>
      <c r="X1650" s="58" t="s">
        <v>85</v>
      </c>
      <c r="Y1650" s="58" t="s">
        <v>86</v>
      </c>
      <c r="Z1650" s="58" t="s">
        <v>87</v>
      </c>
      <c r="AA1650" s="58" t="s">
        <v>90</v>
      </c>
      <c r="AB1650" s="58">
        <v>335</v>
      </c>
      <c r="AC1650" s="58">
        <v>479.05</v>
      </c>
    </row>
    <row r="1651" spans="19:29" ht="18" customHeight="1" x14ac:dyDescent="0.25">
      <c r="S1651" s="58" t="s">
        <v>89</v>
      </c>
      <c r="T1651" s="58">
        <v>2022</v>
      </c>
      <c r="U1651" s="58" t="s">
        <v>7</v>
      </c>
      <c r="V1651" s="58" t="s">
        <v>83</v>
      </c>
      <c r="W1651" s="58" t="s">
        <v>97</v>
      </c>
      <c r="X1651" s="58" t="s">
        <v>85</v>
      </c>
      <c r="Y1651" s="58" t="s">
        <v>86</v>
      </c>
      <c r="Z1651" s="58" t="s">
        <v>87</v>
      </c>
      <c r="AA1651" s="58" t="s">
        <v>90</v>
      </c>
      <c r="AB1651" s="58">
        <v>131</v>
      </c>
      <c r="AC1651" s="58">
        <v>187.32999999999998</v>
      </c>
    </row>
    <row r="1652" spans="19:29" ht="18" customHeight="1" x14ac:dyDescent="0.25">
      <c r="S1652" s="58" t="s">
        <v>92</v>
      </c>
      <c r="T1652" s="58">
        <v>2022</v>
      </c>
      <c r="U1652" s="58" t="s">
        <v>11</v>
      </c>
      <c r="V1652" s="58" t="s">
        <v>83</v>
      </c>
      <c r="W1652" s="58" t="s">
        <v>97</v>
      </c>
      <c r="X1652" s="58" t="s">
        <v>85</v>
      </c>
      <c r="Y1652" s="58" t="s">
        <v>86</v>
      </c>
      <c r="Z1652" s="58" t="s">
        <v>87</v>
      </c>
      <c r="AA1652" s="58" t="s">
        <v>90</v>
      </c>
      <c r="AB1652" s="58">
        <v>140</v>
      </c>
      <c r="AC1652" s="58">
        <v>200.2</v>
      </c>
    </row>
    <row r="1653" spans="19:29" ht="18" customHeight="1" x14ac:dyDescent="0.25">
      <c r="S1653" s="58" t="s">
        <v>89</v>
      </c>
      <c r="T1653" s="58">
        <v>2022</v>
      </c>
      <c r="U1653" s="58" t="s">
        <v>11</v>
      </c>
      <c r="V1653" s="58" t="s">
        <v>83</v>
      </c>
      <c r="W1653" s="58" t="s">
        <v>97</v>
      </c>
      <c r="X1653" s="58" t="s">
        <v>85</v>
      </c>
      <c r="Y1653" s="58" t="s">
        <v>86</v>
      </c>
      <c r="Z1653" s="58" t="s">
        <v>87</v>
      </c>
      <c r="AA1653" s="58" t="s">
        <v>90</v>
      </c>
      <c r="AB1653" s="58">
        <v>356</v>
      </c>
      <c r="AC1653" s="58">
        <v>509.08</v>
      </c>
    </row>
    <row r="1654" spans="19:29" ht="18" customHeight="1" x14ac:dyDescent="0.25">
      <c r="S1654" s="58" t="s">
        <v>89</v>
      </c>
      <c r="T1654" s="58">
        <v>2022</v>
      </c>
      <c r="U1654" s="58" t="s">
        <v>11</v>
      </c>
      <c r="V1654" s="58" t="s">
        <v>83</v>
      </c>
      <c r="W1654" s="58" t="s">
        <v>97</v>
      </c>
      <c r="X1654" s="58" t="s">
        <v>85</v>
      </c>
      <c r="Y1654" s="58" t="s">
        <v>86</v>
      </c>
      <c r="Z1654" s="58" t="s">
        <v>87</v>
      </c>
      <c r="AA1654" s="58" t="s">
        <v>90</v>
      </c>
      <c r="AB1654" s="58">
        <v>310</v>
      </c>
      <c r="AC1654" s="58">
        <v>443.3</v>
      </c>
    </row>
    <row r="1655" spans="19:29" ht="18" customHeight="1" x14ac:dyDescent="0.25">
      <c r="S1655" s="58" t="s">
        <v>82</v>
      </c>
      <c r="T1655" s="58">
        <v>2022</v>
      </c>
      <c r="U1655" s="58" t="s">
        <v>11</v>
      </c>
      <c r="V1655" s="58" t="s">
        <v>83</v>
      </c>
      <c r="W1655" s="58" t="s">
        <v>97</v>
      </c>
      <c r="X1655" s="58" t="s">
        <v>85</v>
      </c>
      <c r="Y1655" s="58" t="s">
        <v>86</v>
      </c>
      <c r="Z1655" s="58" t="s">
        <v>87</v>
      </c>
      <c r="AA1655" s="58" t="s">
        <v>90</v>
      </c>
      <c r="AB1655" s="58">
        <v>358</v>
      </c>
      <c r="AC1655" s="58">
        <v>511.94</v>
      </c>
    </row>
    <row r="1656" spans="19:29" ht="18" customHeight="1" x14ac:dyDescent="0.25">
      <c r="S1656" s="58" t="s">
        <v>93</v>
      </c>
      <c r="T1656" s="58">
        <v>2022</v>
      </c>
      <c r="U1656" s="58" t="s">
        <v>11</v>
      </c>
      <c r="V1656" s="58" t="s">
        <v>83</v>
      </c>
      <c r="W1656" s="58" t="s">
        <v>97</v>
      </c>
      <c r="X1656" s="58" t="s">
        <v>85</v>
      </c>
      <c r="Y1656" s="58" t="s">
        <v>86</v>
      </c>
      <c r="Z1656" s="58" t="s">
        <v>87</v>
      </c>
      <c r="AA1656" s="58" t="s">
        <v>90</v>
      </c>
      <c r="AB1656" s="58">
        <v>138</v>
      </c>
      <c r="AC1656" s="58">
        <v>197.34</v>
      </c>
    </row>
    <row r="1657" spans="19:29" ht="18" customHeight="1" x14ac:dyDescent="0.25">
      <c r="S1657" s="58" t="s">
        <v>91</v>
      </c>
      <c r="T1657" s="58">
        <v>2022</v>
      </c>
      <c r="U1657" s="58" t="s">
        <v>11</v>
      </c>
      <c r="V1657" s="58" t="s">
        <v>83</v>
      </c>
      <c r="W1657" s="58" t="s">
        <v>97</v>
      </c>
      <c r="X1657" s="58" t="s">
        <v>85</v>
      </c>
      <c r="Y1657" s="58" t="s">
        <v>86</v>
      </c>
      <c r="Z1657" s="58" t="s">
        <v>87</v>
      </c>
      <c r="AA1657" s="58" t="s">
        <v>90</v>
      </c>
      <c r="AB1657" s="58">
        <v>705</v>
      </c>
      <c r="AC1657" s="58">
        <v>1008.15</v>
      </c>
    </row>
    <row r="1658" spans="19:29" ht="18" customHeight="1" x14ac:dyDescent="0.25">
      <c r="S1658" s="58" t="s">
        <v>82</v>
      </c>
      <c r="T1658" s="58">
        <v>2022</v>
      </c>
      <c r="U1658" s="58" t="s">
        <v>11</v>
      </c>
      <c r="V1658" s="58" t="s">
        <v>83</v>
      </c>
      <c r="W1658" s="58" t="s">
        <v>97</v>
      </c>
      <c r="X1658" s="58" t="s">
        <v>85</v>
      </c>
      <c r="Y1658" s="58" t="s">
        <v>86</v>
      </c>
      <c r="Z1658" s="58" t="s">
        <v>87</v>
      </c>
      <c r="AA1658" s="58" t="s">
        <v>90</v>
      </c>
      <c r="AB1658" s="58">
        <v>738</v>
      </c>
      <c r="AC1658" s="58">
        <v>1055.3399999999999</v>
      </c>
    </row>
    <row r="1659" spans="19:29" ht="18" customHeight="1" x14ac:dyDescent="0.25">
      <c r="S1659" s="58" t="s">
        <v>82</v>
      </c>
      <c r="T1659" s="58">
        <v>2022</v>
      </c>
      <c r="U1659" s="58" t="s">
        <v>11</v>
      </c>
      <c r="V1659" s="58" t="s">
        <v>83</v>
      </c>
      <c r="W1659" s="58" t="s">
        <v>97</v>
      </c>
      <c r="X1659" s="58" t="s">
        <v>85</v>
      </c>
      <c r="Y1659" s="58" t="s">
        <v>86</v>
      </c>
      <c r="Z1659" s="58" t="s">
        <v>87</v>
      </c>
      <c r="AA1659" s="58" t="s">
        <v>90</v>
      </c>
      <c r="AB1659" s="58">
        <v>141</v>
      </c>
      <c r="AC1659" s="58">
        <v>201.63</v>
      </c>
    </row>
    <row r="1660" spans="19:29" ht="18" customHeight="1" x14ac:dyDescent="0.25">
      <c r="S1660" s="58" t="s">
        <v>91</v>
      </c>
      <c r="T1660" s="58">
        <v>2022</v>
      </c>
      <c r="U1660" s="58" t="s">
        <v>11</v>
      </c>
      <c r="V1660" s="58" t="s">
        <v>83</v>
      </c>
      <c r="W1660" s="58" t="s">
        <v>97</v>
      </c>
      <c r="X1660" s="58" t="s">
        <v>85</v>
      </c>
      <c r="Y1660" s="58" t="s">
        <v>86</v>
      </c>
      <c r="Z1660" s="58" t="s">
        <v>87</v>
      </c>
      <c r="AA1660" s="58" t="s">
        <v>90</v>
      </c>
      <c r="AB1660" s="58">
        <v>309</v>
      </c>
      <c r="AC1660" s="58">
        <v>526.24</v>
      </c>
    </row>
    <row r="1661" spans="19:29" ht="18" customHeight="1" x14ac:dyDescent="0.25">
      <c r="S1661" s="58" t="s">
        <v>93</v>
      </c>
      <c r="T1661" s="58">
        <v>2022</v>
      </c>
      <c r="U1661" s="58" t="s">
        <v>11</v>
      </c>
      <c r="V1661" s="58" t="s">
        <v>83</v>
      </c>
      <c r="W1661" s="58" t="s">
        <v>97</v>
      </c>
      <c r="X1661" s="58" t="s">
        <v>85</v>
      </c>
      <c r="Y1661" s="58" t="s">
        <v>86</v>
      </c>
      <c r="Z1661" s="58" t="s">
        <v>87</v>
      </c>
      <c r="AA1661" s="58" t="s">
        <v>90</v>
      </c>
      <c r="AB1661" s="58">
        <v>778</v>
      </c>
      <c r="AC1661" s="58">
        <v>526.24</v>
      </c>
    </row>
    <row r="1662" spans="19:29" ht="18" customHeight="1" x14ac:dyDescent="0.25">
      <c r="S1662" s="58" t="s">
        <v>82</v>
      </c>
      <c r="T1662" s="58">
        <v>2022</v>
      </c>
      <c r="U1662" s="58" t="s">
        <v>11</v>
      </c>
      <c r="V1662" s="58" t="s">
        <v>83</v>
      </c>
      <c r="W1662" s="58" t="s">
        <v>97</v>
      </c>
      <c r="X1662" s="58" t="s">
        <v>85</v>
      </c>
      <c r="Y1662" s="58" t="s">
        <v>86</v>
      </c>
      <c r="Z1662" s="58" t="s">
        <v>87</v>
      </c>
      <c r="AA1662" s="58" t="s">
        <v>90</v>
      </c>
      <c r="AB1662" s="58">
        <v>139</v>
      </c>
      <c r="AC1662" s="58">
        <v>198.76999999999998</v>
      </c>
    </row>
    <row r="1663" spans="19:29" ht="18" customHeight="1" x14ac:dyDescent="0.25">
      <c r="S1663" s="58" t="s">
        <v>89</v>
      </c>
      <c r="T1663" s="58">
        <v>2022</v>
      </c>
      <c r="U1663" s="58" t="s">
        <v>11</v>
      </c>
      <c r="V1663" s="58" t="s">
        <v>83</v>
      </c>
      <c r="W1663" s="58" t="s">
        <v>97</v>
      </c>
      <c r="X1663" s="58" t="s">
        <v>85</v>
      </c>
      <c r="Y1663" s="58" t="s">
        <v>86</v>
      </c>
      <c r="Z1663" s="58" t="s">
        <v>87</v>
      </c>
      <c r="AA1663" s="58" t="s">
        <v>90</v>
      </c>
      <c r="AB1663" s="58">
        <v>313</v>
      </c>
      <c r="AC1663" s="58">
        <v>447.59000000000003</v>
      </c>
    </row>
    <row r="1664" spans="19:29" ht="18" customHeight="1" x14ac:dyDescent="0.25">
      <c r="S1664" s="58" t="s">
        <v>89</v>
      </c>
      <c r="T1664" s="58">
        <v>2022</v>
      </c>
      <c r="U1664" s="58" t="s">
        <v>11</v>
      </c>
      <c r="V1664" s="58" t="s">
        <v>83</v>
      </c>
      <c r="W1664" s="58" t="s">
        <v>97</v>
      </c>
      <c r="X1664" s="58" t="s">
        <v>85</v>
      </c>
      <c r="Y1664" s="58" t="s">
        <v>86</v>
      </c>
      <c r="Z1664" s="58" t="s">
        <v>87</v>
      </c>
      <c r="AA1664" s="58" t="s">
        <v>90</v>
      </c>
      <c r="AB1664" s="58">
        <v>137</v>
      </c>
      <c r="AC1664" s="58">
        <v>195.91</v>
      </c>
    </row>
    <row r="1665" spans="19:29" ht="18" customHeight="1" x14ac:dyDescent="0.25">
      <c r="S1665" s="58" t="s">
        <v>82</v>
      </c>
      <c r="T1665" s="58">
        <v>2022</v>
      </c>
      <c r="U1665" s="58" t="s">
        <v>11</v>
      </c>
      <c r="V1665" s="58" t="s">
        <v>83</v>
      </c>
      <c r="W1665" s="58" t="s">
        <v>97</v>
      </c>
      <c r="X1665" s="58" t="s">
        <v>85</v>
      </c>
      <c r="Y1665" s="58" t="s">
        <v>86</v>
      </c>
      <c r="Z1665" s="58" t="s">
        <v>87</v>
      </c>
      <c r="AA1665" s="58" t="s">
        <v>90</v>
      </c>
      <c r="AB1665" s="58">
        <v>311</v>
      </c>
      <c r="AC1665" s="58">
        <v>444.73</v>
      </c>
    </row>
    <row r="1666" spans="19:29" ht="18" customHeight="1" x14ac:dyDescent="0.25">
      <c r="S1666" s="58" t="s">
        <v>92</v>
      </c>
      <c r="T1666" s="58">
        <v>2022</v>
      </c>
      <c r="U1666" s="58" t="s">
        <v>11</v>
      </c>
      <c r="V1666" s="58" t="s">
        <v>83</v>
      </c>
      <c r="W1666" s="58" t="s">
        <v>97</v>
      </c>
      <c r="X1666" s="58" t="s">
        <v>85</v>
      </c>
      <c r="Y1666" s="58" t="s">
        <v>86</v>
      </c>
      <c r="Z1666" s="58" t="s">
        <v>87</v>
      </c>
      <c r="AA1666" s="58" t="s">
        <v>90</v>
      </c>
      <c r="AB1666" s="58">
        <v>747</v>
      </c>
      <c r="AC1666" s="58">
        <v>1068.21</v>
      </c>
    </row>
    <row r="1667" spans="19:29" ht="18" customHeight="1" x14ac:dyDescent="0.25">
      <c r="S1667" s="58" t="s">
        <v>82</v>
      </c>
      <c r="T1667" s="58">
        <v>2022</v>
      </c>
      <c r="U1667" s="58" t="s">
        <v>1</v>
      </c>
      <c r="V1667" s="58" t="s">
        <v>83</v>
      </c>
      <c r="W1667" s="58" t="s">
        <v>97</v>
      </c>
      <c r="X1667" s="58" t="s">
        <v>85</v>
      </c>
      <c r="Y1667" s="58" t="s">
        <v>86</v>
      </c>
      <c r="Z1667" s="58" t="s">
        <v>87</v>
      </c>
      <c r="AA1667" s="58" t="s">
        <v>90</v>
      </c>
      <c r="AB1667" s="58">
        <v>362</v>
      </c>
      <c r="AC1667" s="58">
        <v>492.32</v>
      </c>
    </row>
    <row r="1668" spans="19:29" ht="18" customHeight="1" x14ac:dyDescent="0.25">
      <c r="S1668" s="58" t="s">
        <v>89</v>
      </c>
      <c r="T1668" s="58">
        <v>2022</v>
      </c>
      <c r="U1668" s="58" t="s">
        <v>1</v>
      </c>
      <c r="V1668" s="58" t="s">
        <v>83</v>
      </c>
      <c r="W1668" s="58" t="s">
        <v>97</v>
      </c>
      <c r="X1668" s="58" t="s">
        <v>85</v>
      </c>
      <c r="Y1668" s="58" t="s">
        <v>86</v>
      </c>
      <c r="Z1668" s="58" t="s">
        <v>87</v>
      </c>
      <c r="AA1668" s="58" t="s">
        <v>90</v>
      </c>
      <c r="AB1668" s="58">
        <v>164</v>
      </c>
      <c r="AC1668" s="58">
        <v>234.51999999999998</v>
      </c>
    </row>
    <row r="1669" spans="19:29" ht="18" customHeight="1" x14ac:dyDescent="0.25">
      <c r="S1669" s="58" t="s">
        <v>91</v>
      </c>
      <c r="T1669" s="58">
        <v>2022</v>
      </c>
      <c r="U1669" s="58" t="s">
        <v>1</v>
      </c>
      <c r="V1669" s="58" t="s">
        <v>83</v>
      </c>
      <c r="W1669" s="58" t="s">
        <v>97</v>
      </c>
      <c r="X1669" s="58" t="s">
        <v>85</v>
      </c>
      <c r="Y1669" s="58" t="s">
        <v>86</v>
      </c>
      <c r="Z1669" s="58" t="s">
        <v>87</v>
      </c>
      <c r="AA1669" s="58" t="s">
        <v>90</v>
      </c>
      <c r="AB1669" s="58">
        <v>364</v>
      </c>
      <c r="AC1669" s="58">
        <v>520.52</v>
      </c>
    </row>
    <row r="1670" spans="19:29" ht="18" customHeight="1" x14ac:dyDescent="0.25">
      <c r="S1670" s="58" t="s">
        <v>82</v>
      </c>
      <c r="T1670" s="58">
        <v>2022</v>
      </c>
      <c r="U1670" s="58" t="s">
        <v>1</v>
      </c>
      <c r="V1670" s="58" t="s">
        <v>83</v>
      </c>
      <c r="W1670" s="58" t="s">
        <v>97</v>
      </c>
      <c r="X1670" s="58" t="s">
        <v>85</v>
      </c>
      <c r="Y1670" s="58" t="s">
        <v>86</v>
      </c>
      <c r="Z1670" s="58" t="s">
        <v>87</v>
      </c>
      <c r="AA1670" s="58" t="s">
        <v>90</v>
      </c>
      <c r="AB1670" s="58">
        <v>166</v>
      </c>
      <c r="AC1670" s="58">
        <v>237.38</v>
      </c>
    </row>
    <row r="1671" spans="19:29" ht="18" customHeight="1" x14ac:dyDescent="0.25">
      <c r="S1671" s="58" t="s">
        <v>82</v>
      </c>
      <c r="T1671" s="58">
        <v>2022</v>
      </c>
      <c r="U1671" s="58" t="s">
        <v>1</v>
      </c>
      <c r="V1671" s="58" t="s">
        <v>83</v>
      </c>
      <c r="W1671" s="58" t="s">
        <v>97</v>
      </c>
      <c r="X1671" s="58" t="s">
        <v>85</v>
      </c>
      <c r="Y1671" s="58" t="s">
        <v>86</v>
      </c>
      <c r="Z1671" s="58" t="s">
        <v>87</v>
      </c>
      <c r="AA1671" s="58" t="s">
        <v>90</v>
      </c>
      <c r="AB1671" s="58">
        <v>696</v>
      </c>
      <c r="AC1671" s="58">
        <v>995.28</v>
      </c>
    </row>
    <row r="1672" spans="19:29" ht="18" customHeight="1" x14ac:dyDescent="0.25">
      <c r="S1672" s="58" t="s">
        <v>91</v>
      </c>
      <c r="T1672" s="58">
        <v>2022</v>
      </c>
      <c r="U1672" s="58" t="s">
        <v>1</v>
      </c>
      <c r="V1672" s="58" t="s">
        <v>83</v>
      </c>
      <c r="W1672" s="58" t="s">
        <v>97</v>
      </c>
      <c r="X1672" s="58" t="s">
        <v>85</v>
      </c>
      <c r="Y1672" s="58" t="s">
        <v>86</v>
      </c>
      <c r="Z1672" s="58" t="s">
        <v>87</v>
      </c>
      <c r="AA1672" s="58" t="s">
        <v>90</v>
      </c>
      <c r="AB1672" s="58">
        <v>363</v>
      </c>
      <c r="AC1672" s="58">
        <v>519.09</v>
      </c>
    </row>
    <row r="1673" spans="19:29" ht="18" customHeight="1" x14ac:dyDescent="0.25">
      <c r="S1673" s="58" t="s">
        <v>82</v>
      </c>
      <c r="T1673" s="58">
        <v>2022</v>
      </c>
      <c r="U1673" s="58" t="s">
        <v>1</v>
      </c>
      <c r="V1673" s="58" t="s">
        <v>83</v>
      </c>
      <c r="W1673" s="58" t="s">
        <v>97</v>
      </c>
      <c r="X1673" s="58" t="s">
        <v>85</v>
      </c>
      <c r="Y1673" s="58" t="s">
        <v>86</v>
      </c>
      <c r="Z1673" s="58" t="s">
        <v>87</v>
      </c>
      <c r="AA1673" s="58" t="s">
        <v>90</v>
      </c>
      <c r="AB1673" s="58">
        <v>769</v>
      </c>
      <c r="AC1673" s="58">
        <v>526.24</v>
      </c>
    </row>
    <row r="1674" spans="19:29" ht="18" customHeight="1" x14ac:dyDescent="0.25">
      <c r="S1674" s="58" t="s">
        <v>82</v>
      </c>
      <c r="T1674" s="58">
        <v>2022</v>
      </c>
      <c r="U1674" s="58" t="s">
        <v>1</v>
      </c>
      <c r="V1674" s="58" t="s">
        <v>83</v>
      </c>
      <c r="W1674" s="58" t="s">
        <v>97</v>
      </c>
      <c r="X1674" s="58" t="s">
        <v>85</v>
      </c>
      <c r="Y1674" s="58" t="s">
        <v>86</v>
      </c>
      <c r="Z1674" s="58" t="s">
        <v>87</v>
      </c>
      <c r="AA1674" s="58" t="s">
        <v>90</v>
      </c>
      <c r="AB1674" s="58">
        <v>367</v>
      </c>
      <c r="AC1674" s="58">
        <v>524.80999999999995</v>
      </c>
    </row>
    <row r="1675" spans="19:29" ht="18" customHeight="1" x14ac:dyDescent="0.25">
      <c r="S1675" s="58" t="s">
        <v>91</v>
      </c>
      <c r="T1675" s="58">
        <v>2022</v>
      </c>
      <c r="U1675" s="58" t="s">
        <v>1</v>
      </c>
      <c r="V1675" s="58" t="s">
        <v>83</v>
      </c>
      <c r="W1675" s="58" t="s">
        <v>97</v>
      </c>
      <c r="X1675" s="58" t="s">
        <v>85</v>
      </c>
      <c r="Y1675" s="58" t="s">
        <v>86</v>
      </c>
      <c r="Z1675" s="58" t="s">
        <v>87</v>
      </c>
      <c r="AA1675" s="58" t="s">
        <v>90</v>
      </c>
      <c r="AB1675" s="58">
        <v>163</v>
      </c>
      <c r="AC1675" s="58">
        <v>233.09</v>
      </c>
    </row>
    <row r="1676" spans="19:29" ht="18" customHeight="1" x14ac:dyDescent="0.25">
      <c r="S1676" s="58" t="s">
        <v>89</v>
      </c>
      <c r="T1676" s="58">
        <v>2022</v>
      </c>
      <c r="U1676" s="58" t="s">
        <v>1</v>
      </c>
      <c r="V1676" s="58" t="s">
        <v>83</v>
      </c>
      <c r="W1676" s="58" t="s">
        <v>97</v>
      </c>
      <c r="X1676" s="58" t="s">
        <v>85</v>
      </c>
      <c r="Y1676" s="58" t="s">
        <v>86</v>
      </c>
      <c r="Z1676" s="58" t="s">
        <v>87</v>
      </c>
      <c r="AA1676" s="58" t="s">
        <v>90</v>
      </c>
      <c r="AB1676" s="58">
        <v>365</v>
      </c>
      <c r="AC1676" s="58">
        <v>521.95000000000005</v>
      </c>
    </row>
    <row r="1677" spans="19:29" ht="18" customHeight="1" x14ac:dyDescent="0.25">
      <c r="S1677" s="58" t="s">
        <v>91</v>
      </c>
      <c r="T1677" s="58">
        <v>2022</v>
      </c>
      <c r="U1677" s="58" t="s">
        <v>1</v>
      </c>
      <c r="V1677" s="58" t="s">
        <v>83</v>
      </c>
      <c r="W1677" s="58" t="s">
        <v>97</v>
      </c>
      <c r="X1677" s="58" t="s">
        <v>85</v>
      </c>
      <c r="Y1677" s="58" t="s">
        <v>86</v>
      </c>
      <c r="Z1677" s="58" t="s">
        <v>87</v>
      </c>
      <c r="AA1677" s="58" t="s">
        <v>90</v>
      </c>
      <c r="AB1677" s="58">
        <v>167</v>
      </c>
      <c r="AC1677" s="58">
        <v>238.81</v>
      </c>
    </row>
    <row r="1678" spans="19:29" ht="18" customHeight="1" x14ac:dyDescent="0.25">
      <c r="S1678" s="58" t="s">
        <v>82</v>
      </c>
      <c r="T1678" s="58">
        <v>2022</v>
      </c>
      <c r="U1678" s="58" t="s">
        <v>0</v>
      </c>
      <c r="V1678" s="58" t="s">
        <v>83</v>
      </c>
      <c r="W1678" s="58" t="s">
        <v>97</v>
      </c>
      <c r="X1678" s="58" t="s">
        <v>85</v>
      </c>
      <c r="Y1678" s="58" t="s">
        <v>86</v>
      </c>
      <c r="Z1678" s="58" t="s">
        <v>87</v>
      </c>
      <c r="AA1678" s="58" t="s">
        <v>90</v>
      </c>
      <c r="AB1678" s="58">
        <v>368</v>
      </c>
      <c r="AC1678" s="58">
        <v>500.48</v>
      </c>
    </row>
    <row r="1679" spans="19:29" ht="18" customHeight="1" x14ac:dyDescent="0.25">
      <c r="S1679" s="58" t="s">
        <v>89</v>
      </c>
      <c r="T1679" s="58">
        <v>2022</v>
      </c>
      <c r="U1679" s="58" t="s">
        <v>0</v>
      </c>
      <c r="V1679" s="58" t="s">
        <v>83</v>
      </c>
      <c r="W1679" s="58" t="s">
        <v>97</v>
      </c>
      <c r="X1679" s="58" t="s">
        <v>85</v>
      </c>
      <c r="Y1679" s="58" t="s">
        <v>86</v>
      </c>
      <c r="Z1679" s="58" t="s">
        <v>87</v>
      </c>
      <c r="AA1679" s="58" t="s">
        <v>90</v>
      </c>
      <c r="AB1679" s="58">
        <v>170</v>
      </c>
      <c r="AC1679" s="58">
        <v>243.1</v>
      </c>
    </row>
    <row r="1680" spans="19:29" ht="18" customHeight="1" x14ac:dyDescent="0.25">
      <c r="S1680" s="58" t="s">
        <v>89</v>
      </c>
      <c r="T1680" s="58">
        <v>2022</v>
      </c>
      <c r="U1680" s="58" t="s">
        <v>0</v>
      </c>
      <c r="V1680" s="58" t="s">
        <v>83</v>
      </c>
      <c r="W1680" s="58" t="s">
        <v>97</v>
      </c>
      <c r="X1680" s="58" t="s">
        <v>85</v>
      </c>
      <c r="Y1680" s="58" t="s">
        <v>86</v>
      </c>
      <c r="Z1680" s="58" t="s">
        <v>87</v>
      </c>
      <c r="AA1680" s="58" t="s">
        <v>90</v>
      </c>
      <c r="AB1680" s="58">
        <v>370</v>
      </c>
      <c r="AC1680" s="58">
        <v>529.1</v>
      </c>
    </row>
    <row r="1681" spans="19:29" ht="18" customHeight="1" x14ac:dyDescent="0.25">
      <c r="S1681" s="58" t="s">
        <v>82</v>
      </c>
      <c r="T1681" s="58">
        <v>2022</v>
      </c>
      <c r="U1681" s="58" t="s">
        <v>0</v>
      </c>
      <c r="V1681" s="58" t="s">
        <v>83</v>
      </c>
      <c r="W1681" s="58" t="s">
        <v>97</v>
      </c>
      <c r="X1681" s="58" t="s">
        <v>85</v>
      </c>
      <c r="Y1681" s="58" t="s">
        <v>86</v>
      </c>
      <c r="Z1681" s="58" t="s">
        <v>87</v>
      </c>
      <c r="AA1681" s="58" t="s">
        <v>90</v>
      </c>
      <c r="AB1681" s="58">
        <v>172</v>
      </c>
      <c r="AC1681" s="58">
        <v>245.95999999999998</v>
      </c>
    </row>
    <row r="1682" spans="19:29" ht="18" customHeight="1" x14ac:dyDescent="0.25">
      <c r="S1682" s="58" t="s">
        <v>89</v>
      </c>
      <c r="T1682" s="58">
        <v>2022</v>
      </c>
      <c r="U1682" s="58" t="s">
        <v>0</v>
      </c>
      <c r="V1682" s="58" t="s">
        <v>83</v>
      </c>
      <c r="W1682" s="58" t="s">
        <v>97</v>
      </c>
      <c r="X1682" s="58" t="s">
        <v>85</v>
      </c>
      <c r="Y1682" s="58" t="s">
        <v>86</v>
      </c>
      <c r="Z1682" s="58" t="s">
        <v>87</v>
      </c>
      <c r="AA1682" s="58" t="s">
        <v>90</v>
      </c>
      <c r="AB1682" s="58">
        <v>695</v>
      </c>
      <c r="AC1682" s="58">
        <v>993.85</v>
      </c>
    </row>
    <row r="1683" spans="19:29" ht="18" customHeight="1" x14ac:dyDescent="0.25">
      <c r="S1683" s="58" t="s">
        <v>82</v>
      </c>
      <c r="T1683" s="58">
        <v>2022</v>
      </c>
      <c r="U1683" s="58" t="s">
        <v>0</v>
      </c>
      <c r="V1683" s="58" t="s">
        <v>83</v>
      </c>
      <c r="W1683" s="58" t="s">
        <v>97</v>
      </c>
      <c r="X1683" s="58" t="s">
        <v>85</v>
      </c>
      <c r="Y1683" s="58" t="s">
        <v>86</v>
      </c>
      <c r="Z1683" s="58" t="s">
        <v>87</v>
      </c>
      <c r="AA1683" s="58" t="s">
        <v>90</v>
      </c>
      <c r="AB1683" s="58">
        <v>729</v>
      </c>
      <c r="AC1683" s="58">
        <v>1042.47</v>
      </c>
    </row>
    <row r="1684" spans="19:29" ht="18" customHeight="1" x14ac:dyDescent="0.25">
      <c r="S1684" s="58" t="s">
        <v>82</v>
      </c>
      <c r="T1684" s="58">
        <v>2022</v>
      </c>
      <c r="U1684" s="58" t="s">
        <v>0</v>
      </c>
      <c r="V1684" s="58" t="s">
        <v>83</v>
      </c>
      <c r="W1684" s="58" t="s">
        <v>97</v>
      </c>
      <c r="X1684" s="58" t="s">
        <v>85</v>
      </c>
      <c r="Y1684" s="58" t="s">
        <v>86</v>
      </c>
      <c r="Z1684" s="58" t="s">
        <v>87</v>
      </c>
      <c r="AA1684" s="58" t="s">
        <v>90</v>
      </c>
      <c r="AB1684" s="58">
        <v>369</v>
      </c>
      <c r="AC1684" s="58">
        <v>527.66999999999996</v>
      </c>
    </row>
    <row r="1685" spans="19:29" ht="18" customHeight="1" x14ac:dyDescent="0.25">
      <c r="S1685" s="58" t="s">
        <v>91</v>
      </c>
      <c r="T1685" s="58">
        <v>2022</v>
      </c>
      <c r="U1685" s="58" t="s">
        <v>0</v>
      </c>
      <c r="V1685" s="58" t="s">
        <v>83</v>
      </c>
      <c r="W1685" s="58" t="s">
        <v>97</v>
      </c>
      <c r="X1685" s="58" t="s">
        <v>85</v>
      </c>
      <c r="Y1685" s="58" t="s">
        <v>86</v>
      </c>
      <c r="Z1685" s="58" t="s">
        <v>87</v>
      </c>
      <c r="AA1685" s="58" t="s">
        <v>90</v>
      </c>
      <c r="AB1685" s="58">
        <v>768</v>
      </c>
      <c r="AC1685" s="58">
        <v>526.24</v>
      </c>
    </row>
    <row r="1686" spans="19:29" ht="18" customHeight="1" x14ac:dyDescent="0.25">
      <c r="S1686" s="58" t="s">
        <v>89</v>
      </c>
      <c r="T1686" s="58">
        <v>2022</v>
      </c>
      <c r="U1686" s="58" t="s">
        <v>0</v>
      </c>
      <c r="V1686" s="58" t="s">
        <v>83</v>
      </c>
      <c r="W1686" s="58" t="s">
        <v>97</v>
      </c>
      <c r="X1686" s="58" t="s">
        <v>85</v>
      </c>
      <c r="Y1686" s="58" t="s">
        <v>86</v>
      </c>
      <c r="Z1686" s="58" t="s">
        <v>87</v>
      </c>
      <c r="AA1686" s="58" t="s">
        <v>90</v>
      </c>
      <c r="AB1686" s="58">
        <v>169</v>
      </c>
      <c r="AC1686" s="58">
        <v>241.67000000000002</v>
      </c>
    </row>
    <row r="1687" spans="19:29" ht="18" customHeight="1" x14ac:dyDescent="0.25">
      <c r="S1687" s="58" t="s">
        <v>89</v>
      </c>
      <c r="T1687" s="58">
        <v>2022</v>
      </c>
      <c r="U1687" s="58" t="s">
        <v>0</v>
      </c>
      <c r="V1687" s="58" t="s">
        <v>83</v>
      </c>
      <c r="W1687" s="58" t="s">
        <v>97</v>
      </c>
      <c r="X1687" s="58" t="s">
        <v>85</v>
      </c>
      <c r="Y1687" s="58" t="s">
        <v>86</v>
      </c>
      <c r="Z1687" s="58" t="s">
        <v>87</v>
      </c>
      <c r="AA1687" s="58" t="s">
        <v>90</v>
      </c>
      <c r="AB1687" s="58">
        <v>371</v>
      </c>
      <c r="AC1687" s="58">
        <v>530.53</v>
      </c>
    </row>
    <row r="1688" spans="19:29" ht="18" customHeight="1" x14ac:dyDescent="0.25">
      <c r="S1688" s="58" t="s">
        <v>82</v>
      </c>
      <c r="T1688" s="58">
        <v>2022</v>
      </c>
      <c r="U1688" s="58" t="s">
        <v>0</v>
      </c>
      <c r="V1688" s="58" t="s">
        <v>83</v>
      </c>
      <c r="W1688" s="58" t="s">
        <v>97</v>
      </c>
      <c r="X1688" s="58" t="s">
        <v>85</v>
      </c>
      <c r="Y1688" s="58" t="s">
        <v>86</v>
      </c>
      <c r="Z1688" s="58" t="s">
        <v>87</v>
      </c>
      <c r="AA1688" s="58" t="s">
        <v>90</v>
      </c>
      <c r="AB1688" s="58">
        <v>173</v>
      </c>
      <c r="AC1688" s="58">
        <v>247.39</v>
      </c>
    </row>
    <row r="1689" spans="19:29" ht="18" customHeight="1" x14ac:dyDescent="0.25">
      <c r="S1689" s="58" t="s">
        <v>82</v>
      </c>
      <c r="T1689" s="58">
        <v>2022</v>
      </c>
      <c r="U1689" s="58" t="s">
        <v>6</v>
      </c>
      <c r="V1689" s="58" t="s">
        <v>83</v>
      </c>
      <c r="W1689" s="58" t="s">
        <v>97</v>
      </c>
      <c r="X1689" s="58" t="s">
        <v>85</v>
      </c>
      <c r="Y1689" s="58" t="s">
        <v>86</v>
      </c>
      <c r="Z1689" s="58" t="s">
        <v>87</v>
      </c>
      <c r="AA1689" s="58" t="s">
        <v>90</v>
      </c>
      <c r="AB1689" s="58">
        <v>338</v>
      </c>
      <c r="AC1689" s="58">
        <v>459.68</v>
      </c>
    </row>
    <row r="1690" spans="19:29" ht="18" customHeight="1" x14ac:dyDescent="0.25">
      <c r="S1690" s="58" t="s">
        <v>93</v>
      </c>
      <c r="T1690" s="58">
        <v>2022</v>
      </c>
      <c r="U1690" s="58" t="s">
        <v>6</v>
      </c>
      <c r="V1690" s="58" t="s">
        <v>83</v>
      </c>
      <c r="W1690" s="58" t="s">
        <v>97</v>
      </c>
      <c r="X1690" s="58" t="s">
        <v>85</v>
      </c>
      <c r="Y1690" s="58" t="s">
        <v>86</v>
      </c>
      <c r="Z1690" s="58" t="s">
        <v>87</v>
      </c>
      <c r="AA1690" s="58" t="s">
        <v>90</v>
      </c>
      <c r="AB1690" s="58">
        <v>140</v>
      </c>
      <c r="AC1690" s="58">
        <v>200.2</v>
      </c>
    </row>
    <row r="1691" spans="19:29" ht="18" customHeight="1" x14ac:dyDescent="0.25">
      <c r="S1691" s="58" t="s">
        <v>89</v>
      </c>
      <c r="T1691" s="58">
        <v>2022</v>
      </c>
      <c r="U1691" s="58" t="s">
        <v>6</v>
      </c>
      <c r="V1691" s="58" t="s">
        <v>83</v>
      </c>
      <c r="W1691" s="58" t="s">
        <v>97</v>
      </c>
      <c r="X1691" s="58" t="s">
        <v>85</v>
      </c>
      <c r="Y1691" s="58" t="s">
        <v>86</v>
      </c>
      <c r="Z1691" s="58" t="s">
        <v>87</v>
      </c>
      <c r="AA1691" s="58" t="s">
        <v>90</v>
      </c>
      <c r="AB1691" s="58">
        <v>340</v>
      </c>
      <c r="AC1691" s="58">
        <v>486.2</v>
      </c>
    </row>
    <row r="1692" spans="19:29" ht="18" customHeight="1" x14ac:dyDescent="0.25">
      <c r="S1692" s="58" t="s">
        <v>89</v>
      </c>
      <c r="T1692" s="58">
        <v>2022</v>
      </c>
      <c r="U1692" s="58" t="s">
        <v>6</v>
      </c>
      <c r="V1692" s="58" t="s">
        <v>83</v>
      </c>
      <c r="W1692" s="58" t="s">
        <v>97</v>
      </c>
      <c r="X1692" s="58" t="s">
        <v>85</v>
      </c>
      <c r="Y1692" s="58" t="s">
        <v>86</v>
      </c>
      <c r="Z1692" s="58" t="s">
        <v>87</v>
      </c>
      <c r="AA1692" s="58" t="s">
        <v>90</v>
      </c>
      <c r="AB1692" s="58">
        <v>136</v>
      </c>
      <c r="AC1692" s="58">
        <v>194.48</v>
      </c>
    </row>
    <row r="1693" spans="19:29" ht="18" customHeight="1" x14ac:dyDescent="0.25">
      <c r="S1693" s="58" t="s">
        <v>82</v>
      </c>
      <c r="T1693" s="58">
        <v>2022</v>
      </c>
      <c r="U1693" s="58" t="s">
        <v>6</v>
      </c>
      <c r="V1693" s="58" t="s">
        <v>83</v>
      </c>
      <c r="W1693" s="58" t="s">
        <v>97</v>
      </c>
      <c r="X1693" s="58" t="s">
        <v>85</v>
      </c>
      <c r="Y1693" s="58" t="s">
        <v>86</v>
      </c>
      <c r="Z1693" s="58" t="s">
        <v>87</v>
      </c>
      <c r="AA1693" s="58" t="s">
        <v>90</v>
      </c>
      <c r="AB1693" s="58">
        <v>701</v>
      </c>
      <c r="AC1693" s="58">
        <v>1002.4300000000001</v>
      </c>
    </row>
    <row r="1694" spans="19:29" ht="18" customHeight="1" x14ac:dyDescent="0.25">
      <c r="S1694" s="58" t="s">
        <v>91</v>
      </c>
      <c r="T1694" s="58">
        <v>2022</v>
      </c>
      <c r="U1694" s="58" t="s">
        <v>6</v>
      </c>
      <c r="V1694" s="58" t="s">
        <v>83</v>
      </c>
      <c r="W1694" s="58" t="s">
        <v>97</v>
      </c>
      <c r="X1694" s="58" t="s">
        <v>85</v>
      </c>
      <c r="Y1694" s="58" t="s">
        <v>86</v>
      </c>
      <c r="Z1694" s="58" t="s">
        <v>87</v>
      </c>
      <c r="AA1694" s="58" t="s">
        <v>90</v>
      </c>
      <c r="AB1694" s="58">
        <v>734</v>
      </c>
      <c r="AC1694" s="58">
        <v>1049.6199999999999</v>
      </c>
    </row>
    <row r="1695" spans="19:29" ht="18" customHeight="1" x14ac:dyDescent="0.25">
      <c r="S1695" s="58" t="s">
        <v>82</v>
      </c>
      <c r="T1695" s="58">
        <v>2022</v>
      </c>
      <c r="U1695" s="58" t="s">
        <v>6</v>
      </c>
      <c r="V1695" s="58" t="s">
        <v>83</v>
      </c>
      <c r="W1695" s="58" t="s">
        <v>97</v>
      </c>
      <c r="X1695" s="58" t="s">
        <v>85</v>
      </c>
      <c r="Y1695" s="58" t="s">
        <v>86</v>
      </c>
      <c r="Z1695" s="58" t="s">
        <v>87</v>
      </c>
      <c r="AA1695" s="58" t="s">
        <v>90</v>
      </c>
      <c r="AB1695" s="58">
        <v>339</v>
      </c>
      <c r="AC1695" s="58">
        <v>526.24</v>
      </c>
    </row>
    <row r="1696" spans="19:29" ht="18" customHeight="1" x14ac:dyDescent="0.25">
      <c r="S1696" s="58" t="s">
        <v>89</v>
      </c>
      <c r="T1696" s="58">
        <v>2022</v>
      </c>
      <c r="U1696" s="58" t="s">
        <v>6</v>
      </c>
      <c r="V1696" s="58" t="s">
        <v>83</v>
      </c>
      <c r="W1696" s="58" t="s">
        <v>97</v>
      </c>
      <c r="X1696" s="58" t="s">
        <v>85</v>
      </c>
      <c r="Y1696" s="58" t="s">
        <v>86</v>
      </c>
      <c r="Z1696" s="58" t="s">
        <v>87</v>
      </c>
      <c r="AA1696" s="58" t="s">
        <v>90</v>
      </c>
      <c r="AB1696" s="58">
        <v>773</v>
      </c>
      <c r="AC1696" s="58">
        <v>526.24</v>
      </c>
    </row>
    <row r="1697" spans="19:29" ht="18" customHeight="1" x14ac:dyDescent="0.25">
      <c r="S1697" s="58" t="s">
        <v>82</v>
      </c>
      <c r="T1697" s="58">
        <v>2022</v>
      </c>
      <c r="U1697" s="58" t="s">
        <v>6</v>
      </c>
      <c r="V1697" s="58" t="s">
        <v>83</v>
      </c>
      <c r="W1697" s="58" t="s">
        <v>97</v>
      </c>
      <c r="X1697" s="58" t="s">
        <v>85</v>
      </c>
      <c r="Y1697" s="58" t="s">
        <v>86</v>
      </c>
      <c r="Z1697" s="58" t="s">
        <v>87</v>
      </c>
      <c r="AA1697" s="58" t="s">
        <v>90</v>
      </c>
      <c r="AB1697" s="58">
        <v>337</v>
      </c>
      <c r="AC1697" s="58">
        <v>481.90999999999997</v>
      </c>
    </row>
    <row r="1698" spans="19:29" ht="18" customHeight="1" x14ac:dyDescent="0.25">
      <c r="S1698" s="58" t="s">
        <v>89</v>
      </c>
      <c r="T1698" s="58">
        <v>2022</v>
      </c>
      <c r="U1698" s="58" t="s">
        <v>6</v>
      </c>
      <c r="V1698" s="58" t="s">
        <v>83</v>
      </c>
      <c r="W1698" s="58" t="s">
        <v>97</v>
      </c>
      <c r="X1698" s="58" t="s">
        <v>85</v>
      </c>
      <c r="Y1698" s="58" t="s">
        <v>86</v>
      </c>
      <c r="Z1698" s="58" t="s">
        <v>87</v>
      </c>
      <c r="AA1698" s="58" t="s">
        <v>90</v>
      </c>
      <c r="AB1698" s="58">
        <v>139</v>
      </c>
      <c r="AC1698" s="58">
        <v>198.76999999999998</v>
      </c>
    </row>
    <row r="1699" spans="19:29" ht="18" customHeight="1" x14ac:dyDescent="0.25">
      <c r="S1699" s="58" t="s">
        <v>93</v>
      </c>
      <c r="T1699" s="58">
        <v>2022</v>
      </c>
      <c r="U1699" s="58" t="s">
        <v>6</v>
      </c>
      <c r="V1699" s="58" t="s">
        <v>83</v>
      </c>
      <c r="W1699" s="58" t="s">
        <v>97</v>
      </c>
      <c r="X1699" s="58" t="s">
        <v>85</v>
      </c>
      <c r="Y1699" s="58" t="s">
        <v>86</v>
      </c>
      <c r="Z1699" s="58" t="s">
        <v>87</v>
      </c>
      <c r="AA1699" s="58" t="s">
        <v>90</v>
      </c>
      <c r="AB1699" s="58">
        <v>137</v>
      </c>
      <c r="AC1699" s="58">
        <v>195.91</v>
      </c>
    </row>
    <row r="1700" spans="19:29" ht="18" customHeight="1" x14ac:dyDescent="0.25">
      <c r="S1700" s="58" t="s">
        <v>93</v>
      </c>
      <c r="T1700" s="58">
        <v>2022</v>
      </c>
      <c r="U1700" s="58" t="s">
        <v>5</v>
      </c>
      <c r="V1700" s="58" t="s">
        <v>83</v>
      </c>
      <c r="W1700" s="58" t="s">
        <v>97</v>
      </c>
      <c r="X1700" s="58" t="s">
        <v>85</v>
      </c>
      <c r="Y1700" s="58" t="s">
        <v>86</v>
      </c>
      <c r="Z1700" s="58" t="s">
        <v>87</v>
      </c>
      <c r="AA1700" s="58" t="s">
        <v>90</v>
      </c>
      <c r="AB1700" s="58">
        <v>344</v>
      </c>
      <c r="AC1700" s="58">
        <v>467.84</v>
      </c>
    </row>
    <row r="1701" spans="19:29" ht="18" customHeight="1" x14ac:dyDescent="0.25">
      <c r="S1701" s="58" t="s">
        <v>82</v>
      </c>
      <c r="T1701" s="58">
        <v>2022</v>
      </c>
      <c r="U1701" s="58" t="s">
        <v>5</v>
      </c>
      <c r="V1701" s="58" t="s">
        <v>83</v>
      </c>
      <c r="W1701" s="58" t="s">
        <v>97</v>
      </c>
      <c r="X1701" s="58" t="s">
        <v>85</v>
      </c>
      <c r="Y1701" s="58" t="s">
        <v>86</v>
      </c>
      <c r="Z1701" s="58" t="s">
        <v>87</v>
      </c>
      <c r="AA1701" s="58" t="s">
        <v>90</v>
      </c>
      <c r="AB1701" s="58">
        <v>146</v>
      </c>
      <c r="AC1701" s="58">
        <v>208.78</v>
      </c>
    </row>
    <row r="1702" spans="19:29" ht="18" customHeight="1" x14ac:dyDescent="0.25">
      <c r="S1702" s="58" t="s">
        <v>89</v>
      </c>
      <c r="T1702" s="58">
        <v>2022</v>
      </c>
      <c r="U1702" s="58" t="s">
        <v>5</v>
      </c>
      <c r="V1702" s="58" t="s">
        <v>83</v>
      </c>
      <c r="W1702" s="58" t="s">
        <v>97</v>
      </c>
      <c r="X1702" s="58" t="s">
        <v>85</v>
      </c>
      <c r="Y1702" s="58" t="s">
        <v>86</v>
      </c>
      <c r="Z1702" s="58" t="s">
        <v>87</v>
      </c>
      <c r="AA1702" s="58" t="s">
        <v>90</v>
      </c>
      <c r="AB1702" s="58">
        <v>142</v>
      </c>
      <c r="AC1702" s="58">
        <v>203.06</v>
      </c>
    </row>
    <row r="1703" spans="19:29" ht="18" customHeight="1" x14ac:dyDescent="0.25">
      <c r="S1703" s="58" t="s">
        <v>82</v>
      </c>
      <c r="T1703" s="58">
        <v>2022</v>
      </c>
      <c r="U1703" s="58" t="s">
        <v>5</v>
      </c>
      <c r="V1703" s="58" t="s">
        <v>83</v>
      </c>
      <c r="W1703" s="58" t="s">
        <v>97</v>
      </c>
      <c r="X1703" s="58" t="s">
        <v>85</v>
      </c>
      <c r="Y1703" s="58" t="s">
        <v>86</v>
      </c>
      <c r="Z1703" s="58" t="s">
        <v>87</v>
      </c>
      <c r="AA1703" s="58" t="s">
        <v>90</v>
      </c>
      <c r="AB1703" s="58">
        <v>700</v>
      </c>
      <c r="AC1703" s="58">
        <v>1001</v>
      </c>
    </row>
    <row r="1704" spans="19:29" ht="18" customHeight="1" x14ac:dyDescent="0.25">
      <c r="S1704" s="58" t="s">
        <v>89</v>
      </c>
      <c r="T1704" s="58">
        <v>2022</v>
      </c>
      <c r="U1704" s="58" t="s">
        <v>5</v>
      </c>
      <c r="V1704" s="58" t="s">
        <v>83</v>
      </c>
      <c r="W1704" s="58" t="s">
        <v>97</v>
      </c>
      <c r="X1704" s="58" t="s">
        <v>85</v>
      </c>
      <c r="Y1704" s="58" t="s">
        <v>86</v>
      </c>
      <c r="Z1704" s="58" t="s">
        <v>87</v>
      </c>
      <c r="AA1704" s="58" t="s">
        <v>90</v>
      </c>
      <c r="AB1704" s="58">
        <v>733</v>
      </c>
      <c r="AC1704" s="58">
        <v>1048.19</v>
      </c>
    </row>
    <row r="1705" spans="19:29" ht="18" customHeight="1" x14ac:dyDescent="0.25">
      <c r="S1705" s="58" t="s">
        <v>89</v>
      </c>
      <c r="T1705" s="58">
        <v>2022</v>
      </c>
      <c r="U1705" s="58" t="s">
        <v>5</v>
      </c>
      <c r="V1705" s="58" t="s">
        <v>83</v>
      </c>
      <c r="W1705" s="58" t="s">
        <v>97</v>
      </c>
      <c r="X1705" s="58" t="s">
        <v>85</v>
      </c>
      <c r="Y1705" s="58" t="s">
        <v>86</v>
      </c>
      <c r="Z1705" s="58" t="s">
        <v>87</v>
      </c>
      <c r="AA1705" s="58" t="s">
        <v>90</v>
      </c>
      <c r="AB1705" s="58">
        <v>345</v>
      </c>
      <c r="AC1705" s="58">
        <v>526.24</v>
      </c>
    </row>
    <row r="1706" spans="19:29" ht="18" customHeight="1" x14ac:dyDescent="0.25">
      <c r="S1706" s="58" t="s">
        <v>89</v>
      </c>
      <c r="T1706" s="58">
        <v>2022</v>
      </c>
      <c r="U1706" s="58" t="s">
        <v>5</v>
      </c>
      <c r="V1706" s="58" t="s">
        <v>83</v>
      </c>
      <c r="W1706" s="58" t="s">
        <v>97</v>
      </c>
      <c r="X1706" s="58" t="s">
        <v>85</v>
      </c>
      <c r="Y1706" s="58" t="s">
        <v>86</v>
      </c>
      <c r="Z1706" s="58" t="s">
        <v>87</v>
      </c>
      <c r="AA1706" s="58" t="s">
        <v>90</v>
      </c>
      <c r="AB1706" s="58">
        <v>343</v>
      </c>
      <c r="AC1706" s="58">
        <v>490.49</v>
      </c>
    </row>
    <row r="1707" spans="19:29" ht="18" customHeight="1" x14ac:dyDescent="0.25">
      <c r="S1707" s="58" t="s">
        <v>89</v>
      </c>
      <c r="T1707" s="58">
        <v>2022</v>
      </c>
      <c r="U1707" s="58" t="s">
        <v>5</v>
      </c>
      <c r="V1707" s="58" t="s">
        <v>83</v>
      </c>
      <c r="W1707" s="58" t="s">
        <v>97</v>
      </c>
      <c r="X1707" s="58" t="s">
        <v>85</v>
      </c>
      <c r="Y1707" s="58" t="s">
        <v>86</v>
      </c>
      <c r="Z1707" s="58" t="s">
        <v>87</v>
      </c>
      <c r="AA1707" s="58" t="s">
        <v>90</v>
      </c>
      <c r="AB1707" s="58">
        <v>145</v>
      </c>
      <c r="AC1707" s="58">
        <v>207.35</v>
      </c>
    </row>
    <row r="1708" spans="19:29" ht="18" customHeight="1" x14ac:dyDescent="0.25">
      <c r="S1708" s="58" t="s">
        <v>89</v>
      </c>
      <c r="T1708" s="58">
        <v>2022</v>
      </c>
      <c r="U1708" s="58" t="s">
        <v>5</v>
      </c>
      <c r="V1708" s="58" t="s">
        <v>83</v>
      </c>
      <c r="W1708" s="58" t="s">
        <v>97</v>
      </c>
      <c r="X1708" s="58" t="s">
        <v>85</v>
      </c>
      <c r="Y1708" s="58" t="s">
        <v>86</v>
      </c>
      <c r="Z1708" s="58" t="s">
        <v>87</v>
      </c>
      <c r="AA1708" s="58" t="s">
        <v>90</v>
      </c>
      <c r="AB1708" s="58">
        <v>341</v>
      </c>
      <c r="AC1708" s="58">
        <v>487.63</v>
      </c>
    </row>
    <row r="1709" spans="19:29" ht="18" customHeight="1" x14ac:dyDescent="0.25">
      <c r="S1709" s="58" t="s">
        <v>82</v>
      </c>
      <c r="T1709" s="58">
        <v>2022</v>
      </c>
      <c r="U1709" s="58" t="s">
        <v>5</v>
      </c>
      <c r="V1709" s="58" t="s">
        <v>83</v>
      </c>
      <c r="W1709" s="58" t="s">
        <v>97</v>
      </c>
      <c r="X1709" s="58" t="s">
        <v>85</v>
      </c>
      <c r="Y1709" s="58" t="s">
        <v>86</v>
      </c>
      <c r="Z1709" s="58" t="s">
        <v>87</v>
      </c>
      <c r="AA1709" s="58" t="s">
        <v>90</v>
      </c>
      <c r="AB1709" s="58">
        <v>143</v>
      </c>
      <c r="AC1709" s="58">
        <v>204.49</v>
      </c>
    </row>
    <row r="1710" spans="19:29" ht="18" customHeight="1" x14ac:dyDescent="0.25">
      <c r="S1710" s="58" t="s">
        <v>93</v>
      </c>
      <c r="T1710" s="58">
        <v>2022</v>
      </c>
      <c r="U1710" s="58" t="s">
        <v>2</v>
      </c>
      <c r="V1710" s="58" t="s">
        <v>83</v>
      </c>
      <c r="W1710" s="58" t="s">
        <v>97</v>
      </c>
      <c r="X1710" s="58" t="s">
        <v>85</v>
      </c>
      <c r="Y1710" s="58" t="s">
        <v>86</v>
      </c>
      <c r="Z1710" s="58" t="s">
        <v>87</v>
      </c>
      <c r="AA1710" s="58" t="s">
        <v>90</v>
      </c>
      <c r="AB1710" s="58">
        <v>158</v>
      </c>
      <c r="AC1710" s="58">
        <v>225.94</v>
      </c>
    </row>
    <row r="1711" spans="19:29" ht="18" customHeight="1" x14ac:dyDescent="0.25">
      <c r="S1711" s="58" t="s">
        <v>91</v>
      </c>
      <c r="T1711" s="58">
        <v>2022</v>
      </c>
      <c r="U1711" s="58" t="s">
        <v>2</v>
      </c>
      <c r="V1711" s="58" t="s">
        <v>83</v>
      </c>
      <c r="W1711" s="58" t="s">
        <v>97</v>
      </c>
      <c r="X1711" s="58" t="s">
        <v>85</v>
      </c>
      <c r="Y1711" s="58" t="s">
        <v>86</v>
      </c>
      <c r="Z1711" s="58" t="s">
        <v>87</v>
      </c>
      <c r="AA1711" s="58" t="s">
        <v>90</v>
      </c>
      <c r="AB1711" s="58">
        <v>358</v>
      </c>
      <c r="AC1711" s="58">
        <v>511.94</v>
      </c>
    </row>
    <row r="1712" spans="19:29" ht="18" customHeight="1" x14ac:dyDescent="0.25">
      <c r="S1712" s="58" t="s">
        <v>91</v>
      </c>
      <c r="T1712" s="58">
        <v>2022</v>
      </c>
      <c r="U1712" s="58" t="s">
        <v>2</v>
      </c>
      <c r="V1712" s="58" t="s">
        <v>83</v>
      </c>
      <c r="W1712" s="58" t="s">
        <v>97</v>
      </c>
      <c r="X1712" s="58" t="s">
        <v>85</v>
      </c>
      <c r="Y1712" s="58" t="s">
        <v>86</v>
      </c>
      <c r="Z1712" s="58" t="s">
        <v>87</v>
      </c>
      <c r="AA1712" s="58" t="s">
        <v>90</v>
      </c>
      <c r="AB1712" s="58">
        <v>160</v>
      </c>
      <c r="AC1712" s="58">
        <v>228.8</v>
      </c>
    </row>
    <row r="1713" spans="19:29" ht="18" customHeight="1" x14ac:dyDescent="0.25">
      <c r="S1713" s="58" t="s">
        <v>92</v>
      </c>
      <c r="T1713" s="58">
        <v>2022</v>
      </c>
      <c r="U1713" s="58" t="s">
        <v>2</v>
      </c>
      <c r="V1713" s="58" t="s">
        <v>83</v>
      </c>
      <c r="W1713" s="58" t="s">
        <v>97</v>
      </c>
      <c r="X1713" s="58" t="s">
        <v>85</v>
      </c>
      <c r="Y1713" s="58" t="s">
        <v>86</v>
      </c>
      <c r="Z1713" s="58" t="s">
        <v>87</v>
      </c>
      <c r="AA1713" s="58" t="s">
        <v>90</v>
      </c>
      <c r="AB1713" s="58">
        <v>697</v>
      </c>
      <c r="AC1713" s="58">
        <v>996.71</v>
      </c>
    </row>
    <row r="1714" spans="19:29" ht="18" customHeight="1" x14ac:dyDescent="0.25">
      <c r="S1714" s="58" t="s">
        <v>92</v>
      </c>
      <c r="T1714" s="58">
        <v>2022</v>
      </c>
      <c r="U1714" s="58" t="s">
        <v>2</v>
      </c>
      <c r="V1714" s="58" t="s">
        <v>83</v>
      </c>
      <c r="W1714" s="58" t="s">
        <v>97</v>
      </c>
      <c r="X1714" s="58" t="s">
        <v>85</v>
      </c>
      <c r="Y1714" s="58" t="s">
        <v>86</v>
      </c>
      <c r="Z1714" s="58" t="s">
        <v>87</v>
      </c>
      <c r="AA1714" s="58" t="s">
        <v>90</v>
      </c>
      <c r="AB1714" s="58">
        <v>730</v>
      </c>
      <c r="AC1714" s="58">
        <v>1043.9000000000001</v>
      </c>
    </row>
    <row r="1715" spans="19:29" ht="18" customHeight="1" x14ac:dyDescent="0.25">
      <c r="S1715" s="58" t="s">
        <v>82</v>
      </c>
      <c r="T1715" s="58">
        <v>2022</v>
      </c>
      <c r="U1715" s="58" t="s">
        <v>2</v>
      </c>
      <c r="V1715" s="58" t="s">
        <v>83</v>
      </c>
      <c r="W1715" s="58" t="s">
        <v>97</v>
      </c>
      <c r="X1715" s="58" t="s">
        <v>85</v>
      </c>
      <c r="Y1715" s="58" t="s">
        <v>86</v>
      </c>
      <c r="Z1715" s="58" t="s">
        <v>87</v>
      </c>
      <c r="AA1715" s="58" t="s">
        <v>90</v>
      </c>
      <c r="AB1715" s="58">
        <v>357</v>
      </c>
      <c r="AC1715" s="58">
        <v>510.51</v>
      </c>
    </row>
    <row r="1716" spans="19:29" ht="18" customHeight="1" x14ac:dyDescent="0.25">
      <c r="S1716" s="58" t="s">
        <v>89</v>
      </c>
      <c r="T1716" s="58">
        <v>2022</v>
      </c>
      <c r="U1716" s="58" t="s">
        <v>2</v>
      </c>
      <c r="V1716" s="58" t="s">
        <v>83</v>
      </c>
      <c r="W1716" s="58" t="s">
        <v>97</v>
      </c>
      <c r="X1716" s="58" t="s">
        <v>85</v>
      </c>
      <c r="Y1716" s="58" t="s">
        <v>86</v>
      </c>
      <c r="Z1716" s="58" t="s">
        <v>87</v>
      </c>
      <c r="AA1716" s="58" t="s">
        <v>90</v>
      </c>
      <c r="AB1716" s="58">
        <v>770</v>
      </c>
      <c r="AC1716" s="58">
        <v>526.24</v>
      </c>
    </row>
    <row r="1717" spans="19:29" ht="18" customHeight="1" x14ac:dyDescent="0.25">
      <c r="S1717" s="58" t="s">
        <v>89</v>
      </c>
      <c r="T1717" s="58">
        <v>2022</v>
      </c>
      <c r="U1717" s="58" t="s">
        <v>2</v>
      </c>
      <c r="V1717" s="58" t="s">
        <v>83</v>
      </c>
      <c r="W1717" s="58" t="s">
        <v>97</v>
      </c>
      <c r="X1717" s="58" t="s">
        <v>85</v>
      </c>
      <c r="Y1717" s="58" t="s">
        <v>86</v>
      </c>
      <c r="Z1717" s="58" t="s">
        <v>87</v>
      </c>
      <c r="AA1717" s="58" t="s">
        <v>90</v>
      </c>
      <c r="AB1717" s="58">
        <v>361</v>
      </c>
      <c r="AC1717" s="58">
        <v>516.23</v>
      </c>
    </row>
    <row r="1718" spans="19:29" ht="18" customHeight="1" x14ac:dyDescent="0.25">
      <c r="S1718" s="58" t="s">
        <v>89</v>
      </c>
      <c r="T1718" s="58">
        <v>2022</v>
      </c>
      <c r="U1718" s="58" t="s">
        <v>2</v>
      </c>
      <c r="V1718" s="58" t="s">
        <v>83</v>
      </c>
      <c r="W1718" s="58" t="s">
        <v>97</v>
      </c>
      <c r="X1718" s="58" t="s">
        <v>85</v>
      </c>
      <c r="Y1718" s="58" t="s">
        <v>86</v>
      </c>
      <c r="Z1718" s="58" t="s">
        <v>87</v>
      </c>
      <c r="AA1718" s="58" t="s">
        <v>90</v>
      </c>
      <c r="AB1718" s="58">
        <v>359</v>
      </c>
      <c r="AC1718" s="58">
        <v>513.37</v>
      </c>
    </row>
    <row r="1719" spans="19:29" ht="18" customHeight="1" x14ac:dyDescent="0.25">
      <c r="S1719" s="58" t="s">
        <v>89</v>
      </c>
      <c r="T1719" s="58">
        <v>2022</v>
      </c>
      <c r="U1719" s="58" t="s">
        <v>2</v>
      </c>
      <c r="V1719" s="58" t="s">
        <v>83</v>
      </c>
      <c r="W1719" s="58" t="s">
        <v>97</v>
      </c>
      <c r="X1719" s="58" t="s">
        <v>85</v>
      </c>
      <c r="Y1719" s="58" t="s">
        <v>86</v>
      </c>
      <c r="Z1719" s="58" t="s">
        <v>87</v>
      </c>
      <c r="AA1719" s="58" t="s">
        <v>90</v>
      </c>
      <c r="AB1719" s="58">
        <v>161</v>
      </c>
      <c r="AC1719" s="58">
        <v>230.23000000000002</v>
      </c>
    </row>
    <row r="1720" spans="19:29" ht="18" customHeight="1" x14ac:dyDescent="0.25">
      <c r="S1720" s="58" t="s">
        <v>89</v>
      </c>
      <c r="T1720" s="58">
        <v>2022</v>
      </c>
      <c r="U1720" s="58" t="s">
        <v>4</v>
      </c>
      <c r="V1720" s="58" t="s">
        <v>83</v>
      </c>
      <c r="W1720" s="58" t="s">
        <v>97</v>
      </c>
      <c r="X1720" s="58" t="s">
        <v>85</v>
      </c>
      <c r="Y1720" s="58" t="s">
        <v>86</v>
      </c>
      <c r="Z1720" s="58" t="s">
        <v>87</v>
      </c>
      <c r="AA1720" s="58" t="s">
        <v>90</v>
      </c>
      <c r="AB1720" s="58">
        <v>350</v>
      </c>
      <c r="AC1720" s="58">
        <v>476</v>
      </c>
    </row>
    <row r="1721" spans="19:29" ht="18" customHeight="1" x14ac:dyDescent="0.25">
      <c r="S1721" s="58" t="s">
        <v>89</v>
      </c>
      <c r="T1721" s="58">
        <v>2022</v>
      </c>
      <c r="U1721" s="58" t="s">
        <v>4</v>
      </c>
      <c r="V1721" s="58" t="s">
        <v>83</v>
      </c>
      <c r="W1721" s="58" t="s">
        <v>97</v>
      </c>
      <c r="X1721" s="58" t="s">
        <v>85</v>
      </c>
      <c r="Y1721" s="58" t="s">
        <v>86</v>
      </c>
      <c r="Z1721" s="58" t="s">
        <v>87</v>
      </c>
      <c r="AA1721" s="58" t="s">
        <v>90</v>
      </c>
      <c r="AB1721" s="58">
        <v>346</v>
      </c>
      <c r="AC1721" s="58">
        <v>494.78</v>
      </c>
    </row>
    <row r="1722" spans="19:29" ht="18" customHeight="1" x14ac:dyDescent="0.25">
      <c r="S1722" s="58" t="s">
        <v>91</v>
      </c>
      <c r="T1722" s="58">
        <v>2022</v>
      </c>
      <c r="U1722" s="58" t="s">
        <v>4</v>
      </c>
      <c r="V1722" s="58" t="s">
        <v>83</v>
      </c>
      <c r="W1722" s="58" t="s">
        <v>97</v>
      </c>
      <c r="X1722" s="58" t="s">
        <v>85</v>
      </c>
      <c r="Y1722" s="58" t="s">
        <v>86</v>
      </c>
      <c r="Z1722" s="58" t="s">
        <v>87</v>
      </c>
      <c r="AA1722" s="58" t="s">
        <v>90</v>
      </c>
      <c r="AB1722" s="58">
        <v>148</v>
      </c>
      <c r="AC1722" s="58">
        <v>211.64</v>
      </c>
    </row>
    <row r="1723" spans="19:29" ht="18" customHeight="1" x14ac:dyDescent="0.25">
      <c r="S1723" s="58" t="s">
        <v>89</v>
      </c>
      <c r="T1723" s="58">
        <v>2022</v>
      </c>
      <c r="U1723" s="58" t="s">
        <v>4</v>
      </c>
      <c r="V1723" s="58" t="s">
        <v>83</v>
      </c>
      <c r="W1723" s="58" t="s">
        <v>97</v>
      </c>
      <c r="X1723" s="58" t="s">
        <v>85</v>
      </c>
      <c r="Y1723" s="58" t="s">
        <v>86</v>
      </c>
      <c r="Z1723" s="58" t="s">
        <v>87</v>
      </c>
      <c r="AA1723" s="58" t="s">
        <v>90</v>
      </c>
      <c r="AB1723" s="58">
        <v>699</v>
      </c>
      <c r="AC1723" s="58">
        <v>999.56999999999994</v>
      </c>
    </row>
    <row r="1724" spans="19:29" ht="18" customHeight="1" x14ac:dyDescent="0.25">
      <c r="S1724" s="58" t="s">
        <v>82</v>
      </c>
      <c r="T1724" s="58">
        <v>2022</v>
      </c>
      <c r="U1724" s="58" t="s">
        <v>4</v>
      </c>
      <c r="V1724" s="58" t="s">
        <v>83</v>
      </c>
      <c r="W1724" s="58" t="s">
        <v>97</v>
      </c>
      <c r="X1724" s="58" t="s">
        <v>85</v>
      </c>
      <c r="Y1724" s="58" t="s">
        <v>86</v>
      </c>
      <c r="Z1724" s="58" t="s">
        <v>87</v>
      </c>
      <c r="AA1724" s="58" t="s">
        <v>90</v>
      </c>
      <c r="AB1724" s="58">
        <v>732</v>
      </c>
      <c r="AC1724" s="58">
        <v>1046.76</v>
      </c>
    </row>
    <row r="1725" spans="19:29" ht="18" customHeight="1" x14ac:dyDescent="0.25">
      <c r="S1725" s="58" t="s">
        <v>82</v>
      </c>
      <c r="T1725" s="58">
        <v>2022</v>
      </c>
      <c r="U1725" s="58" t="s">
        <v>4</v>
      </c>
      <c r="V1725" s="58" t="s">
        <v>83</v>
      </c>
      <c r="W1725" s="58" t="s">
        <v>97</v>
      </c>
      <c r="X1725" s="58" t="s">
        <v>85</v>
      </c>
      <c r="Y1725" s="58" t="s">
        <v>86</v>
      </c>
      <c r="Z1725" s="58" t="s">
        <v>87</v>
      </c>
      <c r="AA1725" s="58" t="s">
        <v>90</v>
      </c>
      <c r="AB1725" s="58">
        <v>351</v>
      </c>
      <c r="AC1725" s="58">
        <v>526.24</v>
      </c>
    </row>
    <row r="1726" spans="19:29" ht="18" customHeight="1" x14ac:dyDescent="0.25">
      <c r="S1726" s="58" t="s">
        <v>89</v>
      </c>
      <c r="T1726" s="58">
        <v>2022</v>
      </c>
      <c r="U1726" s="58" t="s">
        <v>4</v>
      </c>
      <c r="V1726" s="58" t="s">
        <v>83</v>
      </c>
      <c r="W1726" s="58" t="s">
        <v>97</v>
      </c>
      <c r="X1726" s="58" t="s">
        <v>85</v>
      </c>
      <c r="Y1726" s="58" t="s">
        <v>86</v>
      </c>
      <c r="Z1726" s="58" t="s">
        <v>87</v>
      </c>
      <c r="AA1726" s="58" t="s">
        <v>90</v>
      </c>
      <c r="AB1726" s="58">
        <v>772</v>
      </c>
      <c r="AC1726" s="58">
        <v>526.24</v>
      </c>
    </row>
    <row r="1727" spans="19:29" ht="18" customHeight="1" x14ac:dyDescent="0.25">
      <c r="S1727" s="58" t="s">
        <v>91</v>
      </c>
      <c r="T1727" s="58">
        <v>2022</v>
      </c>
      <c r="U1727" s="58" t="s">
        <v>4</v>
      </c>
      <c r="V1727" s="58" t="s">
        <v>83</v>
      </c>
      <c r="W1727" s="58" t="s">
        <v>97</v>
      </c>
      <c r="X1727" s="58" t="s">
        <v>85</v>
      </c>
      <c r="Y1727" s="58" t="s">
        <v>86</v>
      </c>
      <c r="Z1727" s="58" t="s">
        <v>87</v>
      </c>
      <c r="AA1727" s="58" t="s">
        <v>90</v>
      </c>
      <c r="AB1727" s="58">
        <v>349</v>
      </c>
      <c r="AC1727" s="58">
        <v>499.07</v>
      </c>
    </row>
    <row r="1728" spans="19:29" ht="18" customHeight="1" x14ac:dyDescent="0.25">
      <c r="S1728" s="58" t="s">
        <v>89</v>
      </c>
      <c r="T1728" s="58">
        <v>2022</v>
      </c>
      <c r="U1728" s="58" t="s">
        <v>4</v>
      </c>
      <c r="V1728" s="58" t="s">
        <v>83</v>
      </c>
      <c r="W1728" s="58" t="s">
        <v>97</v>
      </c>
      <c r="X1728" s="58" t="s">
        <v>85</v>
      </c>
      <c r="Y1728" s="58" t="s">
        <v>86</v>
      </c>
      <c r="Z1728" s="58" t="s">
        <v>87</v>
      </c>
      <c r="AA1728" s="58" t="s">
        <v>90</v>
      </c>
      <c r="AB1728" s="58">
        <v>151</v>
      </c>
      <c r="AC1728" s="58">
        <v>215.93</v>
      </c>
    </row>
    <row r="1729" spans="19:29" ht="18" customHeight="1" x14ac:dyDescent="0.25">
      <c r="S1729" s="58" t="s">
        <v>91</v>
      </c>
      <c r="T1729" s="58">
        <v>2022</v>
      </c>
      <c r="U1729" s="58" t="s">
        <v>4</v>
      </c>
      <c r="V1729" s="58" t="s">
        <v>83</v>
      </c>
      <c r="W1729" s="58" t="s">
        <v>97</v>
      </c>
      <c r="X1729" s="58" t="s">
        <v>85</v>
      </c>
      <c r="Y1729" s="58" t="s">
        <v>86</v>
      </c>
      <c r="Z1729" s="58" t="s">
        <v>87</v>
      </c>
      <c r="AA1729" s="58" t="s">
        <v>90</v>
      </c>
      <c r="AB1729" s="58">
        <v>347</v>
      </c>
      <c r="AC1729" s="58">
        <v>496.21000000000004</v>
      </c>
    </row>
    <row r="1730" spans="19:29" ht="18" customHeight="1" x14ac:dyDescent="0.25">
      <c r="S1730" s="58" t="s">
        <v>89</v>
      </c>
      <c r="T1730" s="58">
        <v>2022</v>
      </c>
      <c r="U1730" s="58" t="s">
        <v>4</v>
      </c>
      <c r="V1730" s="58" t="s">
        <v>83</v>
      </c>
      <c r="W1730" s="58" t="s">
        <v>97</v>
      </c>
      <c r="X1730" s="58" t="s">
        <v>85</v>
      </c>
      <c r="Y1730" s="58" t="s">
        <v>86</v>
      </c>
      <c r="Z1730" s="58" t="s">
        <v>87</v>
      </c>
      <c r="AA1730" s="58" t="s">
        <v>90</v>
      </c>
      <c r="AB1730" s="58">
        <v>149</v>
      </c>
      <c r="AC1730" s="58">
        <v>213.07</v>
      </c>
    </row>
    <row r="1731" spans="19:29" ht="18" customHeight="1" x14ac:dyDescent="0.25">
      <c r="S1731" s="58" t="s">
        <v>91</v>
      </c>
      <c r="T1731" s="58">
        <v>2022</v>
      </c>
      <c r="U1731" s="58" t="s">
        <v>10</v>
      </c>
      <c r="V1731" s="58" t="s">
        <v>83</v>
      </c>
      <c r="W1731" s="58" t="s">
        <v>97</v>
      </c>
      <c r="X1731" s="58" t="s">
        <v>85</v>
      </c>
      <c r="Y1731" s="58" t="s">
        <v>86</v>
      </c>
      <c r="Z1731" s="58" t="s">
        <v>87</v>
      </c>
      <c r="AA1731" s="58" t="s">
        <v>90</v>
      </c>
      <c r="AB1731" s="58">
        <v>146</v>
      </c>
      <c r="AC1731" s="58">
        <v>208.78</v>
      </c>
    </row>
    <row r="1732" spans="19:29" ht="18" customHeight="1" x14ac:dyDescent="0.25">
      <c r="S1732" s="58" t="s">
        <v>93</v>
      </c>
      <c r="T1732" s="58">
        <v>2022</v>
      </c>
      <c r="U1732" s="58" t="s">
        <v>10</v>
      </c>
      <c r="V1732" s="58" t="s">
        <v>83</v>
      </c>
      <c r="W1732" s="58" t="s">
        <v>97</v>
      </c>
      <c r="X1732" s="58" t="s">
        <v>85</v>
      </c>
      <c r="Y1732" s="58" t="s">
        <v>86</v>
      </c>
      <c r="Z1732" s="58" t="s">
        <v>87</v>
      </c>
      <c r="AA1732" s="58" t="s">
        <v>90</v>
      </c>
      <c r="AB1732" s="58">
        <v>314</v>
      </c>
      <c r="AC1732" s="58">
        <v>449.02</v>
      </c>
    </row>
    <row r="1733" spans="19:29" ht="18" customHeight="1" x14ac:dyDescent="0.25">
      <c r="S1733" s="58" t="s">
        <v>82</v>
      </c>
      <c r="T1733" s="58">
        <v>2022</v>
      </c>
      <c r="U1733" s="58" t="s">
        <v>10</v>
      </c>
      <c r="V1733" s="58" t="s">
        <v>83</v>
      </c>
      <c r="W1733" s="58" t="s">
        <v>97</v>
      </c>
      <c r="X1733" s="58" t="s">
        <v>85</v>
      </c>
      <c r="Y1733" s="58" t="s">
        <v>86</v>
      </c>
      <c r="Z1733" s="58" t="s">
        <v>87</v>
      </c>
      <c r="AA1733" s="58" t="s">
        <v>90</v>
      </c>
      <c r="AB1733" s="58">
        <v>362</v>
      </c>
      <c r="AC1733" s="58">
        <v>517.66</v>
      </c>
    </row>
    <row r="1734" spans="19:29" ht="18" customHeight="1" x14ac:dyDescent="0.25">
      <c r="S1734" s="58" t="s">
        <v>91</v>
      </c>
      <c r="T1734" s="58">
        <v>2022</v>
      </c>
      <c r="U1734" s="58" t="s">
        <v>10</v>
      </c>
      <c r="V1734" s="58" t="s">
        <v>83</v>
      </c>
      <c r="W1734" s="58" t="s">
        <v>97</v>
      </c>
      <c r="X1734" s="58" t="s">
        <v>85</v>
      </c>
      <c r="Y1734" s="58" t="s">
        <v>86</v>
      </c>
      <c r="Z1734" s="58" t="s">
        <v>87</v>
      </c>
      <c r="AA1734" s="58" t="s">
        <v>90</v>
      </c>
      <c r="AB1734" s="58">
        <v>142</v>
      </c>
      <c r="AC1734" s="58">
        <v>203.06</v>
      </c>
    </row>
    <row r="1735" spans="19:29" ht="18" customHeight="1" x14ac:dyDescent="0.25">
      <c r="S1735" s="58" t="s">
        <v>82</v>
      </c>
      <c r="T1735" s="58">
        <v>2022</v>
      </c>
      <c r="U1735" s="58" t="s">
        <v>10</v>
      </c>
      <c r="V1735" s="58" t="s">
        <v>83</v>
      </c>
      <c r="W1735" s="58" t="s">
        <v>97</v>
      </c>
      <c r="X1735" s="58" t="s">
        <v>85</v>
      </c>
      <c r="Y1735" s="58" t="s">
        <v>86</v>
      </c>
      <c r="Z1735" s="58" t="s">
        <v>87</v>
      </c>
      <c r="AA1735" s="58" t="s">
        <v>90</v>
      </c>
      <c r="AB1735" s="58">
        <v>316</v>
      </c>
      <c r="AC1735" s="58">
        <v>451.88</v>
      </c>
    </row>
    <row r="1736" spans="19:29" ht="18" customHeight="1" x14ac:dyDescent="0.25">
      <c r="S1736" s="58" t="s">
        <v>89</v>
      </c>
      <c r="T1736" s="58">
        <v>2022</v>
      </c>
      <c r="U1736" s="58" t="s">
        <v>10</v>
      </c>
      <c r="V1736" s="58" t="s">
        <v>83</v>
      </c>
      <c r="W1736" s="58" t="s">
        <v>97</v>
      </c>
      <c r="X1736" s="58" t="s">
        <v>85</v>
      </c>
      <c r="Y1736" s="58" t="s">
        <v>86</v>
      </c>
      <c r="Z1736" s="58" t="s">
        <v>87</v>
      </c>
      <c r="AA1736" s="58" t="s">
        <v>90</v>
      </c>
      <c r="AB1736" s="58">
        <v>364</v>
      </c>
      <c r="AC1736" s="58">
        <v>520.52</v>
      </c>
    </row>
    <row r="1737" spans="19:29" ht="18" customHeight="1" x14ac:dyDescent="0.25">
      <c r="S1737" s="58" t="s">
        <v>82</v>
      </c>
      <c r="T1737" s="58">
        <v>2022</v>
      </c>
      <c r="U1737" s="58" t="s">
        <v>10</v>
      </c>
      <c r="V1737" s="58" t="s">
        <v>83</v>
      </c>
      <c r="W1737" s="58" t="s">
        <v>97</v>
      </c>
      <c r="X1737" s="58" t="s">
        <v>85</v>
      </c>
      <c r="Y1737" s="58" t="s">
        <v>86</v>
      </c>
      <c r="Z1737" s="58" t="s">
        <v>87</v>
      </c>
      <c r="AA1737" s="58" t="s">
        <v>90</v>
      </c>
      <c r="AB1737" s="58">
        <v>144</v>
      </c>
      <c r="AC1737" s="58">
        <v>205.92000000000002</v>
      </c>
    </row>
    <row r="1738" spans="19:29" ht="18" customHeight="1" x14ac:dyDescent="0.25">
      <c r="S1738" s="58" t="s">
        <v>91</v>
      </c>
      <c r="T1738" s="58">
        <v>2022</v>
      </c>
      <c r="U1738" s="58" t="s">
        <v>10</v>
      </c>
      <c r="V1738" s="58" t="s">
        <v>83</v>
      </c>
      <c r="W1738" s="58" t="s">
        <v>97</v>
      </c>
      <c r="X1738" s="58" t="s">
        <v>85</v>
      </c>
      <c r="Y1738" s="58" t="s">
        <v>86</v>
      </c>
      <c r="Z1738" s="58" t="s">
        <v>87</v>
      </c>
      <c r="AA1738" s="58" t="s">
        <v>90</v>
      </c>
      <c r="AB1738" s="58">
        <v>704</v>
      </c>
      <c r="AC1738" s="58">
        <v>1006.72</v>
      </c>
    </row>
    <row r="1739" spans="19:29" ht="18" customHeight="1" x14ac:dyDescent="0.25">
      <c r="S1739" s="58" t="s">
        <v>91</v>
      </c>
      <c r="T1739" s="58">
        <v>2022</v>
      </c>
      <c r="U1739" s="58" t="s">
        <v>10</v>
      </c>
      <c r="V1739" s="58" t="s">
        <v>83</v>
      </c>
      <c r="W1739" s="58" t="s">
        <v>97</v>
      </c>
      <c r="X1739" s="58" t="s">
        <v>85</v>
      </c>
      <c r="Y1739" s="58" t="s">
        <v>86</v>
      </c>
      <c r="Z1739" s="58" t="s">
        <v>87</v>
      </c>
      <c r="AA1739" s="58" t="s">
        <v>90</v>
      </c>
      <c r="AB1739" s="58">
        <v>315</v>
      </c>
      <c r="AC1739" s="58">
        <v>526.24</v>
      </c>
    </row>
    <row r="1740" spans="19:29" ht="18" customHeight="1" x14ac:dyDescent="0.25">
      <c r="S1740" s="58" t="s">
        <v>82</v>
      </c>
      <c r="T1740" s="58">
        <v>2022</v>
      </c>
      <c r="U1740" s="58" t="s">
        <v>10</v>
      </c>
      <c r="V1740" s="58" t="s">
        <v>83</v>
      </c>
      <c r="W1740" s="58" t="s">
        <v>97</v>
      </c>
      <c r="X1740" s="58" t="s">
        <v>85</v>
      </c>
      <c r="Y1740" s="58" t="s">
        <v>86</v>
      </c>
      <c r="Z1740" s="58" t="s">
        <v>87</v>
      </c>
      <c r="AA1740" s="58" t="s">
        <v>90</v>
      </c>
      <c r="AB1740" s="58">
        <v>777</v>
      </c>
      <c r="AC1740" s="58">
        <v>526.24</v>
      </c>
    </row>
    <row r="1741" spans="19:29" ht="18" customHeight="1" x14ac:dyDescent="0.25">
      <c r="S1741" s="58" t="s">
        <v>89</v>
      </c>
      <c r="T1741" s="58">
        <v>2022</v>
      </c>
      <c r="U1741" s="58" t="s">
        <v>10</v>
      </c>
      <c r="V1741" s="58" t="s">
        <v>83</v>
      </c>
      <c r="W1741" s="58" t="s">
        <v>97</v>
      </c>
      <c r="X1741" s="58" t="s">
        <v>85</v>
      </c>
      <c r="Y1741" s="58" t="s">
        <v>86</v>
      </c>
      <c r="Z1741" s="58" t="s">
        <v>87</v>
      </c>
      <c r="AA1741" s="58" t="s">
        <v>90</v>
      </c>
      <c r="AB1741" s="58">
        <v>145</v>
      </c>
      <c r="AC1741" s="58">
        <v>207.35</v>
      </c>
    </row>
    <row r="1742" spans="19:29" ht="18" customHeight="1" x14ac:dyDescent="0.25">
      <c r="S1742" s="58" t="s">
        <v>89</v>
      </c>
      <c r="T1742" s="58">
        <v>2022</v>
      </c>
      <c r="U1742" s="58" t="s">
        <v>10</v>
      </c>
      <c r="V1742" s="58" t="s">
        <v>83</v>
      </c>
      <c r="W1742" s="58" t="s">
        <v>97</v>
      </c>
      <c r="X1742" s="58" t="s">
        <v>85</v>
      </c>
      <c r="Y1742" s="58" t="s">
        <v>86</v>
      </c>
      <c r="Z1742" s="58" t="s">
        <v>87</v>
      </c>
      <c r="AA1742" s="58" t="s">
        <v>90</v>
      </c>
      <c r="AB1742" s="58">
        <v>319</v>
      </c>
      <c r="AC1742" s="58">
        <v>456.16999999999996</v>
      </c>
    </row>
    <row r="1743" spans="19:29" ht="18" customHeight="1" x14ac:dyDescent="0.25">
      <c r="S1743" s="58" t="s">
        <v>91</v>
      </c>
      <c r="T1743" s="58">
        <v>2022</v>
      </c>
      <c r="U1743" s="58" t="s">
        <v>10</v>
      </c>
      <c r="V1743" s="58" t="s">
        <v>83</v>
      </c>
      <c r="W1743" s="58" t="s">
        <v>97</v>
      </c>
      <c r="X1743" s="58" t="s">
        <v>85</v>
      </c>
      <c r="Y1743" s="58" t="s">
        <v>86</v>
      </c>
      <c r="Z1743" s="58" t="s">
        <v>87</v>
      </c>
      <c r="AA1743" s="58" t="s">
        <v>90</v>
      </c>
      <c r="AB1743" s="58">
        <v>361</v>
      </c>
      <c r="AC1743" s="58">
        <v>516.23</v>
      </c>
    </row>
    <row r="1744" spans="19:29" ht="18" customHeight="1" x14ac:dyDescent="0.25">
      <c r="S1744" s="58" t="s">
        <v>82</v>
      </c>
      <c r="T1744" s="58">
        <v>2022</v>
      </c>
      <c r="U1744" s="58" t="s">
        <v>10</v>
      </c>
      <c r="V1744" s="58" t="s">
        <v>83</v>
      </c>
      <c r="W1744" s="58" t="s">
        <v>97</v>
      </c>
      <c r="X1744" s="58" t="s">
        <v>85</v>
      </c>
      <c r="Y1744" s="58" t="s">
        <v>86</v>
      </c>
      <c r="Z1744" s="58" t="s">
        <v>87</v>
      </c>
      <c r="AA1744" s="58" t="s">
        <v>90</v>
      </c>
      <c r="AB1744" s="58">
        <v>143</v>
      </c>
      <c r="AC1744" s="58">
        <v>204.49</v>
      </c>
    </row>
    <row r="1745" spans="19:29" ht="18" customHeight="1" x14ac:dyDescent="0.25">
      <c r="S1745" s="58" t="s">
        <v>82</v>
      </c>
      <c r="T1745" s="58">
        <v>2022</v>
      </c>
      <c r="U1745" s="58" t="s">
        <v>10</v>
      </c>
      <c r="V1745" s="58" t="s">
        <v>83</v>
      </c>
      <c r="W1745" s="58" t="s">
        <v>97</v>
      </c>
      <c r="X1745" s="58" t="s">
        <v>85</v>
      </c>
      <c r="Y1745" s="58" t="s">
        <v>86</v>
      </c>
      <c r="Z1745" s="58" t="s">
        <v>87</v>
      </c>
      <c r="AA1745" s="58" t="s">
        <v>90</v>
      </c>
      <c r="AB1745" s="58">
        <v>317</v>
      </c>
      <c r="AC1745" s="58">
        <v>453.31</v>
      </c>
    </row>
    <row r="1746" spans="19:29" ht="18" customHeight="1" x14ac:dyDescent="0.25">
      <c r="S1746" s="58" t="s">
        <v>91</v>
      </c>
      <c r="T1746" s="58">
        <v>2022</v>
      </c>
      <c r="U1746" s="58" t="s">
        <v>10</v>
      </c>
      <c r="V1746" s="58" t="s">
        <v>83</v>
      </c>
      <c r="W1746" s="58" t="s">
        <v>97</v>
      </c>
      <c r="X1746" s="58" t="s">
        <v>85</v>
      </c>
      <c r="Y1746" s="58" t="s">
        <v>86</v>
      </c>
      <c r="Z1746" s="58" t="s">
        <v>87</v>
      </c>
      <c r="AA1746" s="58" t="s">
        <v>90</v>
      </c>
      <c r="AB1746" s="58">
        <v>746</v>
      </c>
      <c r="AC1746" s="58">
        <v>1066.78</v>
      </c>
    </row>
    <row r="1747" spans="19:29" ht="18" customHeight="1" x14ac:dyDescent="0.25">
      <c r="S1747" s="58" t="s">
        <v>89</v>
      </c>
      <c r="T1747" s="58">
        <v>2022</v>
      </c>
      <c r="U1747" s="58" t="s">
        <v>9</v>
      </c>
      <c r="V1747" s="58" t="s">
        <v>83</v>
      </c>
      <c r="W1747" s="58" t="s">
        <v>97</v>
      </c>
      <c r="X1747" s="58" t="s">
        <v>85</v>
      </c>
      <c r="Y1747" s="58" t="s">
        <v>86</v>
      </c>
      <c r="Z1747" s="58" t="s">
        <v>87</v>
      </c>
      <c r="AA1747" s="58" t="s">
        <v>90</v>
      </c>
      <c r="AB1747" s="58">
        <v>152</v>
      </c>
      <c r="AC1747" s="58">
        <v>217.36</v>
      </c>
    </row>
    <row r="1748" spans="19:29" ht="18" customHeight="1" x14ac:dyDescent="0.25">
      <c r="S1748" s="58" t="s">
        <v>92</v>
      </c>
      <c r="T1748" s="58">
        <v>2022</v>
      </c>
      <c r="U1748" s="58" t="s">
        <v>9</v>
      </c>
      <c r="V1748" s="58" t="s">
        <v>83</v>
      </c>
      <c r="W1748" s="58" t="s">
        <v>97</v>
      </c>
      <c r="X1748" s="58" t="s">
        <v>85</v>
      </c>
      <c r="Y1748" s="58" t="s">
        <v>86</v>
      </c>
      <c r="Z1748" s="58" t="s">
        <v>87</v>
      </c>
      <c r="AA1748" s="58" t="s">
        <v>90</v>
      </c>
      <c r="AB1748" s="58">
        <v>320</v>
      </c>
      <c r="AC1748" s="58">
        <v>457.6</v>
      </c>
    </row>
    <row r="1749" spans="19:29" ht="18" customHeight="1" x14ac:dyDescent="0.25">
      <c r="S1749" s="58" t="s">
        <v>91</v>
      </c>
      <c r="T1749" s="58">
        <v>2022</v>
      </c>
      <c r="U1749" s="58" t="s">
        <v>9</v>
      </c>
      <c r="V1749" s="58" t="s">
        <v>83</v>
      </c>
      <c r="W1749" s="58" t="s">
        <v>97</v>
      </c>
      <c r="X1749" s="58" t="s">
        <v>85</v>
      </c>
      <c r="Y1749" s="58" t="s">
        <v>86</v>
      </c>
      <c r="Z1749" s="58" t="s">
        <v>87</v>
      </c>
      <c r="AA1749" s="58" t="s">
        <v>90</v>
      </c>
      <c r="AB1749" s="58">
        <v>368</v>
      </c>
      <c r="AC1749" s="58">
        <v>526.24</v>
      </c>
    </row>
    <row r="1750" spans="19:29" ht="18" customHeight="1" x14ac:dyDescent="0.25">
      <c r="S1750" s="58" t="s">
        <v>82</v>
      </c>
      <c r="T1750" s="58">
        <v>2022</v>
      </c>
      <c r="U1750" s="58" t="s">
        <v>9</v>
      </c>
      <c r="V1750" s="58" t="s">
        <v>83</v>
      </c>
      <c r="W1750" s="58" t="s">
        <v>97</v>
      </c>
      <c r="X1750" s="58" t="s">
        <v>85</v>
      </c>
      <c r="Y1750" s="58" t="s">
        <v>86</v>
      </c>
      <c r="Z1750" s="58" t="s">
        <v>87</v>
      </c>
      <c r="AA1750" s="58" t="s">
        <v>90</v>
      </c>
      <c r="AB1750" s="58">
        <v>148</v>
      </c>
      <c r="AC1750" s="58">
        <v>211.64</v>
      </c>
    </row>
    <row r="1751" spans="19:29" ht="18" customHeight="1" x14ac:dyDescent="0.25">
      <c r="S1751" s="58" t="s">
        <v>82</v>
      </c>
      <c r="T1751" s="58">
        <v>2022</v>
      </c>
      <c r="U1751" s="58" t="s">
        <v>9</v>
      </c>
      <c r="V1751" s="58" t="s">
        <v>83</v>
      </c>
      <c r="W1751" s="58" t="s">
        <v>97</v>
      </c>
      <c r="X1751" s="58" t="s">
        <v>85</v>
      </c>
      <c r="Y1751" s="58" t="s">
        <v>86</v>
      </c>
      <c r="Z1751" s="58" t="s">
        <v>87</v>
      </c>
      <c r="AA1751" s="58" t="s">
        <v>90</v>
      </c>
      <c r="AB1751" s="58">
        <v>322</v>
      </c>
      <c r="AC1751" s="58">
        <v>460.46000000000004</v>
      </c>
    </row>
    <row r="1752" spans="19:29" ht="18" customHeight="1" x14ac:dyDescent="0.25">
      <c r="S1752" s="58" t="s">
        <v>89</v>
      </c>
      <c r="T1752" s="58">
        <v>2022</v>
      </c>
      <c r="U1752" s="58" t="s">
        <v>9</v>
      </c>
      <c r="V1752" s="58" t="s">
        <v>83</v>
      </c>
      <c r="W1752" s="58" t="s">
        <v>97</v>
      </c>
      <c r="X1752" s="58" t="s">
        <v>85</v>
      </c>
      <c r="Y1752" s="58" t="s">
        <v>86</v>
      </c>
      <c r="Z1752" s="58" t="s">
        <v>87</v>
      </c>
      <c r="AA1752" s="58" t="s">
        <v>90</v>
      </c>
      <c r="AB1752" s="58">
        <v>370</v>
      </c>
      <c r="AC1752" s="58">
        <v>529.1</v>
      </c>
    </row>
    <row r="1753" spans="19:29" ht="18" customHeight="1" x14ac:dyDescent="0.25">
      <c r="S1753" s="58" t="s">
        <v>82</v>
      </c>
      <c r="T1753" s="58">
        <v>2022</v>
      </c>
      <c r="U1753" s="58" t="s">
        <v>9</v>
      </c>
      <c r="V1753" s="58" t="s">
        <v>83</v>
      </c>
      <c r="W1753" s="58" t="s">
        <v>97</v>
      </c>
      <c r="X1753" s="58" t="s">
        <v>85</v>
      </c>
      <c r="Y1753" s="58" t="s">
        <v>86</v>
      </c>
      <c r="Z1753" s="58" t="s">
        <v>87</v>
      </c>
      <c r="AA1753" s="58" t="s">
        <v>90</v>
      </c>
      <c r="AB1753" s="58">
        <v>150</v>
      </c>
      <c r="AC1753" s="58">
        <v>214.5</v>
      </c>
    </row>
    <row r="1754" spans="19:29" ht="18" customHeight="1" x14ac:dyDescent="0.25">
      <c r="S1754" s="58" t="s">
        <v>91</v>
      </c>
      <c r="T1754" s="58">
        <v>2022</v>
      </c>
      <c r="U1754" s="58" t="s">
        <v>9</v>
      </c>
      <c r="V1754" s="58" t="s">
        <v>83</v>
      </c>
      <c r="W1754" s="58" t="s">
        <v>97</v>
      </c>
      <c r="X1754" s="58" t="s">
        <v>85</v>
      </c>
      <c r="Y1754" s="58" t="s">
        <v>86</v>
      </c>
      <c r="Z1754" s="58" t="s">
        <v>87</v>
      </c>
      <c r="AA1754" s="58" t="s">
        <v>90</v>
      </c>
      <c r="AB1754" s="58">
        <v>703</v>
      </c>
      <c r="AC1754" s="58">
        <v>1005.29</v>
      </c>
    </row>
    <row r="1755" spans="19:29" ht="18" customHeight="1" x14ac:dyDescent="0.25">
      <c r="S1755" s="58" t="s">
        <v>93</v>
      </c>
      <c r="T1755" s="58">
        <v>2022</v>
      </c>
      <c r="U1755" s="58" t="s">
        <v>9</v>
      </c>
      <c r="V1755" s="58" t="s">
        <v>83</v>
      </c>
      <c r="W1755" s="58" t="s">
        <v>97</v>
      </c>
      <c r="X1755" s="58" t="s">
        <v>85</v>
      </c>
      <c r="Y1755" s="58" t="s">
        <v>86</v>
      </c>
      <c r="Z1755" s="58" t="s">
        <v>87</v>
      </c>
      <c r="AA1755" s="58" t="s">
        <v>90</v>
      </c>
      <c r="AB1755" s="58">
        <v>737</v>
      </c>
      <c r="AC1755" s="58">
        <v>1053.9099999999999</v>
      </c>
    </row>
    <row r="1756" spans="19:29" ht="18" customHeight="1" x14ac:dyDescent="0.25">
      <c r="S1756" s="58" t="s">
        <v>93</v>
      </c>
      <c r="T1756" s="58">
        <v>2022</v>
      </c>
      <c r="U1756" s="58" t="s">
        <v>9</v>
      </c>
      <c r="V1756" s="58" t="s">
        <v>83</v>
      </c>
      <c r="W1756" s="58" t="s">
        <v>97</v>
      </c>
      <c r="X1756" s="58" t="s">
        <v>85</v>
      </c>
      <c r="Y1756" s="58" t="s">
        <v>86</v>
      </c>
      <c r="Z1756" s="58" t="s">
        <v>87</v>
      </c>
      <c r="AA1756" s="58" t="s">
        <v>90</v>
      </c>
      <c r="AB1756" s="58">
        <v>147</v>
      </c>
      <c r="AC1756" s="58">
        <v>210.21</v>
      </c>
    </row>
    <row r="1757" spans="19:29" ht="18" customHeight="1" x14ac:dyDescent="0.25">
      <c r="S1757" s="58" t="s">
        <v>89</v>
      </c>
      <c r="T1757" s="58">
        <v>2022</v>
      </c>
      <c r="U1757" s="58" t="s">
        <v>9</v>
      </c>
      <c r="V1757" s="58" t="s">
        <v>83</v>
      </c>
      <c r="W1757" s="58" t="s">
        <v>97</v>
      </c>
      <c r="X1757" s="58" t="s">
        <v>85</v>
      </c>
      <c r="Y1757" s="58" t="s">
        <v>86</v>
      </c>
      <c r="Z1757" s="58" t="s">
        <v>87</v>
      </c>
      <c r="AA1757" s="58" t="s">
        <v>90</v>
      </c>
      <c r="AB1757" s="58">
        <v>321</v>
      </c>
      <c r="AC1757" s="58">
        <v>526.24</v>
      </c>
    </row>
    <row r="1758" spans="19:29" ht="18" customHeight="1" x14ac:dyDescent="0.25">
      <c r="S1758" s="58" t="s">
        <v>82</v>
      </c>
      <c r="T1758" s="58">
        <v>2022</v>
      </c>
      <c r="U1758" s="58" t="s">
        <v>9</v>
      </c>
      <c r="V1758" s="58" t="s">
        <v>83</v>
      </c>
      <c r="W1758" s="58" t="s">
        <v>97</v>
      </c>
      <c r="X1758" s="58" t="s">
        <v>85</v>
      </c>
      <c r="Y1758" s="58" t="s">
        <v>86</v>
      </c>
      <c r="Z1758" s="58" t="s">
        <v>87</v>
      </c>
      <c r="AA1758" s="58" t="s">
        <v>90</v>
      </c>
      <c r="AB1758" s="58">
        <v>776</v>
      </c>
      <c r="AC1758" s="58">
        <v>526.24</v>
      </c>
    </row>
    <row r="1759" spans="19:29" ht="18" customHeight="1" x14ac:dyDescent="0.25">
      <c r="S1759" s="58" t="s">
        <v>89</v>
      </c>
      <c r="T1759" s="58">
        <v>2022</v>
      </c>
      <c r="U1759" s="58" t="s">
        <v>9</v>
      </c>
      <c r="V1759" s="58" t="s">
        <v>83</v>
      </c>
      <c r="W1759" s="58" t="s">
        <v>97</v>
      </c>
      <c r="X1759" s="58" t="s">
        <v>85</v>
      </c>
      <c r="Y1759" s="58" t="s">
        <v>86</v>
      </c>
      <c r="Z1759" s="58" t="s">
        <v>87</v>
      </c>
      <c r="AA1759" s="58" t="s">
        <v>90</v>
      </c>
      <c r="AB1759" s="58">
        <v>151</v>
      </c>
      <c r="AC1759" s="58">
        <v>215.93</v>
      </c>
    </row>
    <row r="1760" spans="19:29" ht="18" customHeight="1" x14ac:dyDescent="0.25">
      <c r="S1760" s="58" t="s">
        <v>82</v>
      </c>
      <c r="T1760" s="58">
        <v>2022</v>
      </c>
      <c r="U1760" s="58" t="s">
        <v>9</v>
      </c>
      <c r="V1760" s="58" t="s">
        <v>83</v>
      </c>
      <c r="W1760" s="58" t="s">
        <v>97</v>
      </c>
      <c r="X1760" s="58" t="s">
        <v>85</v>
      </c>
      <c r="Y1760" s="58" t="s">
        <v>86</v>
      </c>
      <c r="Z1760" s="58" t="s">
        <v>87</v>
      </c>
      <c r="AA1760" s="58" t="s">
        <v>90</v>
      </c>
      <c r="AB1760" s="58">
        <v>367</v>
      </c>
      <c r="AC1760" s="58">
        <v>524.80999999999995</v>
      </c>
    </row>
    <row r="1761" spans="19:29" ht="18" customHeight="1" x14ac:dyDescent="0.25">
      <c r="S1761" s="58" t="s">
        <v>91</v>
      </c>
      <c r="T1761" s="58">
        <v>2022</v>
      </c>
      <c r="U1761" s="58" t="s">
        <v>9</v>
      </c>
      <c r="V1761" s="58" t="s">
        <v>83</v>
      </c>
      <c r="W1761" s="58" t="s">
        <v>97</v>
      </c>
      <c r="X1761" s="58" t="s">
        <v>85</v>
      </c>
      <c r="Y1761" s="58" t="s">
        <v>86</v>
      </c>
      <c r="Z1761" s="58" t="s">
        <v>87</v>
      </c>
      <c r="AA1761" s="58" t="s">
        <v>90</v>
      </c>
      <c r="AB1761" s="58">
        <v>149</v>
      </c>
      <c r="AC1761" s="58">
        <v>213.07</v>
      </c>
    </row>
    <row r="1762" spans="19:29" ht="18" customHeight="1" x14ac:dyDescent="0.25">
      <c r="S1762" s="58" t="s">
        <v>91</v>
      </c>
      <c r="T1762" s="58">
        <v>2022</v>
      </c>
      <c r="U1762" s="58" t="s">
        <v>9</v>
      </c>
      <c r="V1762" s="58" t="s">
        <v>83</v>
      </c>
      <c r="W1762" s="58" t="s">
        <v>97</v>
      </c>
      <c r="X1762" s="58" t="s">
        <v>85</v>
      </c>
      <c r="Y1762" s="58" t="s">
        <v>86</v>
      </c>
      <c r="Z1762" s="58" t="s">
        <v>87</v>
      </c>
      <c r="AA1762" s="58" t="s">
        <v>90</v>
      </c>
      <c r="AB1762" s="58">
        <v>323</v>
      </c>
      <c r="AC1762" s="58">
        <v>461.89</v>
      </c>
    </row>
    <row r="1763" spans="19:29" ht="18" customHeight="1" x14ac:dyDescent="0.25">
      <c r="S1763" s="58" t="s">
        <v>89</v>
      </c>
      <c r="T1763" s="58">
        <v>2022</v>
      </c>
      <c r="U1763" s="58" t="s">
        <v>9</v>
      </c>
      <c r="V1763" s="58" t="s">
        <v>83</v>
      </c>
      <c r="W1763" s="58" t="s">
        <v>97</v>
      </c>
      <c r="X1763" s="58" t="s">
        <v>85</v>
      </c>
      <c r="Y1763" s="58" t="s">
        <v>86</v>
      </c>
      <c r="Z1763" s="58" t="s">
        <v>87</v>
      </c>
      <c r="AA1763" s="58" t="s">
        <v>90</v>
      </c>
      <c r="AB1763" s="58">
        <v>371</v>
      </c>
      <c r="AC1763" s="58">
        <v>530.53</v>
      </c>
    </row>
    <row r="1764" spans="19:29" ht="18" customHeight="1" x14ac:dyDescent="0.25">
      <c r="S1764" s="58" t="s">
        <v>82</v>
      </c>
      <c r="T1764" s="58">
        <v>2022</v>
      </c>
      <c r="U1764" s="58" t="s">
        <v>8</v>
      </c>
      <c r="V1764" s="58" t="s">
        <v>83</v>
      </c>
      <c r="W1764" s="58" t="s">
        <v>97</v>
      </c>
      <c r="X1764" s="58" t="s">
        <v>85</v>
      </c>
      <c r="Y1764" s="58" t="s">
        <v>86</v>
      </c>
      <c r="Z1764" s="58" t="s">
        <v>87</v>
      </c>
      <c r="AA1764" s="58" t="s">
        <v>90</v>
      </c>
      <c r="AB1764" s="58">
        <v>326</v>
      </c>
      <c r="AC1764" s="58">
        <v>443.36</v>
      </c>
    </row>
    <row r="1765" spans="19:29" ht="18" customHeight="1" x14ac:dyDescent="0.25">
      <c r="S1765" s="58" t="s">
        <v>92</v>
      </c>
      <c r="T1765" s="58">
        <v>2022</v>
      </c>
      <c r="U1765" s="58" t="s">
        <v>8</v>
      </c>
      <c r="V1765" s="58" t="s">
        <v>83</v>
      </c>
      <c r="W1765" s="58" t="s">
        <v>97</v>
      </c>
      <c r="X1765" s="58" t="s">
        <v>85</v>
      </c>
      <c r="Y1765" s="58" t="s">
        <v>86</v>
      </c>
      <c r="Z1765" s="58" t="s">
        <v>87</v>
      </c>
      <c r="AA1765" s="58" t="s">
        <v>90</v>
      </c>
      <c r="AB1765" s="58">
        <v>128</v>
      </c>
      <c r="AC1765" s="58">
        <v>183.04</v>
      </c>
    </row>
    <row r="1766" spans="19:29" ht="18" customHeight="1" x14ac:dyDescent="0.25">
      <c r="S1766" s="58" t="s">
        <v>82</v>
      </c>
      <c r="T1766" s="58">
        <v>2022</v>
      </c>
      <c r="U1766" s="58" t="s">
        <v>8</v>
      </c>
      <c r="V1766" s="58" t="s">
        <v>83</v>
      </c>
      <c r="W1766" s="58" t="s">
        <v>97</v>
      </c>
      <c r="X1766" s="58" t="s">
        <v>85</v>
      </c>
      <c r="Y1766" s="58" t="s">
        <v>86</v>
      </c>
      <c r="Z1766" s="58" t="s">
        <v>87</v>
      </c>
      <c r="AA1766" s="58" t="s">
        <v>90</v>
      </c>
      <c r="AB1766" s="58">
        <v>328</v>
      </c>
      <c r="AC1766" s="58">
        <v>469.03999999999996</v>
      </c>
    </row>
    <row r="1767" spans="19:29" ht="18" customHeight="1" x14ac:dyDescent="0.25">
      <c r="S1767" s="58" t="s">
        <v>82</v>
      </c>
      <c r="T1767" s="58">
        <v>2022</v>
      </c>
      <c r="U1767" s="58" t="s">
        <v>8</v>
      </c>
      <c r="V1767" s="58" t="s">
        <v>83</v>
      </c>
      <c r="W1767" s="58" t="s">
        <v>97</v>
      </c>
      <c r="X1767" s="58" t="s">
        <v>85</v>
      </c>
      <c r="Y1767" s="58" t="s">
        <v>86</v>
      </c>
      <c r="Z1767" s="58" t="s">
        <v>87</v>
      </c>
      <c r="AA1767" s="58" t="s">
        <v>90</v>
      </c>
      <c r="AB1767" s="58">
        <v>130</v>
      </c>
      <c r="AC1767" s="58">
        <v>185.9</v>
      </c>
    </row>
    <row r="1768" spans="19:29" ht="18" customHeight="1" x14ac:dyDescent="0.25">
      <c r="S1768" s="58" t="s">
        <v>89</v>
      </c>
      <c r="T1768" s="58">
        <v>2022</v>
      </c>
      <c r="U1768" s="58" t="s">
        <v>8</v>
      </c>
      <c r="V1768" s="58" t="s">
        <v>83</v>
      </c>
      <c r="W1768" s="58" t="s">
        <v>97</v>
      </c>
      <c r="X1768" s="58" t="s">
        <v>85</v>
      </c>
      <c r="Y1768" s="58" t="s">
        <v>86</v>
      </c>
      <c r="Z1768" s="58" t="s">
        <v>87</v>
      </c>
      <c r="AA1768" s="58" t="s">
        <v>90</v>
      </c>
      <c r="AB1768" s="58">
        <v>736</v>
      </c>
      <c r="AC1768" s="58">
        <v>1052.48</v>
      </c>
    </row>
    <row r="1769" spans="19:29" ht="18" customHeight="1" x14ac:dyDescent="0.25">
      <c r="S1769" s="58" t="s">
        <v>82</v>
      </c>
      <c r="T1769" s="58">
        <v>2022</v>
      </c>
      <c r="U1769" s="58" t="s">
        <v>8</v>
      </c>
      <c r="V1769" s="58" t="s">
        <v>83</v>
      </c>
      <c r="W1769" s="58" t="s">
        <v>97</v>
      </c>
      <c r="X1769" s="58" t="s">
        <v>85</v>
      </c>
      <c r="Y1769" s="58" t="s">
        <v>86</v>
      </c>
      <c r="Z1769" s="58" t="s">
        <v>87</v>
      </c>
      <c r="AA1769" s="58" t="s">
        <v>90</v>
      </c>
      <c r="AB1769" s="58">
        <v>327</v>
      </c>
      <c r="AC1769" s="58">
        <v>526.24</v>
      </c>
    </row>
    <row r="1770" spans="19:29" ht="18" customHeight="1" x14ac:dyDescent="0.25">
      <c r="S1770" s="58" t="s">
        <v>89</v>
      </c>
      <c r="T1770" s="58">
        <v>2022</v>
      </c>
      <c r="U1770" s="58" t="s">
        <v>8</v>
      </c>
      <c r="V1770" s="58" t="s">
        <v>83</v>
      </c>
      <c r="W1770" s="58" t="s">
        <v>97</v>
      </c>
      <c r="X1770" s="58" t="s">
        <v>85</v>
      </c>
      <c r="Y1770" s="58" t="s">
        <v>86</v>
      </c>
      <c r="Z1770" s="58" t="s">
        <v>87</v>
      </c>
      <c r="AA1770" s="58" t="s">
        <v>90</v>
      </c>
      <c r="AB1770" s="58">
        <v>775</v>
      </c>
      <c r="AC1770" s="58">
        <v>526.24</v>
      </c>
    </row>
    <row r="1771" spans="19:29" ht="18" customHeight="1" x14ac:dyDescent="0.25">
      <c r="S1771" s="58" t="s">
        <v>89</v>
      </c>
      <c r="T1771" s="58">
        <v>2022</v>
      </c>
      <c r="U1771" s="58" t="s">
        <v>8</v>
      </c>
      <c r="V1771" s="58" t="s">
        <v>83</v>
      </c>
      <c r="W1771" s="58" t="s">
        <v>97</v>
      </c>
      <c r="X1771" s="58" t="s">
        <v>85</v>
      </c>
      <c r="Y1771" s="58" t="s">
        <v>86</v>
      </c>
      <c r="Z1771" s="58" t="s">
        <v>87</v>
      </c>
      <c r="AA1771" s="58" t="s">
        <v>90</v>
      </c>
      <c r="AB1771" s="58">
        <v>325</v>
      </c>
      <c r="AC1771" s="58">
        <v>464.75</v>
      </c>
    </row>
    <row r="1772" spans="19:29" ht="18" customHeight="1" x14ac:dyDescent="0.25">
      <c r="S1772" s="58" t="s">
        <v>82</v>
      </c>
      <c r="T1772" s="58">
        <v>2022</v>
      </c>
      <c r="U1772" s="58" t="s">
        <v>8</v>
      </c>
      <c r="V1772" s="58" t="s">
        <v>83</v>
      </c>
      <c r="W1772" s="58" t="s">
        <v>97</v>
      </c>
      <c r="X1772" s="58" t="s">
        <v>85</v>
      </c>
      <c r="Y1772" s="58" t="s">
        <v>86</v>
      </c>
      <c r="Z1772" s="58" t="s">
        <v>87</v>
      </c>
      <c r="AA1772" s="58" t="s">
        <v>90</v>
      </c>
      <c r="AB1772" s="58">
        <v>127</v>
      </c>
      <c r="AC1772" s="58">
        <v>181.61</v>
      </c>
    </row>
    <row r="1773" spans="19:29" ht="18" customHeight="1" x14ac:dyDescent="0.25">
      <c r="S1773" s="58" t="s">
        <v>82</v>
      </c>
      <c r="T1773" s="58">
        <v>2022</v>
      </c>
      <c r="U1773" s="58" t="s">
        <v>8</v>
      </c>
      <c r="V1773" s="58" t="s">
        <v>83</v>
      </c>
      <c r="W1773" s="58" t="s">
        <v>97</v>
      </c>
      <c r="X1773" s="58" t="s">
        <v>85</v>
      </c>
      <c r="Y1773" s="58" t="s">
        <v>86</v>
      </c>
      <c r="Z1773" s="58" t="s">
        <v>87</v>
      </c>
      <c r="AA1773" s="58" t="s">
        <v>90</v>
      </c>
      <c r="AB1773" s="58">
        <v>329</v>
      </c>
      <c r="AC1773" s="58">
        <v>470.47</v>
      </c>
    </row>
    <row r="1774" spans="19:29" ht="18" customHeight="1" x14ac:dyDescent="0.25">
      <c r="S1774" s="58" t="s">
        <v>91</v>
      </c>
      <c r="T1774" s="58">
        <v>2022</v>
      </c>
      <c r="U1774" s="58" t="s">
        <v>3</v>
      </c>
      <c r="V1774" s="58" t="s">
        <v>95</v>
      </c>
      <c r="W1774" s="58" t="s">
        <v>84</v>
      </c>
      <c r="X1774" s="58" t="s">
        <v>85</v>
      </c>
      <c r="Y1774" s="58" t="s">
        <v>86</v>
      </c>
      <c r="Z1774" s="58" t="s">
        <v>87</v>
      </c>
      <c r="AA1774" s="58" t="s">
        <v>90</v>
      </c>
      <c r="AB1774" s="58">
        <v>182</v>
      </c>
      <c r="AC1774" s="58">
        <v>260.26</v>
      </c>
    </row>
    <row r="1775" spans="19:29" ht="18" customHeight="1" x14ac:dyDescent="0.25">
      <c r="S1775" s="58" t="s">
        <v>89</v>
      </c>
      <c r="T1775" s="58">
        <v>2022</v>
      </c>
      <c r="U1775" s="58" t="s">
        <v>3</v>
      </c>
      <c r="V1775" s="58" t="s">
        <v>95</v>
      </c>
      <c r="W1775" s="58" t="s">
        <v>84</v>
      </c>
      <c r="X1775" s="58" t="s">
        <v>85</v>
      </c>
      <c r="Y1775" s="58" t="s">
        <v>86</v>
      </c>
      <c r="Z1775" s="58" t="s">
        <v>87</v>
      </c>
      <c r="AA1775" s="58" t="s">
        <v>90</v>
      </c>
      <c r="AB1775" s="58">
        <v>176</v>
      </c>
      <c r="AC1775" s="58">
        <v>251.68</v>
      </c>
    </row>
    <row r="1776" spans="19:29" ht="18" customHeight="1" x14ac:dyDescent="0.25">
      <c r="S1776" s="58" t="s">
        <v>82</v>
      </c>
      <c r="T1776" s="58">
        <v>2022</v>
      </c>
      <c r="U1776" s="58" t="s">
        <v>3</v>
      </c>
      <c r="V1776" s="58" t="s">
        <v>95</v>
      </c>
      <c r="W1776" s="58" t="s">
        <v>84</v>
      </c>
      <c r="X1776" s="58" t="s">
        <v>85</v>
      </c>
      <c r="Y1776" s="58" t="s">
        <v>86</v>
      </c>
      <c r="Z1776" s="58" t="s">
        <v>87</v>
      </c>
      <c r="AA1776" s="58" t="s">
        <v>88</v>
      </c>
      <c r="AB1776" s="58">
        <v>200</v>
      </c>
      <c r="AC1776" s="58">
        <v>286</v>
      </c>
    </row>
    <row r="1777" spans="19:29" ht="18" customHeight="1" x14ac:dyDescent="0.25">
      <c r="S1777" s="58" t="s">
        <v>89</v>
      </c>
      <c r="T1777" s="58">
        <v>2022</v>
      </c>
      <c r="U1777" s="58" t="s">
        <v>3</v>
      </c>
      <c r="V1777" s="58" t="s">
        <v>95</v>
      </c>
      <c r="W1777" s="58" t="s">
        <v>84</v>
      </c>
      <c r="X1777" s="58" t="s">
        <v>85</v>
      </c>
      <c r="Y1777" s="58" t="s">
        <v>86</v>
      </c>
      <c r="Z1777" s="58" t="s">
        <v>87</v>
      </c>
      <c r="AA1777" s="58" t="s">
        <v>88</v>
      </c>
      <c r="AB1777" s="58">
        <v>248</v>
      </c>
      <c r="AC1777" s="58">
        <v>354.64</v>
      </c>
    </row>
    <row r="1778" spans="19:29" ht="18" customHeight="1" x14ac:dyDescent="0.25">
      <c r="S1778" s="58" t="s">
        <v>82</v>
      </c>
      <c r="T1778" s="58">
        <v>2022</v>
      </c>
      <c r="U1778" s="58" t="s">
        <v>3</v>
      </c>
      <c r="V1778" s="58" t="s">
        <v>95</v>
      </c>
      <c r="W1778" s="58" t="s">
        <v>84</v>
      </c>
      <c r="X1778" s="58" t="s">
        <v>85</v>
      </c>
      <c r="Y1778" s="58" t="s">
        <v>86</v>
      </c>
      <c r="Z1778" s="58" t="s">
        <v>87</v>
      </c>
      <c r="AA1778" s="58" t="s">
        <v>88</v>
      </c>
      <c r="AB1778" s="58">
        <v>184</v>
      </c>
      <c r="AC1778" s="58">
        <v>263.12</v>
      </c>
    </row>
    <row r="1779" spans="19:29" ht="18" customHeight="1" x14ac:dyDescent="0.25">
      <c r="S1779" s="58" t="s">
        <v>82</v>
      </c>
      <c r="T1779" s="58">
        <v>2022</v>
      </c>
      <c r="U1779" s="58" t="s">
        <v>3</v>
      </c>
      <c r="V1779" s="58" t="s">
        <v>95</v>
      </c>
      <c r="W1779" s="58" t="s">
        <v>84</v>
      </c>
      <c r="X1779" s="58" t="s">
        <v>85</v>
      </c>
      <c r="Y1779" s="58" t="s">
        <v>86</v>
      </c>
      <c r="Z1779" s="58" t="s">
        <v>87</v>
      </c>
      <c r="AA1779" s="58" t="s">
        <v>88</v>
      </c>
      <c r="AB1779" s="58">
        <v>178</v>
      </c>
      <c r="AC1779" s="58">
        <v>254.54</v>
      </c>
    </row>
    <row r="1780" spans="19:29" ht="18" customHeight="1" x14ac:dyDescent="0.25">
      <c r="S1780" s="58" t="s">
        <v>89</v>
      </c>
      <c r="T1780" s="58">
        <v>2022</v>
      </c>
      <c r="U1780" s="58" t="s">
        <v>3</v>
      </c>
      <c r="V1780" s="58" t="s">
        <v>95</v>
      </c>
      <c r="W1780" s="58" t="s">
        <v>84</v>
      </c>
      <c r="X1780" s="58" t="s">
        <v>85</v>
      </c>
      <c r="Y1780" s="58" t="s">
        <v>86</v>
      </c>
      <c r="Z1780" s="58" t="s">
        <v>87</v>
      </c>
      <c r="AA1780" s="58" t="s">
        <v>88</v>
      </c>
      <c r="AB1780" s="58">
        <v>172</v>
      </c>
      <c r="AC1780" s="58">
        <v>245.95999999999998</v>
      </c>
    </row>
    <row r="1781" spans="19:29" ht="18" customHeight="1" x14ac:dyDescent="0.25">
      <c r="S1781" s="58" t="s">
        <v>82</v>
      </c>
      <c r="T1781" s="58">
        <v>2022</v>
      </c>
      <c r="U1781" s="58" t="s">
        <v>3</v>
      </c>
      <c r="V1781" s="58" t="s">
        <v>95</v>
      </c>
      <c r="W1781" s="58" t="s">
        <v>84</v>
      </c>
      <c r="X1781" s="58" t="s">
        <v>85</v>
      </c>
      <c r="Y1781" s="58" t="s">
        <v>86</v>
      </c>
      <c r="Z1781" s="58" t="s">
        <v>87</v>
      </c>
      <c r="AA1781" s="58" t="s">
        <v>88</v>
      </c>
      <c r="AB1781" s="58">
        <v>202</v>
      </c>
      <c r="AC1781" s="58">
        <v>526.24</v>
      </c>
    </row>
    <row r="1782" spans="19:29" ht="18" customHeight="1" x14ac:dyDescent="0.25">
      <c r="S1782" s="58" t="s">
        <v>89</v>
      </c>
      <c r="T1782" s="58">
        <v>2022</v>
      </c>
      <c r="U1782" s="58" t="s">
        <v>3</v>
      </c>
      <c r="V1782" s="58" t="s">
        <v>95</v>
      </c>
      <c r="W1782" s="58" t="s">
        <v>84</v>
      </c>
      <c r="X1782" s="58" t="s">
        <v>85</v>
      </c>
      <c r="Y1782" s="58" t="s">
        <v>86</v>
      </c>
      <c r="Z1782" s="58" t="s">
        <v>87</v>
      </c>
      <c r="AA1782" s="58" t="s">
        <v>88</v>
      </c>
      <c r="AB1782" s="58">
        <v>250</v>
      </c>
      <c r="AC1782" s="58">
        <v>526.24</v>
      </c>
    </row>
    <row r="1783" spans="19:29" ht="18" customHeight="1" x14ac:dyDescent="0.25">
      <c r="S1783" s="58" t="s">
        <v>92</v>
      </c>
      <c r="T1783" s="58">
        <v>2022</v>
      </c>
      <c r="U1783" s="58" t="s">
        <v>3</v>
      </c>
      <c r="V1783" s="58" t="s">
        <v>95</v>
      </c>
      <c r="W1783" s="58" t="s">
        <v>84</v>
      </c>
      <c r="X1783" s="58" t="s">
        <v>85</v>
      </c>
      <c r="Y1783" s="58" t="s">
        <v>86</v>
      </c>
      <c r="Z1783" s="58" t="s">
        <v>87</v>
      </c>
      <c r="AA1783" s="58" t="s">
        <v>88</v>
      </c>
      <c r="AB1783" s="58">
        <v>246</v>
      </c>
      <c r="AC1783" s="58">
        <v>351.78</v>
      </c>
    </row>
    <row r="1784" spans="19:29" ht="18" customHeight="1" x14ac:dyDescent="0.25">
      <c r="S1784" s="58" t="s">
        <v>82</v>
      </c>
      <c r="T1784" s="58">
        <v>2022</v>
      </c>
      <c r="U1784" s="58" t="s">
        <v>3</v>
      </c>
      <c r="V1784" s="58" t="s">
        <v>95</v>
      </c>
      <c r="W1784" s="58" t="s">
        <v>84</v>
      </c>
      <c r="X1784" s="58" t="s">
        <v>85</v>
      </c>
      <c r="Y1784" s="58" t="s">
        <v>86</v>
      </c>
      <c r="Z1784" s="58" t="s">
        <v>87</v>
      </c>
      <c r="AA1784" s="58" t="s">
        <v>88</v>
      </c>
      <c r="AB1784" s="58">
        <v>201</v>
      </c>
      <c r="AC1784" s="58">
        <v>287.43</v>
      </c>
    </row>
    <row r="1785" spans="19:29" ht="18" customHeight="1" x14ac:dyDescent="0.25">
      <c r="S1785" s="58" t="s">
        <v>91</v>
      </c>
      <c r="T1785" s="58">
        <v>2022</v>
      </c>
      <c r="U1785" s="58" t="s">
        <v>3</v>
      </c>
      <c r="V1785" s="58" t="s">
        <v>95</v>
      </c>
      <c r="W1785" s="58" t="s">
        <v>84</v>
      </c>
      <c r="X1785" s="58" t="s">
        <v>85</v>
      </c>
      <c r="Y1785" s="58" t="s">
        <v>86</v>
      </c>
      <c r="Z1785" s="58" t="s">
        <v>87</v>
      </c>
      <c r="AA1785" s="58" t="s">
        <v>88</v>
      </c>
      <c r="AB1785" s="58">
        <v>249</v>
      </c>
      <c r="AC1785" s="58">
        <v>356.07</v>
      </c>
    </row>
    <row r="1786" spans="19:29" ht="18" customHeight="1" x14ac:dyDescent="0.25">
      <c r="S1786" s="58" t="s">
        <v>82</v>
      </c>
      <c r="T1786" s="58">
        <v>2022</v>
      </c>
      <c r="U1786" s="58" t="s">
        <v>3</v>
      </c>
      <c r="V1786" s="58" t="s">
        <v>95</v>
      </c>
      <c r="W1786" s="58" t="s">
        <v>84</v>
      </c>
      <c r="X1786" s="58" t="s">
        <v>85</v>
      </c>
      <c r="Y1786" s="58" t="s">
        <v>86</v>
      </c>
      <c r="Z1786" s="58" t="s">
        <v>87</v>
      </c>
      <c r="AA1786" s="58" t="s">
        <v>88</v>
      </c>
      <c r="AB1786" s="58">
        <v>181</v>
      </c>
      <c r="AC1786" s="58">
        <v>258.83</v>
      </c>
    </row>
    <row r="1787" spans="19:29" ht="18" customHeight="1" x14ac:dyDescent="0.25">
      <c r="S1787" s="58" t="s">
        <v>82</v>
      </c>
      <c r="T1787" s="58">
        <v>2022</v>
      </c>
      <c r="U1787" s="58" t="s">
        <v>3</v>
      </c>
      <c r="V1787" s="58" t="s">
        <v>95</v>
      </c>
      <c r="W1787" s="58" t="s">
        <v>84</v>
      </c>
      <c r="X1787" s="58" t="s">
        <v>85</v>
      </c>
      <c r="Y1787" s="58" t="s">
        <v>86</v>
      </c>
      <c r="Z1787" s="58" t="s">
        <v>87</v>
      </c>
      <c r="AA1787" s="58" t="s">
        <v>88</v>
      </c>
      <c r="AB1787" s="58">
        <v>175</v>
      </c>
      <c r="AC1787" s="58">
        <v>250.25</v>
      </c>
    </row>
    <row r="1788" spans="19:29" ht="18" customHeight="1" x14ac:dyDescent="0.25">
      <c r="S1788" s="58" t="s">
        <v>89</v>
      </c>
      <c r="T1788" s="58">
        <v>2022</v>
      </c>
      <c r="U1788" s="58" t="s">
        <v>3</v>
      </c>
      <c r="V1788" s="58" t="s">
        <v>95</v>
      </c>
      <c r="W1788" s="58" t="s">
        <v>84</v>
      </c>
      <c r="X1788" s="58" t="s">
        <v>85</v>
      </c>
      <c r="Y1788" s="58" t="s">
        <v>86</v>
      </c>
      <c r="Z1788" s="58" t="s">
        <v>87</v>
      </c>
      <c r="AA1788" s="58" t="s">
        <v>88</v>
      </c>
      <c r="AB1788" s="58">
        <v>792</v>
      </c>
      <c r="AC1788" s="58">
        <v>1132.56</v>
      </c>
    </row>
    <row r="1789" spans="19:29" ht="18" customHeight="1" x14ac:dyDescent="0.25">
      <c r="S1789" s="58" t="s">
        <v>89</v>
      </c>
      <c r="T1789" s="58">
        <v>2022</v>
      </c>
      <c r="U1789" s="58" t="s">
        <v>3</v>
      </c>
      <c r="V1789" s="58" t="s">
        <v>95</v>
      </c>
      <c r="W1789" s="58" t="s">
        <v>84</v>
      </c>
      <c r="X1789" s="58" t="s">
        <v>85</v>
      </c>
      <c r="Y1789" s="58" t="s">
        <v>86</v>
      </c>
      <c r="Z1789" s="58" t="s">
        <v>87</v>
      </c>
      <c r="AA1789" s="58" t="s">
        <v>88</v>
      </c>
      <c r="AB1789" s="58">
        <v>825</v>
      </c>
      <c r="AC1789" s="58">
        <v>1179.75</v>
      </c>
    </row>
    <row r="1790" spans="19:29" ht="18" customHeight="1" x14ac:dyDescent="0.25">
      <c r="S1790" s="58" t="s">
        <v>82</v>
      </c>
      <c r="T1790" s="58">
        <v>2022</v>
      </c>
      <c r="U1790" s="58" t="s">
        <v>3</v>
      </c>
      <c r="V1790" s="58" t="s">
        <v>95</v>
      </c>
      <c r="W1790" s="58" t="s">
        <v>84</v>
      </c>
      <c r="X1790" s="58" t="s">
        <v>85</v>
      </c>
      <c r="Y1790" s="58" t="s">
        <v>86</v>
      </c>
      <c r="Z1790" s="58" t="s">
        <v>87</v>
      </c>
      <c r="AA1790" s="58" t="s">
        <v>90</v>
      </c>
      <c r="AB1790" s="58">
        <v>185</v>
      </c>
      <c r="AC1790" s="58">
        <v>264.55</v>
      </c>
    </row>
    <row r="1791" spans="19:29" ht="18" customHeight="1" x14ac:dyDescent="0.25">
      <c r="S1791" s="58" t="s">
        <v>93</v>
      </c>
      <c r="T1791" s="58">
        <v>2022</v>
      </c>
      <c r="U1791" s="58" t="s">
        <v>3</v>
      </c>
      <c r="V1791" s="58" t="s">
        <v>95</v>
      </c>
      <c r="W1791" s="58" t="s">
        <v>84</v>
      </c>
      <c r="X1791" s="58" t="s">
        <v>85</v>
      </c>
      <c r="Y1791" s="58" t="s">
        <v>86</v>
      </c>
      <c r="Z1791" s="58" t="s">
        <v>87</v>
      </c>
      <c r="AA1791" s="58" t="s">
        <v>90</v>
      </c>
      <c r="AB1791" s="58">
        <v>179</v>
      </c>
      <c r="AC1791" s="58">
        <v>255.97</v>
      </c>
    </row>
    <row r="1792" spans="19:29" ht="18" customHeight="1" x14ac:dyDescent="0.25">
      <c r="S1792" s="58" t="s">
        <v>91</v>
      </c>
      <c r="T1792" s="58">
        <v>2022</v>
      </c>
      <c r="U1792" s="58" t="s">
        <v>3</v>
      </c>
      <c r="V1792" s="58" t="s">
        <v>95</v>
      </c>
      <c r="W1792" s="58" t="s">
        <v>84</v>
      </c>
      <c r="X1792" s="58" t="s">
        <v>85</v>
      </c>
      <c r="Y1792" s="58" t="s">
        <v>86</v>
      </c>
      <c r="Z1792" s="58" t="s">
        <v>87</v>
      </c>
      <c r="AA1792" s="58" t="s">
        <v>90</v>
      </c>
      <c r="AB1792" s="58">
        <v>173</v>
      </c>
      <c r="AC1792" s="58">
        <v>247.39</v>
      </c>
    </row>
    <row r="1793" spans="19:29" ht="18" customHeight="1" x14ac:dyDescent="0.25">
      <c r="S1793" s="58" t="s">
        <v>82</v>
      </c>
      <c r="T1793" s="58">
        <v>2022</v>
      </c>
      <c r="U1793" s="58" t="s">
        <v>3</v>
      </c>
      <c r="V1793" s="58" t="s">
        <v>95</v>
      </c>
      <c r="W1793" s="58" t="s">
        <v>84</v>
      </c>
      <c r="X1793" s="58" t="s">
        <v>85</v>
      </c>
      <c r="Y1793" s="58" t="s">
        <v>86</v>
      </c>
      <c r="Z1793" s="58" t="s">
        <v>87</v>
      </c>
      <c r="AA1793" s="58" t="s">
        <v>88</v>
      </c>
      <c r="AB1793" s="58">
        <v>203</v>
      </c>
      <c r="AC1793" s="58">
        <v>290.28999999999996</v>
      </c>
    </row>
    <row r="1794" spans="19:29" ht="18" customHeight="1" x14ac:dyDescent="0.25">
      <c r="S1794" s="58" t="s">
        <v>92</v>
      </c>
      <c r="T1794" s="58">
        <v>2022</v>
      </c>
      <c r="U1794" s="58" t="s">
        <v>7</v>
      </c>
      <c r="V1794" s="58" t="s">
        <v>95</v>
      </c>
      <c r="W1794" s="58" t="s">
        <v>84</v>
      </c>
      <c r="X1794" s="58" t="s">
        <v>85</v>
      </c>
      <c r="Y1794" s="58" t="s">
        <v>86</v>
      </c>
      <c r="Z1794" s="58" t="s">
        <v>87</v>
      </c>
      <c r="AA1794" s="58" t="s">
        <v>90</v>
      </c>
      <c r="AB1794" s="58">
        <v>368</v>
      </c>
      <c r="AC1794" s="58">
        <v>526.24</v>
      </c>
    </row>
    <row r="1795" spans="19:29" ht="18" customHeight="1" x14ac:dyDescent="0.25">
      <c r="S1795" s="58" t="s">
        <v>89</v>
      </c>
      <c r="T1795" s="58">
        <v>2022</v>
      </c>
      <c r="U1795" s="58" t="s">
        <v>7</v>
      </c>
      <c r="V1795" s="58" t="s">
        <v>95</v>
      </c>
      <c r="W1795" s="58" t="s">
        <v>84</v>
      </c>
      <c r="X1795" s="58" t="s">
        <v>85</v>
      </c>
      <c r="Y1795" s="58" t="s">
        <v>86</v>
      </c>
      <c r="Z1795" s="58" t="s">
        <v>87</v>
      </c>
      <c r="AA1795" s="58" t="s">
        <v>90</v>
      </c>
      <c r="AB1795" s="58">
        <v>362</v>
      </c>
      <c r="AC1795" s="58">
        <v>517.66</v>
      </c>
    </row>
    <row r="1796" spans="19:29" ht="18" customHeight="1" x14ac:dyDescent="0.25">
      <c r="S1796" s="58" t="s">
        <v>89</v>
      </c>
      <c r="T1796" s="58">
        <v>2022</v>
      </c>
      <c r="U1796" s="58" t="s">
        <v>7</v>
      </c>
      <c r="V1796" s="58" t="s">
        <v>95</v>
      </c>
      <c r="W1796" s="58" t="s">
        <v>84</v>
      </c>
      <c r="X1796" s="58" t="s">
        <v>85</v>
      </c>
      <c r="Y1796" s="58" t="s">
        <v>86</v>
      </c>
      <c r="Z1796" s="58" t="s">
        <v>87</v>
      </c>
      <c r="AA1796" s="58" t="s">
        <v>90</v>
      </c>
      <c r="AB1796" s="58">
        <v>356</v>
      </c>
      <c r="AC1796" s="58">
        <v>509.08</v>
      </c>
    </row>
    <row r="1797" spans="19:29" ht="18" customHeight="1" x14ac:dyDescent="0.25">
      <c r="S1797" s="58" t="s">
        <v>89</v>
      </c>
      <c r="T1797" s="58">
        <v>2022</v>
      </c>
      <c r="U1797" s="58" t="s">
        <v>7</v>
      </c>
      <c r="V1797" s="58" t="s">
        <v>95</v>
      </c>
      <c r="W1797" s="58" t="s">
        <v>84</v>
      </c>
      <c r="X1797" s="58" t="s">
        <v>85</v>
      </c>
      <c r="Y1797" s="58" t="s">
        <v>86</v>
      </c>
      <c r="Z1797" s="58" t="s">
        <v>87</v>
      </c>
      <c r="AA1797" s="58" t="s">
        <v>88</v>
      </c>
      <c r="AB1797" s="58">
        <v>182</v>
      </c>
      <c r="AC1797" s="58">
        <v>260.26</v>
      </c>
    </row>
    <row r="1798" spans="19:29" ht="18" customHeight="1" x14ac:dyDescent="0.25">
      <c r="S1798" s="58" t="s">
        <v>91</v>
      </c>
      <c r="T1798" s="58">
        <v>2022</v>
      </c>
      <c r="U1798" s="58" t="s">
        <v>7</v>
      </c>
      <c r="V1798" s="58" t="s">
        <v>95</v>
      </c>
      <c r="W1798" s="58" t="s">
        <v>84</v>
      </c>
      <c r="X1798" s="58" t="s">
        <v>85</v>
      </c>
      <c r="Y1798" s="58" t="s">
        <v>86</v>
      </c>
      <c r="Z1798" s="58" t="s">
        <v>87</v>
      </c>
      <c r="AA1798" s="58" t="s">
        <v>88</v>
      </c>
      <c r="AB1798" s="58">
        <v>224</v>
      </c>
      <c r="AC1798" s="58">
        <v>320.32</v>
      </c>
    </row>
    <row r="1799" spans="19:29" ht="18" customHeight="1" x14ac:dyDescent="0.25">
      <c r="S1799" s="58" t="s">
        <v>91</v>
      </c>
      <c r="T1799" s="58">
        <v>2022</v>
      </c>
      <c r="U1799" s="58" t="s">
        <v>7</v>
      </c>
      <c r="V1799" s="58" t="s">
        <v>95</v>
      </c>
      <c r="W1799" s="58" t="s">
        <v>84</v>
      </c>
      <c r="X1799" s="58" t="s">
        <v>85</v>
      </c>
      <c r="Y1799" s="58" t="s">
        <v>86</v>
      </c>
      <c r="Z1799" s="58" t="s">
        <v>87</v>
      </c>
      <c r="AA1799" s="58" t="s">
        <v>88</v>
      </c>
      <c r="AB1799" s="58">
        <v>364</v>
      </c>
      <c r="AC1799" s="58">
        <v>520.52</v>
      </c>
    </row>
    <row r="1800" spans="19:29" ht="18" customHeight="1" x14ac:dyDescent="0.25">
      <c r="S1800" s="58" t="s">
        <v>89</v>
      </c>
      <c r="T1800" s="58">
        <v>2022</v>
      </c>
      <c r="U1800" s="58" t="s">
        <v>7</v>
      </c>
      <c r="V1800" s="58" t="s">
        <v>95</v>
      </c>
      <c r="W1800" s="58" t="s">
        <v>84</v>
      </c>
      <c r="X1800" s="58" t="s">
        <v>85</v>
      </c>
      <c r="Y1800" s="58" t="s">
        <v>86</v>
      </c>
      <c r="Z1800" s="58" t="s">
        <v>87</v>
      </c>
      <c r="AA1800" s="58" t="s">
        <v>88</v>
      </c>
      <c r="AB1800" s="58">
        <v>358</v>
      </c>
      <c r="AC1800" s="58">
        <v>511.94</v>
      </c>
    </row>
    <row r="1801" spans="19:29" ht="18" customHeight="1" x14ac:dyDescent="0.25">
      <c r="S1801" s="58" t="s">
        <v>93</v>
      </c>
      <c r="T1801" s="58">
        <v>2022</v>
      </c>
      <c r="U1801" s="58" t="s">
        <v>7</v>
      </c>
      <c r="V1801" s="58" t="s">
        <v>95</v>
      </c>
      <c r="W1801" s="58" t="s">
        <v>84</v>
      </c>
      <c r="X1801" s="58" t="s">
        <v>85</v>
      </c>
      <c r="Y1801" s="58" t="s">
        <v>86</v>
      </c>
      <c r="Z1801" s="58" t="s">
        <v>87</v>
      </c>
      <c r="AA1801" s="58" t="s">
        <v>88</v>
      </c>
      <c r="AB1801" s="58">
        <v>178</v>
      </c>
      <c r="AC1801" s="58">
        <v>526.24</v>
      </c>
    </row>
    <row r="1802" spans="19:29" ht="18" customHeight="1" x14ac:dyDescent="0.25">
      <c r="S1802" s="58" t="s">
        <v>91</v>
      </c>
      <c r="T1802" s="58">
        <v>2022</v>
      </c>
      <c r="U1802" s="58" t="s">
        <v>7</v>
      </c>
      <c r="V1802" s="58" t="s">
        <v>95</v>
      </c>
      <c r="W1802" s="58" t="s">
        <v>84</v>
      </c>
      <c r="X1802" s="58" t="s">
        <v>85</v>
      </c>
      <c r="Y1802" s="58" t="s">
        <v>86</v>
      </c>
      <c r="Z1802" s="58" t="s">
        <v>87</v>
      </c>
      <c r="AA1802" s="58" t="s">
        <v>88</v>
      </c>
      <c r="AB1802" s="58">
        <v>226</v>
      </c>
      <c r="AC1802" s="58">
        <v>526.24</v>
      </c>
    </row>
    <row r="1803" spans="19:29" ht="18" customHeight="1" x14ac:dyDescent="0.25">
      <c r="S1803" s="58" t="s">
        <v>89</v>
      </c>
      <c r="T1803" s="58">
        <v>2022</v>
      </c>
      <c r="U1803" s="58" t="s">
        <v>7</v>
      </c>
      <c r="V1803" s="58" t="s">
        <v>95</v>
      </c>
      <c r="W1803" s="58" t="s">
        <v>84</v>
      </c>
      <c r="X1803" s="58" t="s">
        <v>85</v>
      </c>
      <c r="Y1803" s="58" t="s">
        <v>86</v>
      </c>
      <c r="Z1803" s="58" t="s">
        <v>87</v>
      </c>
      <c r="AA1803" s="58" t="s">
        <v>88</v>
      </c>
      <c r="AB1803" s="58">
        <v>1014</v>
      </c>
      <c r="AC1803" s="58">
        <v>1450.02</v>
      </c>
    </row>
    <row r="1804" spans="19:29" ht="18" customHeight="1" x14ac:dyDescent="0.25">
      <c r="S1804" s="58" t="s">
        <v>89</v>
      </c>
      <c r="T1804" s="58">
        <v>2022</v>
      </c>
      <c r="U1804" s="58" t="s">
        <v>7</v>
      </c>
      <c r="V1804" s="58" t="s">
        <v>95</v>
      </c>
      <c r="W1804" s="58" t="s">
        <v>84</v>
      </c>
      <c r="X1804" s="58" t="s">
        <v>85</v>
      </c>
      <c r="Y1804" s="58" t="s">
        <v>86</v>
      </c>
      <c r="Z1804" s="58" t="s">
        <v>87</v>
      </c>
      <c r="AA1804" s="58" t="s">
        <v>88</v>
      </c>
      <c r="AB1804" s="58">
        <v>228</v>
      </c>
      <c r="AC1804" s="58">
        <v>326.03999999999996</v>
      </c>
    </row>
    <row r="1805" spans="19:29" ht="18" customHeight="1" x14ac:dyDescent="0.25">
      <c r="S1805" s="58" t="s">
        <v>89</v>
      </c>
      <c r="T1805" s="58">
        <v>2022</v>
      </c>
      <c r="U1805" s="58" t="s">
        <v>7</v>
      </c>
      <c r="V1805" s="58" t="s">
        <v>95</v>
      </c>
      <c r="W1805" s="58" t="s">
        <v>84</v>
      </c>
      <c r="X1805" s="58" t="s">
        <v>85</v>
      </c>
      <c r="Y1805" s="58" t="s">
        <v>86</v>
      </c>
      <c r="Z1805" s="58" t="s">
        <v>87</v>
      </c>
      <c r="AA1805" s="58" t="s">
        <v>88</v>
      </c>
      <c r="AB1805" s="58">
        <v>225</v>
      </c>
      <c r="AC1805" s="58">
        <v>321.75</v>
      </c>
    </row>
    <row r="1806" spans="19:29" ht="18" customHeight="1" x14ac:dyDescent="0.25">
      <c r="S1806" s="58" t="s">
        <v>89</v>
      </c>
      <c r="T1806" s="58">
        <v>2022</v>
      </c>
      <c r="U1806" s="58" t="s">
        <v>7</v>
      </c>
      <c r="V1806" s="58" t="s">
        <v>95</v>
      </c>
      <c r="W1806" s="58" t="s">
        <v>84</v>
      </c>
      <c r="X1806" s="58" t="s">
        <v>85</v>
      </c>
      <c r="Y1806" s="58" t="s">
        <v>86</v>
      </c>
      <c r="Z1806" s="58" t="s">
        <v>87</v>
      </c>
      <c r="AA1806" s="58" t="s">
        <v>88</v>
      </c>
      <c r="AB1806" s="58">
        <v>367</v>
      </c>
      <c r="AC1806" s="58">
        <v>524.80999999999995</v>
      </c>
    </row>
    <row r="1807" spans="19:29" ht="18" customHeight="1" x14ac:dyDescent="0.25">
      <c r="S1807" s="58" t="s">
        <v>89</v>
      </c>
      <c r="T1807" s="58">
        <v>2022</v>
      </c>
      <c r="U1807" s="58" t="s">
        <v>7</v>
      </c>
      <c r="V1807" s="58" t="s">
        <v>95</v>
      </c>
      <c r="W1807" s="58" t="s">
        <v>84</v>
      </c>
      <c r="X1807" s="58" t="s">
        <v>85</v>
      </c>
      <c r="Y1807" s="58" t="s">
        <v>86</v>
      </c>
      <c r="Z1807" s="58" t="s">
        <v>87</v>
      </c>
      <c r="AA1807" s="58" t="s">
        <v>88</v>
      </c>
      <c r="AB1807" s="58">
        <v>361</v>
      </c>
      <c r="AC1807" s="58">
        <v>516.23</v>
      </c>
    </row>
    <row r="1808" spans="19:29" ht="18" customHeight="1" x14ac:dyDescent="0.25">
      <c r="S1808" s="58" t="s">
        <v>93</v>
      </c>
      <c r="T1808" s="58">
        <v>2022</v>
      </c>
      <c r="U1808" s="58" t="s">
        <v>7</v>
      </c>
      <c r="V1808" s="58" t="s">
        <v>95</v>
      </c>
      <c r="W1808" s="58" t="s">
        <v>84</v>
      </c>
      <c r="X1808" s="58" t="s">
        <v>85</v>
      </c>
      <c r="Y1808" s="58" t="s">
        <v>86</v>
      </c>
      <c r="Z1808" s="58" t="s">
        <v>87</v>
      </c>
      <c r="AA1808" s="58" t="s">
        <v>88</v>
      </c>
      <c r="AB1808" s="58">
        <v>355</v>
      </c>
      <c r="AC1808" s="58">
        <v>507.65</v>
      </c>
    </row>
    <row r="1809" spans="19:29" ht="18" customHeight="1" x14ac:dyDescent="0.25">
      <c r="S1809" s="58" t="s">
        <v>91</v>
      </c>
      <c r="T1809" s="58">
        <v>2022</v>
      </c>
      <c r="U1809" s="58" t="s">
        <v>7</v>
      </c>
      <c r="V1809" s="58" t="s">
        <v>95</v>
      </c>
      <c r="W1809" s="58" t="s">
        <v>84</v>
      </c>
      <c r="X1809" s="58" t="s">
        <v>85</v>
      </c>
      <c r="Y1809" s="58" t="s">
        <v>86</v>
      </c>
      <c r="Z1809" s="58" t="s">
        <v>87</v>
      </c>
      <c r="AA1809" s="58" t="s">
        <v>88</v>
      </c>
      <c r="AB1809" s="58">
        <v>795</v>
      </c>
      <c r="AC1809" s="58">
        <v>1136.8499999999999</v>
      </c>
    </row>
    <row r="1810" spans="19:29" ht="18" customHeight="1" x14ac:dyDescent="0.25">
      <c r="S1810" s="58" t="s">
        <v>89</v>
      </c>
      <c r="T1810" s="58">
        <v>2022</v>
      </c>
      <c r="U1810" s="58" t="s">
        <v>7</v>
      </c>
      <c r="V1810" s="58" t="s">
        <v>95</v>
      </c>
      <c r="W1810" s="58" t="s">
        <v>84</v>
      </c>
      <c r="X1810" s="58" t="s">
        <v>85</v>
      </c>
      <c r="Y1810" s="58" t="s">
        <v>86</v>
      </c>
      <c r="Z1810" s="58" t="s">
        <v>87</v>
      </c>
      <c r="AA1810" s="58" t="s">
        <v>88</v>
      </c>
      <c r="AB1810" s="58">
        <v>828</v>
      </c>
      <c r="AC1810" s="58">
        <v>1184.04</v>
      </c>
    </row>
    <row r="1811" spans="19:29" ht="18" customHeight="1" x14ac:dyDescent="0.25">
      <c r="S1811" s="58" t="s">
        <v>82</v>
      </c>
      <c r="T1811" s="58">
        <v>2022</v>
      </c>
      <c r="U1811" s="58" t="s">
        <v>7</v>
      </c>
      <c r="V1811" s="58" t="s">
        <v>95</v>
      </c>
      <c r="W1811" s="58" t="s">
        <v>84</v>
      </c>
      <c r="X1811" s="58" t="s">
        <v>85</v>
      </c>
      <c r="Y1811" s="58" t="s">
        <v>86</v>
      </c>
      <c r="Z1811" s="58" t="s">
        <v>87</v>
      </c>
      <c r="AA1811" s="58" t="s">
        <v>90</v>
      </c>
      <c r="AB1811" s="58">
        <v>365</v>
      </c>
      <c r="AC1811" s="58">
        <v>521.95000000000005</v>
      </c>
    </row>
    <row r="1812" spans="19:29" ht="18" customHeight="1" x14ac:dyDescent="0.25">
      <c r="S1812" s="58" t="s">
        <v>89</v>
      </c>
      <c r="T1812" s="58">
        <v>2022</v>
      </c>
      <c r="U1812" s="58" t="s">
        <v>7</v>
      </c>
      <c r="V1812" s="58" t="s">
        <v>95</v>
      </c>
      <c r="W1812" s="58" t="s">
        <v>84</v>
      </c>
      <c r="X1812" s="58" t="s">
        <v>85</v>
      </c>
      <c r="Y1812" s="58" t="s">
        <v>86</v>
      </c>
      <c r="Z1812" s="58" t="s">
        <v>87</v>
      </c>
      <c r="AA1812" s="58" t="s">
        <v>90</v>
      </c>
      <c r="AB1812" s="58">
        <v>359</v>
      </c>
      <c r="AC1812" s="58">
        <v>513.37</v>
      </c>
    </row>
    <row r="1813" spans="19:29" ht="18" customHeight="1" x14ac:dyDescent="0.25">
      <c r="S1813" s="58" t="s">
        <v>89</v>
      </c>
      <c r="T1813" s="58">
        <v>2022</v>
      </c>
      <c r="U1813" s="58" t="s">
        <v>7</v>
      </c>
      <c r="V1813" s="58" t="s">
        <v>95</v>
      </c>
      <c r="W1813" s="58" t="s">
        <v>84</v>
      </c>
      <c r="X1813" s="58" t="s">
        <v>85</v>
      </c>
      <c r="Y1813" s="58" t="s">
        <v>86</v>
      </c>
      <c r="Z1813" s="58" t="s">
        <v>87</v>
      </c>
      <c r="AA1813" s="58" t="s">
        <v>90</v>
      </c>
      <c r="AB1813" s="58">
        <v>353</v>
      </c>
      <c r="AC1813" s="58">
        <v>504.78999999999996</v>
      </c>
    </row>
    <row r="1814" spans="19:29" ht="18" customHeight="1" x14ac:dyDescent="0.25">
      <c r="S1814" s="58" t="s">
        <v>89</v>
      </c>
      <c r="T1814" s="58">
        <v>2022</v>
      </c>
      <c r="U1814" s="58" t="s">
        <v>7</v>
      </c>
      <c r="V1814" s="58" t="s">
        <v>95</v>
      </c>
      <c r="W1814" s="58" t="s">
        <v>84</v>
      </c>
      <c r="X1814" s="58" t="s">
        <v>85</v>
      </c>
      <c r="Y1814" s="58" t="s">
        <v>86</v>
      </c>
      <c r="Z1814" s="58" t="s">
        <v>87</v>
      </c>
      <c r="AA1814" s="58" t="s">
        <v>88</v>
      </c>
      <c r="AB1814" s="58">
        <v>179</v>
      </c>
      <c r="AC1814" s="58">
        <v>255.97</v>
      </c>
    </row>
    <row r="1815" spans="19:29" ht="18" customHeight="1" x14ac:dyDescent="0.25">
      <c r="S1815" s="58" t="s">
        <v>82</v>
      </c>
      <c r="T1815" s="58">
        <v>2022</v>
      </c>
      <c r="U1815" s="58" t="s">
        <v>7</v>
      </c>
      <c r="V1815" s="58" t="s">
        <v>95</v>
      </c>
      <c r="W1815" s="58" t="s">
        <v>84</v>
      </c>
      <c r="X1815" s="58" t="s">
        <v>85</v>
      </c>
      <c r="Y1815" s="58" t="s">
        <v>86</v>
      </c>
      <c r="Z1815" s="58" t="s">
        <v>87</v>
      </c>
      <c r="AA1815" s="58" t="s">
        <v>88</v>
      </c>
      <c r="AB1815" s="58">
        <v>227</v>
      </c>
      <c r="AC1815" s="58">
        <v>324.61</v>
      </c>
    </row>
    <row r="1816" spans="19:29" ht="18" customHeight="1" x14ac:dyDescent="0.25">
      <c r="S1816" s="58" t="s">
        <v>89</v>
      </c>
      <c r="T1816" s="58">
        <v>2022</v>
      </c>
      <c r="U1816" s="58" t="s">
        <v>11</v>
      </c>
      <c r="V1816" s="58" t="s">
        <v>95</v>
      </c>
      <c r="W1816" s="58" t="s">
        <v>84</v>
      </c>
      <c r="X1816" s="58" t="s">
        <v>85</v>
      </c>
      <c r="Y1816" s="58" t="s">
        <v>86</v>
      </c>
      <c r="Z1816" s="58" t="s">
        <v>87</v>
      </c>
      <c r="AA1816" s="58" t="s">
        <v>90</v>
      </c>
      <c r="AB1816" s="58">
        <v>302</v>
      </c>
      <c r="AC1816" s="58">
        <v>431.86</v>
      </c>
    </row>
    <row r="1817" spans="19:29" ht="18" customHeight="1" x14ac:dyDescent="0.25">
      <c r="S1817" s="58" t="s">
        <v>82</v>
      </c>
      <c r="T1817" s="58">
        <v>2022</v>
      </c>
      <c r="U1817" s="58" t="s">
        <v>11</v>
      </c>
      <c r="V1817" s="58" t="s">
        <v>95</v>
      </c>
      <c r="W1817" s="58" t="s">
        <v>84</v>
      </c>
      <c r="X1817" s="58" t="s">
        <v>85</v>
      </c>
      <c r="Y1817" s="58" t="s">
        <v>86</v>
      </c>
      <c r="Z1817" s="58" t="s">
        <v>87</v>
      </c>
      <c r="AA1817" s="58" t="s">
        <v>90</v>
      </c>
      <c r="AB1817" s="58">
        <v>296</v>
      </c>
      <c r="AC1817" s="58">
        <v>423.28</v>
      </c>
    </row>
    <row r="1818" spans="19:29" ht="18" customHeight="1" x14ac:dyDescent="0.25">
      <c r="S1818" s="58" t="s">
        <v>91</v>
      </c>
      <c r="T1818" s="58">
        <v>2022</v>
      </c>
      <c r="U1818" s="58" t="s">
        <v>11</v>
      </c>
      <c r="V1818" s="58" t="s">
        <v>95</v>
      </c>
      <c r="W1818" s="58" t="s">
        <v>84</v>
      </c>
      <c r="X1818" s="58" t="s">
        <v>85</v>
      </c>
      <c r="Y1818" s="58" t="s">
        <v>86</v>
      </c>
      <c r="Z1818" s="58" t="s">
        <v>87</v>
      </c>
      <c r="AA1818" s="58" t="s">
        <v>90</v>
      </c>
      <c r="AB1818" s="58">
        <v>290</v>
      </c>
      <c r="AC1818" s="58">
        <v>414.7</v>
      </c>
    </row>
    <row r="1819" spans="19:29" ht="18" customHeight="1" x14ac:dyDescent="0.25">
      <c r="S1819" s="58" t="s">
        <v>89</v>
      </c>
      <c r="T1819" s="58">
        <v>2022</v>
      </c>
      <c r="U1819" s="58" t="s">
        <v>11</v>
      </c>
      <c r="V1819" s="58" t="s">
        <v>95</v>
      </c>
      <c r="W1819" s="58" t="s">
        <v>84</v>
      </c>
      <c r="X1819" s="58" t="s">
        <v>85</v>
      </c>
      <c r="Y1819" s="58" t="s">
        <v>86</v>
      </c>
      <c r="Z1819" s="58" t="s">
        <v>87</v>
      </c>
      <c r="AA1819" s="58" t="s">
        <v>88</v>
      </c>
      <c r="AB1819" s="58">
        <v>230</v>
      </c>
      <c r="AC1819" s="58">
        <v>328.9</v>
      </c>
    </row>
    <row r="1820" spans="19:29" ht="18" customHeight="1" x14ac:dyDescent="0.25">
      <c r="S1820" s="58" t="s">
        <v>91</v>
      </c>
      <c r="T1820" s="58">
        <v>2022</v>
      </c>
      <c r="U1820" s="58" t="s">
        <v>11</v>
      </c>
      <c r="V1820" s="58" t="s">
        <v>95</v>
      </c>
      <c r="W1820" s="58" t="s">
        <v>84</v>
      </c>
      <c r="X1820" s="58" t="s">
        <v>85</v>
      </c>
      <c r="Y1820" s="58" t="s">
        <v>86</v>
      </c>
      <c r="Z1820" s="58" t="s">
        <v>87</v>
      </c>
      <c r="AA1820" s="58" t="s">
        <v>88</v>
      </c>
      <c r="AB1820" s="58">
        <v>158</v>
      </c>
      <c r="AC1820" s="58">
        <v>225.94</v>
      </c>
    </row>
    <row r="1821" spans="19:29" ht="18" customHeight="1" x14ac:dyDescent="0.25">
      <c r="S1821" s="58" t="s">
        <v>82</v>
      </c>
      <c r="T1821" s="58">
        <v>2022</v>
      </c>
      <c r="U1821" s="58" t="s">
        <v>11</v>
      </c>
      <c r="V1821" s="58" t="s">
        <v>95</v>
      </c>
      <c r="W1821" s="58" t="s">
        <v>84</v>
      </c>
      <c r="X1821" s="58" t="s">
        <v>85</v>
      </c>
      <c r="Y1821" s="58" t="s">
        <v>86</v>
      </c>
      <c r="Z1821" s="58" t="s">
        <v>87</v>
      </c>
      <c r="AA1821" s="58" t="s">
        <v>88</v>
      </c>
      <c r="AB1821" s="58">
        <v>206</v>
      </c>
      <c r="AC1821" s="58">
        <v>294.58</v>
      </c>
    </row>
    <row r="1822" spans="19:29" ht="18" customHeight="1" x14ac:dyDescent="0.25">
      <c r="S1822" s="58" t="s">
        <v>82</v>
      </c>
      <c r="T1822" s="58">
        <v>2022</v>
      </c>
      <c r="U1822" s="58" t="s">
        <v>11</v>
      </c>
      <c r="V1822" s="58" t="s">
        <v>95</v>
      </c>
      <c r="W1822" s="58" t="s">
        <v>84</v>
      </c>
      <c r="X1822" s="58" t="s">
        <v>85</v>
      </c>
      <c r="Y1822" s="58" t="s">
        <v>86</v>
      </c>
      <c r="Z1822" s="58" t="s">
        <v>87</v>
      </c>
      <c r="AA1822" s="58" t="s">
        <v>88</v>
      </c>
      <c r="AB1822" s="58">
        <v>304</v>
      </c>
      <c r="AC1822" s="58">
        <v>434.72</v>
      </c>
    </row>
    <row r="1823" spans="19:29" ht="18" customHeight="1" x14ac:dyDescent="0.25">
      <c r="S1823" s="58" t="s">
        <v>89</v>
      </c>
      <c r="T1823" s="58">
        <v>2022</v>
      </c>
      <c r="U1823" s="58" t="s">
        <v>11</v>
      </c>
      <c r="V1823" s="58" t="s">
        <v>95</v>
      </c>
      <c r="W1823" s="58" t="s">
        <v>84</v>
      </c>
      <c r="X1823" s="58" t="s">
        <v>85</v>
      </c>
      <c r="Y1823" s="58" t="s">
        <v>86</v>
      </c>
      <c r="Z1823" s="58" t="s">
        <v>87</v>
      </c>
      <c r="AA1823" s="58" t="s">
        <v>88</v>
      </c>
      <c r="AB1823" s="58">
        <v>298</v>
      </c>
      <c r="AC1823" s="58">
        <v>426.14</v>
      </c>
    </row>
    <row r="1824" spans="19:29" ht="18" customHeight="1" x14ac:dyDescent="0.25">
      <c r="S1824" s="58" t="s">
        <v>91</v>
      </c>
      <c r="T1824" s="58">
        <v>2022</v>
      </c>
      <c r="U1824" s="58" t="s">
        <v>11</v>
      </c>
      <c r="V1824" s="58" t="s">
        <v>95</v>
      </c>
      <c r="W1824" s="58" t="s">
        <v>84</v>
      </c>
      <c r="X1824" s="58" t="s">
        <v>85</v>
      </c>
      <c r="Y1824" s="58" t="s">
        <v>86</v>
      </c>
      <c r="Z1824" s="58" t="s">
        <v>87</v>
      </c>
      <c r="AA1824" s="58" t="s">
        <v>88</v>
      </c>
      <c r="AB1824" s="58">
        <v>292</v>
      </c>
      <c r="AC1824" s="58">
        <v>417.56</v>
      </c>
    </row>
    <row r="1825" spans="19:29" ht="18" customHeight="1" x14ac:dyDescent="0.25">
      <c r="S1825" s="58" t="s">
        <v>89</v>
      </c>
      <c r="T1825" s="58">
        <v>2022</v>
      </c>
      <c r="U1825" s="58" t="s">
        <v>11</v>
      </c>
      <c r="V1825" s="58" t="s">
        <v>95</v>
      </c>
      <c r="W1825" s="58" t="s">
        <v>84</v>
      </c>
      <c r="X1825" s="58" t="s">
        <v>85</v>
      </c>
      <c r="Y1825" s="58" t="s">
        <v>86</v>
      </c>
      <c r="Z1825" s="58" t="s">
        <v>87</v>
      </c>
      <c r="AA1825" s="58" t="s">
        <v>88</v>
      </c>
      <c r="AB1825" s="58">
        <v>232</v>
      </c>
      <c r="AC1825" s="58">
        <v>526.24</v>
      </c>
    </row>
    <row r="1826" spans="19:29" ht="18" customHeight="1" x14ac:dyDescent="0.25">
      <c r="S1826" s="58" t="s">
        <v>82</v>
      </c>
      <c r="T1826" s="58">
        <v>2022</v>
      </c>
      <c r="U1826" s="58" t="s">
        <v>11</v>
      </c>
      <c r="V1826" s="58" t="s">
        <v>95</v>
      </c>
      <c r="W1826" s="58" t="s">
        <v>84</v>
      </c>
      <c r="X1826" s="58" t="s">
        <v>85</v>
      </c>
      <c r="Y1826" s="58" t="s">
        <v>86</v>
      </c>
      <c r="Z1826" s="58" t="s">
        <v>87</v>
      </c>
      <c r="AA1826" s="58" t="s">
        <v>88</v>
      </c>
      <c r="AB1826" s="58">
        <v>160</v>
      </c>
      <c r="AC1826" s="58">
        <v>526.24</v>
      </c>
    </row>
    <row r="1827" spans="19:29" ht="18" customHeight="1" x14ac:dyDescent="0.25">
      <c r="S1827" s="58" t="s">
        <v>89</v>
      </c>
      <c r="T1827" s="58">
        <v>2022</v>
      </c>
      <c r="U1827" s="58" t="s">
        <v>11</v>
      </c>
      <c r="V1827" s="58" t="s">
        <v>95</v>
      </c>
      <c r="W1827" s="58" t="s">
        <v>84</v>
      </c>
      <c r="X1827" s="58" t="s">
        <v>85</v>
      </c>
      <c r="Y1827" s="58" t="s">
        <v>86</v>
      </c>
      <c r="Z1827" s="58" t="s">
        <v>87</v>
      </c>
      <c r="AA1827" s="58" t="s">
        <v>88</v>
      </c>
      <c r="AB1827" s="58">
        <v>964</v>
      </c>
      <c r="AC1827" s="58">
        <v>1378.52</v>
      </c>
    </row>
    <row r="1828" spans="19:29" ht="18" customHeight="1" x14ac:dyDescent="0.25">
      <c r="S1828" s="58" t="s">
        <v>82</v>
      </c>
      <c r="T1828" s="58">
        <v>2022</v>
      </c>
      <c r="U1828" s="58" t="s">
        <v>11</v>
      </c>
      <c r="V1828" s="58" t="s">
        <v>95</v>
      </c>
      <c r="W1828" s="58" t="s">
        <v>84</v>
      </c>
      <c r="X1828" s="58" t="s">
        <v>85</v>
      </c>
      <c r="Y1828" s="58" t="s">
        <v>86</v>
      </c>
      <c r="Z1828" s="58" t="s">
        <v>87</v>
      </c>
      <c r="AA1828" s="58" t="s">
        <v>88</v>
      </c>
      <c r="AB1828" s="58">
        <v>1018</v>
      </c>
      <c r="AC1828" s="58">
        <v>1455.74</v>
      </c>
    </row>
    <row r="1829" spans="19:29" ht="18" customHeight="1" x14ac:dyDescent="0.25">
      <c r="S1829" s="58" t="s">
        <v>91</v>
      </c>
      <c r="T1829" s="58">
        <v>2022</v>
      </c>
      <c r="U1829" s="58" t="s">
        <v>11</v>
      </c>
      <c r="V1829" s="58" t="s">
        <v>95</v>
      </c>
      <c r="W1829" s="58" t="s">
        <v>84</v>
      </c>
      <c r="X1829" s="58" t="s">
        <v>85</v>
      </c>
      <c r="Y1829" s="58" t="s">
        <v>86</v>
      </c>
      <c r="Z1829" s="58" t="s">
        <v>87</v>
      </c>
      <c r="AA1829" s="58" t="s">
        <v>88</v>
      </c>
      <c r="AB1829" s="58">
        <v>204</v>
      </c>
      <c r="AC1829" s="58">
        <v>291.72000000000003</v>
      </c>
    </row>
    <row r="1830" spans="19:29" ht="18" customHeight="1" x14ac:dyDescent="0.25">
      <c r="S1830" s="58" t="s">
        <v>91</v>
      </c>
      <c r="T1830" s="58">
        <v>2022</v>
      </c>
      <c r="U1830" s="58" t="s">
        <v>11</v>
      </c>
      <c r="V1830" s="58" t="s">
        <v>95</v>
      </c>
      <c r="W1830" s="58" t="s">
        <v>84</v>
      </c>
      <c r="X1830" s="58" t="s">
        <v>85</v>
      </c>
      <c r="Y1830" s="58" t="s">
        <v>86</v>
      </c>
      <c r="Z1830" s="58" t="s">
        <v>87</v>
      </c>
      <c r="AA1830" s="58" t="s">
        <v>88</v>
      </c>
      <c r="AB1830" s="58">
        <v>231</v>
      </c>
      <c r="AC1830" s="58">
        <v>330.33</v>
      </c>
    </row>
    <row r="1831" spans="19:29" ht="18" customHeight="1" x14ac:dyDescent="0.25">
      <c r="S1831" s="58" t="s">
        <v>89</v>
      </c>
      <c r="T1831" s="58">
        <v>2022</v>
      </c>
      <c r="U1831" s="58" t="s">
        <v>11</v>
      </c>
      <c r="V1831" s="58" t="s">
        <v>95</v>
      </c>
      <c r="W1831" s="58" t="s">
        <v>84</v>
      </c>
      <c r="X1831" s="58" t="s">
        <v>85</v>
      </c>
      <c r="Y1831" s="58" t="s">
        <v>86</v>
      </c>
      <c r="Z1831" s="58" t="s">
        <v>87</v>
      </c>
      <c r="AA1831" s="58" t="s">
        <v>88</v>
      </c>
      <c r="AB1831" s="58">
        <v>159</v>
      </c>
      <c r="AC1831" s="58">
        <v>227.37</v>
      </c>
    </row>
    <row r="1832" spans="19:29" ht="18" customHeight="1" x14ac:dyDescent="0.25">
      <c r="S1832" s="58" t="s">
        <v>89</v>
      </c>
      <c r="T1832" s="58">
        <v>2022</v>
      </c>
      <c r="U1832" s="58" t="s">
        <v>11</v>
      </c>
      <c r="V1832" s="58" t="s">
        <v>95</v>
      </c>
      <c r="W1832" s="58" t="s">
        <v>84</v>
      </c>
      <c r="X1832" s="58" t="s">
        <v>85</v>
      </c>
      <c r="Y1832" s="58" t="s">
        <v>86</v>
      </c>
      <c r="Z1832" s="58" t="s">
        <v>87</v>
      </c>
      <c r="AA1832" s="58" t="s">
        <v>88</v>
      </c>
      <c r="AB1832" s="58">
        <v>207</v>
      </c>
      <c r="AC1832" s="58">
        <v>296.01</v>
      </c>
    </row>
    <row r="1833" spans="19:29" ht="18" customHeight="1" x14ac:dyDescent="0.25">
      <c r="S1833" s="58" t="s">
        <v>82</v>
      </c>
      <c r="T1833" s="58">
        <v>2022</v>
      </c>
      <c r="U1833" s="58" t="s">
        <v>11</v>
      </c>
      <c r="V1833" s="58" t="s">
        <v>95</v>
      </c>
      <c r="W1833" s="58" t="s">
        <v>84</v>
      </c>
      <c r="X1833" s="58" t="s">
        <v>85</v>
      </c>
      <c r="Y1833" s="58" t="s">
        <v>86</v>
      </c>
      <c r="Z1833" s="58" t="s">
        <v>87</v>
      </c>
      <c r="AA1833" s="58" t="s">
        <v>88</v>
      </c>
      <c r="AB1833" s="58">
        <v>301</v>
      </c>
      <c r="AC1833" s="58">
        <v>430.43</v>
      </c>
    </row>
    <row r="1834" spans="19:29" ht="18" customHeight="1" x14ac:dyDescent="0.25">
      <c r="S1834" s="58" t="s">
        <v>91</v>
      </c>
      <c r="T1834" s="58">
        <v>2022</v>
      </c>
      <c r="U1834" s="58" t="s">
        <v>11</v>
      </c>
      <c r="V1834" s="58" t="s">
        <v>95</v>
      </c>
      <c r="W1834" s="58" t="s">
        <v>84</v>
      </c>
      <c r="X1834" s="58" t="s">
        <v>85</v>
      </c>
      <c r="Y1834" s="58" t="s">
        <v>86</v>
      </c>
      <c r="Z1834" s="58" t="s">
        <v>87</v>
      </c>
      <c r="AA1834" s="58" t="s">
        <v>88</v>
      </c>
      <c r="AB1834" s="58">
        <v>295</v>
      </c>
      <c r="AC1834" s="58">
        <v>421.85</v>
      </c>
    </row>
    <row r="1835" spans="19:29" ht="18" customHeight="1" x14ac:dyDescent="0.25">
      <c r="S1835" s="58" t="s">
        <v>82</v>
      </c>
      <c r="T1835" s="58">
        <v>2022</v>
      </c>
      <c r="U1835" s="58" t="s">
        <v>11</v>
      </c>
      <c r="V1835" s="58" t="s">
        <v>95</v>
      </c>
      <c r="W1835" s="58" t="s">
        <v>84</v>
      </c>
      <c r="X1835" s="58" t="s">
        <v>85</v>
      </c>
      <c r="Y1835" s="58" t="s">
        <v>86</v>
      </c>
      <c r="Z1835" s="58" t="s">
        <v>87</v>
      </c>
      <c r="AA1835" s="58" t="s">
        <v>88</v>
      </c>
      <c r="AB1835" s="58">
        <v>289</v>
      </c>
      <c r="AC1835" s="58">
        <v>413.27</v>
      </c>
    </row>
    <row r="1836" spans="19:29" ht="18" customHeight="1" x14ac:dyDescent="0.25">
      <c r="S1836" s="58" t="s">
        <v>91</v>
      </c>
      <c r="T1836" s="58">
        <v>2022</v>
      </c>
      <c r="U1836" s="58" t="s">
        <v>11</v>
      </c>
      <c r="V1836" s="58" t="s">
        <v>95</v>
      </c>
      <c r="W1836" s="58" t="s">
        <v>84</v>
      </c>
      <c r="X1836" s="58" t="s">
        <v>85</v>
      </c>
      <c r="Y1836" s="58" t="s">
        <v>86</v>
      </c>
      <c r="Z1836" s="58" t="s">
        <v>87</v>
      </c>
      <c r="AA1836" s="58" t="s">
        <v>88</v>
      </c>
      <c r="AB1836" s="58">
        <v>799</v>
      </c>
      <c r="AC1836" s="58">
        <v>1142.57</v>
      </c>
    </row>
    <row r="1837" spans="19:29" ht="18" customHeight="1" x14ac:dyDescent="0.25">
      <c r="S1837" s="58" t="s">
        <v>89</v>
      </c>
      <c r="T1837" s="58">
        <v>2022</v>
      </c>
      <c r="U1837" s="58" t="s">
        <v>11</v>
      </c>
      <c r="V1837" s="58" t="s">
        <v>95</v>
      </c>
      <c r="W1837" s="58" t="s">
        <v>84</v>
      </c>
      <c r="X1837" s="58" t="s">
        <v>85</v>
      </c>
      <c r="Y1837" s="58" t="s">
        <v>86</v>
      </c>
      <c r="Z1837" s="58" t="s">
        <v>87</v>
      </c>
      <c r="AA1837" s="58" t="s">
        <v>88</v>
      </c>
      <c r="AB1837" s="58">
        <v>832</v>
      </c>
      <c r="AC1837" s="58">
        <v>1189.76</v>
      </c>
    </row>
    <row r="1838" spans="19:29" ht="18" customHeight="1" x14ac:dyDescent="0.25">
      <c r="S1838" s="58" t="s">
        <v>91</v>
      </c>
      <c r="T1838" s="58">
        <v>2022</v>
      </c>
      <c r="U1838" s="58" t="s">
        <v>11</v>
      </c>
      <c r="V1838" s="58" t="s">
        <v>95</v>
      </c>
      <c r="W1838" s="58" t="s">
        <v>84</v>
      </c>
      <c r="X1838" s="58" t="s">
        <v>85</v>
      </c>
      <c r="Y1838" s="58" t="s">
        <v>86</v>
      </c>
      <c r="Z1838" s="58" t="s">
        <v>87</v>
      </c>
      <c r="AA1838" s="58" t="s">
        <v>90</v>
      </c>
      <c r="AB1838" s="58">
        <v>299</v>
      </c>
      <c r="AC1838" s="58">
        <v>427.57</v>
      </c>
    </row>
    <row r="1839" spans="19:29" ht="18" customHeight="1" x14ac:dyDescent="0.25">
      <c r="S1839" s="58" t="s">
        <v>89</v>
      </c>
      <c r="T1839" s="58">
        <v>2022</v>
      </c>
      <c r="U1839" s="58" t="s">
        <v>11</v>
      </c>
      <c r="V1839" s="58" t="s">
        <v>95</v>
      </c>
      <c r="W1839" s="58" t="s">
        <v>84</v>
      </c>
      <c r="X1839" s="58" t="s">
        <v>85</v>
      </c>
      <c r="Y1839" s="58" t="s">
        <v>86</v>
      </c>
      <c r="Z1839" s="58" t="s">
        <v>87</v>
      </c>
      <c r="AA1839" s="58" t="s">
        <v>90</v>
      </c>
      <c r="AB1839" s="58">
        <v>293</v>
      </c>
      <c r="AC1839" s="58">
        <v>418.99</v>
      </c>
    </row>
    <row r="1840" spans="19:29" ht="18" customHeight="1" x14ac:dyDescent="0.25">
      <c r="S1840" s="58" t="s">
        <v>82</v>
      </c>
      <c r="T1840" s="58">
        <v>2022</v>
      </c>
      <c r="U1840" s="58" t="s">
        <v>11</v>
      </c>
      <c r="V1840" s="58" t="s">
        <v>95</v>
      </c>
      <c r="W1840" s="58" t="s">
        <v>84</v>
      </c>
      <c r="X1840" s="58" t="s">
        <v>85</v>
      </c>
      <c r="Y1840" s="58" t="s">
        <v>86</v>
      </c>
      <c r="Z1840" s="58" t="s">
        <v>87</v>
      </c>
      <c r="AA1840" s="58" t="s">
        <v>88</v>
      </c>
      <c r="AB1840" s="58">
        <v>233</v>
      </c>
      <c r="AC1840" s="58">
        <v>333.19</v>
      </c>
    </row>
    <row r="1841" spans="19:29" ht="18" customHeight="1" x14ac:dyDescent="0.25">
      <c r="S1841" s="58" t="s">
        <v>82</v>
      </c>
      <c r="T1841" s="58">
        <v>2022</v>
      </c>
      <c r="U1841" s="58" t="s">
        <v>11</v>
      </c>
      <c r="V1841" s="58" t="s">
        <v>95</v>
      </c>
      <c r="W1841" s="58" t="s">
        <v>84</v>
      </c>
      <c r="X1841" s="58" t="s">
        <v>85</v>
      </c>
      <c r="Y1841" s="58" t="s">
        <v>86</v>
      </c>
      <c r="Z1841" s="58" t="s">
        <v>87</v>
      </c>
      <c r="AA1841" s="58" t="s">
        <v>88</v>
      </c>
      <c r="AB1841" s="58">
        <v>161</v>
      </c>
      <c r="AC1841" s="58">
        <v>230.23000000000002</v>
      </c>
    </row>
    <row r="1842" spans="19:29" ht="18" customHeight="1" x14ac:dyDescent="0.25">
      <c r="S1842" s="58" t="s">
        <v>89</v>
      </c>
      <c r="T1842" s="58">
        <v>2022</v>
      </c>
      <c r="U1842" s="58" t="s">
        <v>11</v>
      </c>
      <c r="V1842" s="58" t="s">
        <v>95</v>
      </c>
      <c r="W1842" s="58" t="s">
        <v>84</v>
      </c>
      <c r="X1842" s="58" t="s">
        <v>85</v>
      </c>
      <c r="Y1842" s="58" t="s">
        <v>86</v>
      </c>
      <c r="Z1842" s="58" t="s">
        <v>87</v>
      </c>
      <c r="AA1842" s="58" t="s">
        <v>88</v>
      </c>
      <c r="AB1842" s="58">
        <v>203</v>
      </c>
      <c r="AC1842" s="58">
        <v>290.28999999999996</v>
      </c>
    </row>
    <row r="1843" spans="19:29" ht="18" customHeight="1" x14ac:dyDescent="0.25">
      <c r="S1843" s="58" t="s">
        <v>82</v>
      </c>
      <c r="T1843" s="58">
        <v>2022</v>
      </c>
      <c r="U1843" s="58" t="s">
        <v>1</v>
      </c>
      <c r="V1843" s="58" t="s">
        <v>95</v>
      </c>
      <c r="W1843" s="58" t="s">
        <v>84</v>
      </c>
      <c r="X1843" s="58" t="s">
        <v>85</v>
      </c>
      <c r="Y1843" s="58" t="s">
        <v>86</v>
      </c>
      <c r="Z1843" s="58" t="s">
        <v>87</v>
      </c>
      <c r="AA1843" s="58" t="s">
        <v>90</v>
      </c>
      <c r="AB1843" s="58">
        <v>218</v>
      </c>
      <c r="AC1843" s="58">
        <v>311.74</v>
      </c>
    </row>
    <row r="1844" spans="19:29" ht="18" customHeight="1" x14ac:dyDescent="0.25">
      <c r="S1844" s="58" t="s">
        <v>89</v>
      </c>
      <c r="T1844" s="58">
        <v>2022</v>
      </c>
      <c r="U1844" s="58" t="s">
        <v>1</v>
      </c>
      <c r="V1844" s="58" t="s">
        <v>95</v>
      </c>
      <c r="W1844" s="58" t="s">
        <v>84</v>
      </c>
      <c r="X1844" s="58" t="s">
        <v>85</v>
      </c>
      <c r="Y1844" s="58" t="s">
        <v>86</v>
      </c>
      <c r="Z1844" s="58" t="s">
        <v>87</v>
      </c>
      <c r="AA1844" s="58" t="s">
        <v>90</v>
      </c>
      <c r="AB1844" s="58">
        <v>212</v>
      </c>
      <c r="AC1844" s="58">
        <v>303.15999999999997</v>
      </c>
    </row>
    <row r="1845" spans="19:29" ht="18" customHeight="1" x14ac:dyDescent="0.25">
      <c r="S1845" s="58" t="s">
        <v>91</v>
      </c>
      <c r="T1845" s="58">
        <v>2022</v>
      </c>
      <c r="U1845" s="58" t="s">
        <v>1</v>
      </c>
      <c r="V1845" s="58" t="s">
        <v>95</v>
      </c>
      <c r="W1845" s="58" t="s">
        <v>84</v>
      </c>
      <c r="X1845" s="58" t="s">
        <v>85</v>
      </c>
      <c r="Y1845" s="58" t="s">
        <v>86</v>
      </c>
      <c r="Z1845" s="58" t="s">
        <v>87</v>
      </c>
      <c r="AA1845" s="58" t="s">
        <v>90</v>
      </c>
      <c r="AB1845" s="58">
        <v>206</v>
      </c>
      <c r="AC1845" s="58">
        <v>294.58</v>
      </c>
    </row>
    <row r="1846" spans="19:29" ht="18" customHeight="1" x14ac:dyDescent="0.25">
      <c r="S1846" s="58" t="s">
        <v>82</v>
      </c>
      <c r="T1846" s="58">
        <v>2022</v>
      </c>
      <c r="U1846" s="58" t="s">
        <v>1</v>
      </c>
      <c r="V1846" s="58" t="s">
        <v>95</v>
      </c>
      <c r="W1846" s="58" t="s">
        <v>84</v>
      </c>
      <c r="X1846" s="58" t="s">
        <v>85</v>
      </c>
      <c r="Y1846" s="58" t="s">
        <v>86</v>
      </c>
      <c r="Z1846" s="58" t="s">
        <v>87</v>
      </c>
      <c r="AA1846" s="58" t="s">
        <v>88</v>
      </c>
      <c r="AB1846" s="58">
        <v>212</v>
      </c>
      <c r="AC1846" s="58">
        <v>303.15999999999997</v>
      </c>
    </row>
    <row r="1847" spans="19:29" ht="18" customHeight="1" x14ac:dyDescent="0.25">
      <c r="S1847" s="58" t="s">
        <v>91</v>
      </c>
      <c r="T1847" s="58">
        <v>2022</v>
      </c>
      <c r="U1847" s="58" t="s">
        <v>1</v>
      </c>
      <c r="V1847" s="58" t="s">
        <v>95</v>
      </c>
      <c r="W1847" s="58" t="s">
        <v>84</v>
      </c>
      <c r="X1847" s="58" t="s">
        <v>85</v>
      </c>
      <c r="Y1847" s="58" t="s">
        <v>86</v>
      </c>
      <c r="Z1847" s="58" t="s">
        <v>87</v>
      </c>
      <c r="AA1847" s="58" t="s">
        <v>88</v>
      </c>
      <c r="AB1847" s="58">
        <v>260</v>
      </c>
      <c r="AC1847" s="58">
        <v>371.8</v>
      </c>
    </row>
    <row r="1848" spans="19:29" ht="18" customHeight="1" x14ac:dyDescent="0.25">
      <c r="S1848" s="58" t="s">
        <v>82</v>
      </c>
      <c r="T1848" s="58">
        <v>2022</v>
      </c>
      <c r="U1848" s="58" t="s">
        <v>1</v>
      </c>
      <c r="V1848" s="58" t="s">
        <v>95</v>
      </c>
      <c r="W1848" s="58" t="s">
        <v>84</v>
      </c>
      <c r="X1848" s="58" t="s">
        <v>85</v>
      </c>
      <c r="Y1848" s="58" t="s">
        <v>86</v>
      </c>
      <c r="Z1848" s="58" t="s">
        <v>87</v>
      </c>
      <c r="AA1848" s="58" t="s">
        <v>88</v>
      </c>
      <c r="AB1848" s="58">
        <v>214</v>
      </c>
      <c r="AC1848" s="58">
        <v>306.02</v>
      </c>
    </row>
    <row r="1849" spans="19:29" ht="18" customHeight="1" x14ac:dyDescent="0.25">
      <c r="S1849" s="58" t="s">
        <v>82</v>
      </c>
      <c r="T1849" s="58">
        <v>2022</v>
      </c>
      <c r="U1849" s="58" t="s">
        <v>1</v>
      </c>
      <c r="V1849" s="58" t="s">
        <v>95</v>
      </c>
      <c r="W1849" s="58" t="s">
        <v>84</v>
      </c>
      <c r="X1849" s="58" t="s">
        <v>85</v>
      </c>
      <c r="Y1849" s="58" t="s">
        <v>86</v>
      </c>
      <c r="Z1849" s="58" t="s">
        <v>87</v>
      </c>
      <c r="AA1849" s="58" t="s">
        <v>88</v>
      </c>
      <c r="AB1849" s="58">
        <v>208</v>
      </c>
      <c r="AC1849" s="58">
        <v>297.44</v>
      </c>
    </row>
    <row r="1850" spans="19:29" ht="18" customHeight="1" x14ac:dyDescent="0.25">
      <c r="S1850" s="58" t="s">
        <v>89</v>
      </c>
      <c r="T1850" s="58">
        <v>2022</v>
      </c>
      <c r="U1850" s="58" t="s">
        <v>1</v>
      </c>
      <c r="V1850" s="58" t="s">
        <v>95</v>
      </c>
      <c r="W1850" s="58" t="s">
        <v>84</v>
      </c>
      <c r="X1850" s="58" t="s">
        <v>85</v>
      </c>
      <c r="Y1850" s="58" t="s">
        <v>86</v>
      </c>
      <c r="Z1850" s="58" t="s">
        <v>87</v>
      </c>
      <c r="AA1850" s="58" t="s">
        <v>88</v>
      </c>
      <c r="AB1850" s="58">
        <v>214</v>
      </c>
      <c r="AC1850" s="58">
        <v>526.24</v>
      </c>
    </row>
    <row r="1851" spans="19:29" ht="18" customHeight="1" x14ac:dyDescent="0.25">
      <c r="S1851" s="58" t="s">
        <v>89</v>
      </c>
      <c r="T1851" s="58">
        <v>2022</v>
      </c>
      <c r="U1851" s="58" t="s">
        <v>1</v>
      </c>
      <c r="V1851" s="58" t="s">
        <v>95</v>
      </c>
      <c r="W1851" s="58" t="s">
        <v>84</v>
      </c>
      <c r="X1851" s="58" t="s">
        <v>85</v>
      </c>
      <c r="Y1851" s="58" t="s">
        <v>86</v>
      </c>
      <c r="Z1851" s="58" t="s">
        <v>87</v>
      </c>
      <c r="AA1851" s="58" t="s">
        <v>88</v>
      </c>
      <c r="AB1851" s="58">
        <v>256</v>
      </c>
      <c r="AC1851" s="58">
        <v>526.24</v>
      </c>
    </row>
    <row r="1852" spans="19:29" ht="18" customHeight="1" x14ac:dyDescent="0.25">
      <c r="S1852" s="58" t="s">
        <v>82</v>
      </c>
      <c r="T1852" s="58">
        <v>2022</v>
      </c>
      <c r="U1852" s="58" t="s">
        <v>1</v>
      </c>
      <c r="V1852" s="58" t="s">
        <v>95</v>
      </c>
      <c r="W1852" s="58" t="s">
        <v>84</v>
      </c>
      <c r="X1852" s="58" t="s">
        <v>85</v>
      </c>
      <c r="Y1852" s="58" t="s">
        <v>86</v>
      </c>
      <c r="Z1852" s="58" t="s">
        <v>87</v>
      </c>
      <c r="AA1852" s="58" t="s">
        <v>88</v>
      </c>
      <c r="AB1852" s="58">
        <v>1009</v>
      </c>
      <c r="AC1852" s="58">
        <v>1442.87</v>
      </c>
    </row>
    <row r="1853" spans="19:29" ht="18" customHeight="1" x14ac:dyDescent="0.25">
      <c r="S1853" s="58" t="s">
        <v>89</v>
      </c>
      <c r="T1853" s="58">
        <v>2022</v>
      </c>
      <c r="U1853" s="58" t="s">
        <v>1</v>
      </c>
      <c r="V1853" s="58" t="s">
        <v>95</v>
      </c>
      <c r="W1853" s="58" t="s">
        <v>84</v>
      </c>
      <c r="X1853" s="58" t="s">
        <v>85</v>
      </c>
      <c r="Y1853" s="58" t="s">
        <v>86</v>
      </c>
      <c r="Z1853" s="58" t="s">
        <v>87</v>
      </c>
      <c r="AA1853" s="58" t="s">
        <v>88</v>
      </c>
      <c r="AB1853" s="58">
        <v>258</v>
      </c>
      <c r="AC1853" s="58">
        <v>368.94</v>
      </c>
    </row>
    <row r="1854" spans="19:29" ht="18" customHeight="1" x14ac:dyDescent="0.25">
      <c r="S1854" s="58" t="s">
        <v>82</v>
      </c>
      <c r="T1854" s="58">
        <v>2022</v>
      </c>
      <c r="U1854" s="58" t="s">
        <v>1</v>
      </c>
      <c r="V1854" s="58" t="s">
        <v>95</v>
      </c>
      <c r="W1854" s="58" t="s">
        <v>84</v>
      </c>
      <c r="X1854" s="58" t="s">
        <v>85</v>
      </c>
      <c r="Y1854" s="58" t="s">
        <v>86</v>
      </c>
      <c r="Z1854" s="58" t="s">
        <v>87</v>
      </c>
      <c r="AA1854" s="58" t="s">
        <v>88</v>
      </c>
      <c r="AB1854" s="58">
        <v>213</v>
      </c>
      <c r="AC1854" s="58">
        <v>304.59000000000003</v>
      </c>
    </row>
    <row r="1855" spans="19:29" ht="18" customHeight="1" x14ac:dyDescent="0.25">
      <c r="S1855" s="58" t="s">
        <v>92</v>
      </c>
      <c r="T1855" s="58">
        <v>2022</v>
      </c>
      <c r="U1855" s="58" t="s">
        <v>1</v>
      </c>
      <c r="V1855" s="58" t="s">
        <v>95</v>
      </c>
      <c r="W1855" s="58" t="s">
        <v>84</v>
      </c>
      <c r="X1855" s="58" t="s">
        <v>85</v>
      </c>
      <c r="Y1855" s="58" t="s">
        <v>86</v>
      </c>
      <c r="Z1855" s="58" t="s">
        <v>87</v>
      </c>
      <c r="AA1855" s="58" t="s">
        <v>88</v>
      </c>
      <c r="AB1855" s="58">
        <v>261</v>
      </c>
      <c r="AC1855" s="58">
        <v>373.23</v>
      </c>
    </row>
    <row r="1856" spans="19:29" ht="18" customHeight="1" x14ac:dyDescent="0.25">
      <c r="S1856" s="58" t="s">
        <v>89</v>
      </c>
      <c r="T1856" s="58">
        <v>2022</v>
      </c>
      <c r="U1856" s="58" t="s">
        <v>1</v>
      </c>
      <c r="V1856" s="58" t="s">
        <v>95</v>
      </c>
      <c r="W1856" s="58" t="s">
        <v>84</v>
      </c>
      <c r="X1856" s="58" t="s">
        <v>85</v>
      </c>
      <c r="Y1856" s="58" t="s">
        <v>86</v>
      </c>
      <c r="Z1856" s="58" t="s">
        <v>87</v>
      </c>
      <c r="AA1856" s="58" t="s">
        <v>88</v>
      </c>
      <c r="AB1856" s="58">
        <v>217</v>
      </c>
      <c r="AC1856" s="58">
        <v>310.31</v>
      </c>
    </row>
    <row r="1857" spans="19:29" ht="18" customHeight="1" x14ac:dyDescent="0.25">
      <c r="S1857" s="58" t="s">
        <v>82</v>
      </c>
      <c r="T1857" s="58">
        <v>2022</v>
      </c>
      <c r="U1857" s="58" t="s">
        <v>1</v>
      </c>
      <c r="V1857" s="58" t="s">
        <v>95</v>
      </c>
      <c r="W1857" s="58" t="s">
        <v>84</v>
      </c>
      <c r="X1857" s="58" t="s">
        <v>85</v>
      </c>
      <c r="Y1857" s="58" t="s">
        <v>86</v>
      </c>
      <c r="Z1857" s="58" t="s">
        <v>87</v>
      </c>
      <c r="AA1857" s="58" t="s">
        <v>88</v>
      </c>
      <c r="AB1857" s="58">
        <v>211</v>
      </c>
      <c r="AC1857" s="58">
        <v>301.73</v>
      </c>
    </row>
    <row r="1858" spans="19:29" ht="18" customHeight="1" x14ac:dyDescent="0.25">
      <c r="S1858" s="58" t="s">
        <v>82</v>
      </c>
      <c r="T1858" s="58">
        <v>2022</v>
      </c>
      <c r="U1858" s="58" t="s">
        <v>1</v>
      </c>
      <c r="V1858" s="58" t="s">
        <v>95</v>
      </c>
      <c r="W1858" s="58" t="s">
        <v>84</v>
      </c>
      <c r="X1858" s="58" t="s">
        <v>85</v>
      </c>
      <c r="Y1858" s="58" t="s">
        <v>86</v>
      </c>
      <c r="Z1858" s="58" t="s">
        <v>87</v>
      </c>
      <c r="AA1858" s="58" t="s">
        <v>88</v>
      </c>
      <c r="AB1858" s="58">
        <v>205</v>
      </c>
      <c r="AC1858" s="58">
        <v>293.14999999999998</v>
      </c>
    </row>
    <row r="1859" spans="19:29" ht="18" customHeight="1" x14ac:dyDescent="0.25">
      <c r="S1859" s="58" t="s">
        <v>82</v>
      </c>
      <c r="T1859" s="58">
        <v>2022</v>
      </c>
      <c r="U1859" s="58" t="s">
        <v>1</v>
      </c>
      <c r="V1859" s="58" t="s">
        <v>95</v>
      </c>
      <c r="W1859" s="58" t="s">
        <v>84</v>
      </c>
      <c r="X1859" s="58" t="s">
        <v>85</v>
      </c>
      <c r="Y1859" s="58" t="s">
        <v>86</v>
      </c>
      <c r="Z1859" s="58" t="s">
        <v>87</v>
      </c>
      <c r="AA1859" s="58" t="s">
        <v>88</v>
      </c>
      <c r="AB1859" s="58">
        <v>790</v>
      </c>
      <c r="AC1859" s="58">
        <v>1129.7</v>
      </c>
    </row>
    <row r="1860" spans="19:29" ht="18" customHeight="1" x14ac:dyDescent="0.25">
      <c r="S1860" s="58" t="s">
        <v>89</v>
      </c>
      <c r="T1860" s="58">
        <v>2022</v>
      </c>
      <c r="U1860" s="58" t="s">
        <v>1</v>
      </c>
      <c r="V1860" s="58" t="s">
        <v>95</v>
      </c>
      <c r="W1860" s="58" t="s">
        <v>84</v>
      </c>
      <c r="X1860" s="58" t="s">
        <v>85</v>
      </c>
      <c r="Y1860" s="58" t="s">
        <v>86</v>
      </c>
      <c r="Z1860" s="58" t="s">
        <v>87</v>
      </c>
      <c r="AA1860" s="58" t="s">
        <v>88</v>
      </c>
      <c r="AB1860" s="58">
        <v>823</v>
      </c>
      <c r="AC1860" s="58">
        <v>1176.8899999999999</v>
      </c>
    </row>
    <row r="1861" spans="19:29" ht="18" customHeight="1" x14ac:dyDescent="0.25">
      <c r="S1861" s="58" t="s">
        <v>82</v>
      </c>
      <c r="T1861" s="58">
        <v>2022</v>
      </c>
      <c r="U1861" s="58" t="s">
        <v>1</v>
      </c>
      <c r="V1861" s="58" t="s">
        <v>95</v>
      </c>
      <c r="W1861" s="58" t="s">
        <v>84</v>
      </c>
      <c r="X1861" s="58" t="s">
        <v>85</v>
      </c>
      <c r="Y1861" s="58" t="s">
        <v>86</v>
      </c>
      <c r="Z1861" s="58" t="s">
        <v>87</v>
      </c>
      <c r="AA1861" s="58" t="s">
        <v>90</v>
      </c>
      <c r="AB1861" s="58">
        <v>215</v>
      </c>
      <c r="AC1861" s="58">
        <v>307.45</v>
      </c>
    </row>
    <row r="1862" spans="19:29" ht="18" customHeight="1" x14ac:dyDescent="0.25">
      <c r="S1862" s="58" t="s">
        <v>91</v>
      </c>
      <c r="T1862" s="58">
        <v>2022</v>
      </c>
      <c r="U1862" s="58" t="s">
        <v>1</v>
      </c>
      <c r="V1862" s="58" t="s">
        <v>95</v>
      </c>
      <c r="W1862" s="58" t="s">
        <v>84</v>
      </c>
      <c r="X1862" s="58" t="s">
        <v>85</v>
      </c>
      <c r="Y1862" s="58" t="s">
        <v>86</v>
      </c>
      <c r="Z1862" s="58" t="s">
        <v>87</v>
      </c>
      <c r="AA1862" s="58" t="s">
        <v>90</v>
      </c>
      <c r="AB1862" s="58">
        <v>209</v>
      </c>
      <c r="AC1862" s="58">
        <v>298.87</v>
      </c>
    </row>
    <row r="1863" spans="19:29" ht="18" customHeight="1" x14ac:dyDescent="0.25">
      <c r="S1863" s="58" t="s">
        <v>82</v>
      </c>
      <c r="T1863" s="58">
        <v>2022</v>
      </c>
      <c r="U1863" s="58" t="s">
        <v>1</v>
      </c>
      <c r="V1863" s="58" t="s">
        <v>95</v>
      </c>
      <c r="W1863" s="58" t="s">
        <v>84</v>
      </c>
      <c r="X1863" s="58" t="s">
        <v>85</v>
      </c>
      <c r="Y1863" s="58" t="s">
        <v>86</v>
      </c>
      <c r="Z1863" s="58" t="s">
        <v>87</v>
      </c>
      <c r="AA1863" s="58" t="s">
        <v>90</v>
      </c>
      <c r="AB1863" s="58">
        <v>203</v>
      </c>
      <c r="AC1863" s="58">
        <v>290.28999999999996</v>
      </c>
    </row>
    <row r="1864" spans="19:29" ht="18" customHeight="1" x14ac:dyDescent="0.25">
      <c r="S1864" s="58" t="s">
        <v>91</v>
      </c>
      <c r="T1864" s="58">
        <v>2022</v>
      </c>
      <c r="U1864" s="58" t="s">
        <v>1</v>
      </c>
      <c r="V1864" s="58" t="s">
        <v>95</v>
      </c>
      <c r="W1864" s="58" t="s">
        <v>84</v>
      </c>
      <c r="X1864" s="58" t="s">
        <v>85</v>
      </c>
      <c r="Y1864" s="58" t="s">
        <v>86</v>
      </c>
      <c r="Z1864" s="58" t="s">
        <v>87</v>
      </c>
      <c r="AA1864" s="58" t="s">
        <v>88</v>
      </c>
      <c r="AB1864" s="58">
        <v>257</v>
      </c>
      <c r="AC1864" s="58">
        <v>367.51</v>
      </c>
    </row>
    <row r="1865" spans="19:29" ht="18" customHeight="1" x14ac:dyDescent="0.25">
      <c r="S1865" s="58" t="s">
        <v>89</v>
      </c>
      <c r="T1865" s="58">
        <v>2022</v>
      </c>
      <c r="U1865" s="58" t="s">
        <v>0</v>
      </c>
      <c r="V1865" s="58" t="s">
        <v>95</v>
      </c>
      <c r="W1865" s="58" t="s">
        <v>84</v>
      </c>
      <c r="X1865" s="58" t="s">
        <v>85</v>
      </c>
      <c r="Y1865" s="58" t="s">
        <v>86</v>
      </c>
      <c r="Z1865" s="58" t="s">
        <v>87</v>
      </c>
      <c r="AA1865" s="58" t="s">
        <v>90</v>
      </c>
      <c r="AB1865" s="58">
        <v>230</v>
      </c>
      <c r="AC1865" s="58">
        <v>328.9</v>
      </c>
    </row>
    <row r="1866" spans="19:29" ht="18" customHeight="1" x14ac:dyDescent="0.25">
      <c r="S1866" s="58" t="s">
        <v>82</v>
      </c>
      <c r="T1866" s="58">
        <v>2022</v>
      </c>
      <c r="U1866" s="58" t="s">
        <v>0</v>
      </c>
      <c r="V1866" s="58" t="s">
        <v>95</v>
      </c>
      <c r="W1866" s="58" t="s">
        <v>84</v>
      </c>
      <c r="X1866" s="58" t="s">
        <v>85</v>
      </c>
      <c r="Y1866" s="58" t="s">
        <v>86</v>
      </c>
      <c r="Z1866" s="58" t="s">
        <v>87</v>
      </c>
      <c r="AA1866" s="58" t="s">
        <v>90</v>
      </c>
      <c r="AB1866" s="58">
        <v>224</v>
      </c>
      <c r="AC1866" s="58">
        <v>320.32</v>
      </c>
    </row>
    <row r="1867" spans="19:29" ht="18" customHeight="1" x14ac:dyDescent="0.25">
      <c r="S1867" s="58" t="s">
        <v>93</v>
      </c>
      <c r="T1867" s="58">
        <v>2022</v>
      </c>
      <c r="U1867" s="58" t="s">
        <v>0</v>
      </c>
      <c r="V1867" s="58" t="s">
        <v>95</v>
      </c>
      <c r="W1867" s="58" t="s">
        <v>84</v>
      </c>
      <c r="X1867" s="58" t="s">
        <v>85</v>
      </c>
      <c r="Y1867" s="58" t="s">
        <v>86</v>
      </c>
      <c r="Z1867" s="58" t="s">
        <v>87</v>
      </c>
      <c r="AA1867" s="58" t="s">
        <v>88</v>
      </c>
      <c r="AB1867" s="58">
        <v>218</v>
      </c>
      <c r="AC1867" s="58">
        <v>311.74</v>
      </c>
    </row>
    <row r="1868" spans="19:29" ht="18" customHeight="1" x14ac:dyDescent="0.25">
      <c r="S1868" s="58" t="s">
        <v>92</v>
      </c>
      <c r="T1868" s="58">
        <v>2022</v>
      </c>
      <c r="U1868" s="58" t="s">
        <v>0</v>
      </c>
      <c r="V1868" s="58" t="s">
        <v>95</v>
      </c>
      <c r="W1868" s="58" t="s">
        <v>84</v>
      </c>
      <c r="X1868" s="58" t="s">
        <v>85</v>
      </c>
      <c r="Y1868" s="58" t="s">
        <v>86</v>
      </c>
      <c r="Z1868" s="58" t="s">
        <v>87</v>
      </c>
      <c r="AA1868" s="58" t="s">
        <v>88</v>
      </c>
      <c r="AB1868" s="58">
        <v>266</v>
      </c>
      <c r="AC1868" s="58">
        <v>380.38</v>
      </c>
    </row>
    <row r="1869" spans="19:29" ht="18" customHeight="1" x14ac:dyDescent="0.25">
      <c r="S1869" s="58" t="s">
        <v>89</v>
      </c>
      <c r="T1869" s="58">
        <v>2022</v>
      </c>
      <c r="U1869" s="58" t="s">
        <v>0</v>
      </c>
      <c r="V1869" s="58" t="s">
        <v>95</v>
      </c>
      <c r="W1869" s="58" t="s">
        <v>84</v>
      </c>
      <c r="X1869" s="58" t="s">
        <v>85</v>
      </c>
      <c r="Y1869" s="58" t="s">
        <v>86</v>
      </c>
      <c r="Z1869" s="58" t="s">
        <v>87</v>
      </c>
      <c r="AA1869" s="58" t="s">
        <v>88</v>
      </c>
      <c r="AB1869" s="58">
        <v>232</v>
      </c>
      <c r="AC1869" s="58">
        <v>331.76</v>
      </c>
    </row>
    <row r="1870" spans="19:29" ht="18" customHeight="1" x14ac:dyDescent="0.25">
      <c r="S1870" s="58" t="s">
        <v>89</v>
      </c>
      <c r="T1870" s="58">
        <v>2022</v>
      </c>
      <c r="U1870" s="58" t="s">
        <v>0</v>
      </c>
      <c r="V1870" s="58" t="s">
        <v>95</v>
      </c>
      <c r="W1870" s="58" t="s">
        <v>84</v>
      </c>
      <c r="X1870" s="58" t="s">
        <v>85</v>
      </c>
      <c r="Y1870" s="58" t="s">
        <v>86</v>
      </c>
      <c r="Z1870" s="58" t="s">
        <v>87</v>
      </c>
      <c r="AA1870" s="58" t="s">
        <v>88</v>
      </c>
      <c r="AB1870" s="58">
        <v>226</v>
      </c>
      <c r="AC1870" s="58">
        <v>323.18</v>
      </c>
    </row>
    <row r="1871" spans="19:29" ht="18" customHeight="1" x14ac:dyDescent="0.25">
      <c r="S1871" s="58" t="s">
        <v>89</v>
      </c>
      <c r="T1871" s="58">
        <v>2022</v>
      </c>
      <c r="U1871" s="58" t="s">
        <v>0</v>
      </c>
      <c r="V1871" s="58" t="s">
        <v>95</v>
      </c>
      <c r="W1871" s="58" t="s">
        <v>84</v>
      </c>
      <c r="X1871" s="58" t="s">
        <v>85</v>
      </c>
      <c r="Y1871" s="58" t="s">
        <v>86</v>
      </c>
      <c r="Z1871" s="58" t="s">
        <v>87</v>
      </c>
      <c r="AA1871" s="58" t="s">
        <v>88</v>
      </c>
      <c r="AB1871" s="58">
        <v>220</v>
      </c>
      <c r="AC1871" s="58">
        <v>314.60000000000002</v>
      </c>
    </row>
    <row r="1872" spans="19:29" ht="18" customHeight="1" x14ac:dyDescent="0.25">
      <c r="S1872" s="58" t="s">
        <v>82</v>
      </c>
      <c r="T1872" s="58">
        <v>2022</v>
      </c>
      <c r="U1872" s="58" t="s">
        <v>0</v>
      </c>
      <c r="V1872" s="58" t="s">
        <v>95</v>
      </c>
      <c r="W1872" s="58" t="s">
        <v>84</v>
      </c>
      <c r="X1872" s="58" t="s">
        <v>85</v>
      </c>
      <c r="Y1872" s="58" t="s">
        <v>86</v>
      </c>
      <c r="Z1872" s="58" t="s">
        <v>87</v>
      </c>
      <c r="AA1872" s="58" t="s">
        <v>88</v>
      </c>
      <c r="AB1872" s="58">
        <v>262</v>
      </c>
      <c r="AC1872" s="58">
        <v>526.24</v>
      </c>
    </row>
    <row r="1873" spans="19:29" ht="18" customHeight="1" x14ac:dyDescent="0.25">
      <c r="S1873" s="58" t="s">
        <v>82</v>
      </c>
      <c r="T1873" s="58">
        <v>2022</v>
      </c>
      <c r="U1873" s="58" t="s">
        <v>0</v>
      </c>
      <c r="V1873" s="58" t="s">
        <v>95</v>
      </c>
      <c r="W1873" s="58" t="s">
        <v>84</v>
      </c>
      <c r="X1873" s="58" t="s">
        <v>85</v>
      </c>
      <c r="Y1873" s="58" t="s">
        <v>86</v>
      </c>
      <c r="Z1873" s="58" t="s">
        <v>87</v>
      </c>
      <c r="AA1873" s="58" t="s">
        <v>88</v>
      </c>
      <c r="AB1873" s="58">
        <v>1008</v>
      </c>
      <c r="AC1873" s="58">
        <v>1441.44</v>
      </c>
    </row>
    <row r="1874" spans="19:29" ht="18" customHeight="1" x14ac:dyDescent="0.25">
      <c r="S1874" s="58" t="s">
        <v>89</v>
      </c>
      <c r="T1874" s="58">
        <v>2022</v>
      </c>
      <c r="U1874" s="58" t="s">
        <v>0</v>
      </c>
      <c r="V1874" s="58" t="s">
        <v>95</v>
      </c>
      <c r="W1874" s="58" t="s">
        <v>84</v>
      </c>
      <c r="X1874" s="58" t="s">
        <v>85</v>
      </c>
      <c r="Y1874" s="58" t="s">
        <v>86</v>
      </c>
      <c r="Z1874" s="58" t="s">
        <v>87</v>
      </c>
      <c r="AA1874" s="58" t="s">
        <v>88</v>
      </c>
      <c r="AB1874" s="58">
        <v>1041</v>
      </c>
      <c r="AC1874" s="58">
        <v>1488.63</v>
      </c>
    </row>
    <row r="1875" spans="19:29" ht="18" customHeight="1" x14ac:dyDescent="0.25">
      <c r="S1875" s="58" t="s">
        <v>89</v>
      </c>
      <c r="T1875" s="58">
        <v>2022</v>
      </c>
      <c r="U1875" s="58" t="s">
        <v>0</v>
      </c>
      <c r="V1875" s="58" t="s">
        <v>95</v>
      </c>
      <c r="W1875" s="58" t="s">
        <v>84</v>
      </c>
      <c r="X1875" s="58" t="s">
        <v>85</v>
      </c>
      <c r="Y1875" s="58" t="s">
        <v>86</v>
      </c>
      <c r="Z1875" s="58" t="s">
        <v>87</v>
      </c>
      <c r="AA1875" s="58" t="s">
        <v>88</v>
      </c>
      <c r="AB1875" s="58">
        <v>219</v>
      </c>
      <c r="AC1875" s="58">
        <v>313.17</v>
      </c>
    </row>
    <row r="1876" spans="19:29" ht="18" customHeight="1" x14ac:dyDescent="0.25">
      <c r="S1876" s="58" t="s">
        <v>93</v>
      </c>
      <c r="T1876" s="58">
        <v>2022</v>
      </c>
      <c r="U1876" s="58" t="s">
        <v>0</v>
      </c>
      <c r="V1876" s="58" t="s">
        <v>95</v>
      </c>
      <c r="W1876" s="58" t="s">
        <v>84</v>
      </c>
      <c r="X1876" s="58" t="s">
        <v>85</v>
      </c>
      <c r="Y1876" s="58" t="s">
        <v>86</v>
      </c>
      <c r="Z1876" s="58" t="s">
        <v>87</v>
      </c>
      <c r="AA1876" s="58" t="s">
        <v>88</v>
      </c>
      <c r="AB1876" s="58">
        <v>229</v>
      </c>
      <c r="AC1876" s="58">
        <v>327.47000000000003</v>
      </c>
    </row>
    <row r="1877" spans="19:29" ht="18" customHeight="1" x14ac:dyDescent="0.25">
      <c r="S1877" s="58" t="s">
        <v>82</v>
      </c>
      <c r="T1877" s="58">
        <v>2022</v>
      </c>
      <c r="U1877" s="58" t="s">
        <v>0</v>
      </c>
      <c r="V1877" s="58" t="s">
        <v>95</v>
      </c>
      <c r="W1877" s="58" t="s">
        <v>84</v>
      </c>
      <c r="X1877" s="58" t="s">
        <v>85</v>
      </c>
      <c r="Y1877" s="58" t="s">
        <v>86</v>
      </c>
      <c r="Z1877" s="58" t="s">
        <v>87</v>
      </c>
      <c r="AA1877" s="58" t="s">
        <v>88</v>
      </c>
      <c r="AB1877" s="58">
        <v>223</v>
      </c>
      <c r="AC1877" s="58">
        <v>318.89</v>
      </c>
    </row>
    <row r="1878" spans="19:29" ht="18" customHeight="1" x14ac:dyDescent="0.25">
      <c r="S1878" s="58" t="s">
        <v>89</v>
      </c>
      <c r="T1878" s="58">
        <v>2022</v>
      </c>
      <c r="U1878" s="58" t="s">
        <v>0</v>
      </c>
      <c r="V1878" s="58" t="s">
        <v>95</v>
      </c>
      <c r="W1878" s="58" t="s">
        <v>84</v>
      </c>
      <c r="X1878" s="58" t="s">
        <v>85</v>
      </c>
      <c r="Y1878" s="58" t="s">
        <v>86</v>
      </c>
      <c r="Z1878" s="58" t="s">
        <v>87</v>
      </c>
      <c r="AA1878" s="58" t="s">
        <v>88</v>
      </c>
      <c r="AB1878" s="58">
        <v>789</v>
      </c>
      <c r="AC1878" s="58">
        <v>1128.27</v>
      </c>
    </row>
    <row r="1879" spans="19:29" ht="18" customHeight="1" x14ac:dyDescent="0.25">
      <c r="S1879" s="58" t="s">
        <v>89</v>
      </c>
      <c r="T1879" s="58">
        <v>2022</v>
      </c>
      <c r="U1879" s="58" t="s">
        <v>0</v>
      </c>
      <c r="V1879" s="58" t="s">
        <v>95</v>
      </c>
      <c r="W1879" s="58" t="s">
        <v>84</v>
      </c>
      <c r="X1879" s="58" t="s">
        <v>85</v>
      </c>
      <c r="Y1879" s="58" t="s">
        <v>86</v>
      </c>
      <c r="Z1879" s="58" t="s">
        <v>87</v>
      </c>
      <c r="AA1879" s="58" t="s">
        <v>88</v>
      </c>
      <c r="AB1879" s="58">
        <v>822</v>
      </c>
      <c r="AC1879" s="58">
        <v>1175.46</v>
      </c>
    </row>
    <row r="1880" spans="19:29" ht="18" customHeight="1" x14ac:dyDescent="0.25">
      <c r="S1880" s="58" t="s">
        <v>89</v>
      </c>
      <c r="T1880" s="58">
        <v>2022</v>
      </c>
      <c r="U1880" s="58" t="s">
        <v>0</v>
      </c>
      <c r="V1880" s="58" t="s">
        <v>95</v>
      </c>
      <c r="W1880" s="58" t="s">
        <v>84</v>
      </c>
      <c r="X1880" s="58" t="s">
        <v>85</v>
      </c>
      <c r="Y1880" s="58" t="s">
        <v>86</v>
      </c>
      <c r="Z1880" s="58" t="s">
        <v>87</v>
      </c>
      <c r="AA1880" s="58" t="s">
        <v>90</v>
      </c>
      <c r="AB1880" s="58">
        <v>233</v>
      </c>
      <c r="AC1880" s="58">
        <v>333.19</v>
      </c>
    </row>
    <row r="1881" spans="19:29" ht="18" customHeight="1" x14ac:dyDescent="0.25">
      <c r="S1881" s="58" t="s">
        <v>89</v>
      </c>
      <c r="T1881" s="58">
        <v>2022</v>
      </c>
      <c r="U1881" s="58" t="s">
        <v>0</v>
      </c>
      <c r="V1881" s="58" t="s">
        <v>95</v>
      </c>
      <c r="W1881" s="58" t="s">
        <v>84</v>
      </c>
      <c r="X1881" s="58" t="s">
        <v>85</v>
      </c>
      <c r="Y1881" s="58" t="s">
        <v>86</v>
      </c>
      <c r="Z1881" s="58" t="s">
        <v>87</v>
      </c>
      <c r="AA1881" s="58" t="s">
        <v>90</v>
      </c>
      <c r="AB1881" s="58">
        <v>227</v>
      </c>
      <c r="AC1881" s="58">
        <v>324.61</v>
      </c>
    </row>
    <row r="1882" spans="19:29" ht="18" customHeight="1" x14ac:dyDescent="0.25">
      <c r="S1882" s="58" t="s">
        <v>82</v>
      </c>
      <c r="T1882" s="58">
        <v>2022</v>
      </c>
      <c r="U1882" s="58" t="s">
        <v>0</v>
      </c>
      <c r="V1882" s="58" t="s">
        <v>95</v>
      </c>
      <c r="W1882" s="58" t="s">
        <v>84</v>
      </c>
      <c r="X1882" s="58" t="s">
        <v>85</v>
      </c>
      <c r="Y1882" s="58" t="s">
        <v>86</v>
      </c>
      <c r="Z1882" s="58" t="s">
        <v>87</v>
      </c>
      <c r="AA1882" s="58" t="s">
        <v>90</v>
      </c>
      <c r="AB1882" s="58">
        <v>221</v>
      </c>
      <c r="AC1882" s="58">
        <v>316.02999999999997</v>
      </c>
    </row>
    <row r="1883" spans="19:29" ht="18" customHeight="1" x14ac:dyDescent="0.25">
      <c r="S1883" s="58" t="s">
        <v>89</v>
      </c>
      <c r="T1883" s="58">
        <v>2022</v>
      </c>
      <c r="U1883" s="58" t="s">
        <v>0</v>
      </c>
      <c r="V1883" s="58" t="s">
        <v>95</v>
      </c>
      <c r="W1883" s="58" t="s">
        <v>84</v>
      </c>
      <c r="X1883" s="58" t="s">
        <v>85</v>
      </c>
      <c r="Y1883" s="58" t="s">
        <v>86</v>
      </c>
      <c r="Z1883" s="58" t="s">
        <v>87</v>
      </c>
      <c r="AA1883" s="58" t="s">
        <v>88</v>
      </c>
      <c r="AB1883" s="58">
        <v>215</v>
      </c>
      <c r="AC1883" s="58">
        <v>307.45</v>
      </c>
    </row>
    <row r="1884" spans="19:29" ht="18" customHeight="1" x14ac:dyDescent="0.25">
      <c r="S1884" s="58" t="s">
        <v>91</v>
      </c>
      <c r="T1884" s="58">
        <v>2022</v>
      </c>
      <c r="U1884" s="58" t="s">
        <v>0</v>
      </c>
      <c r="V1884" s="58" t="s">
        <v>95</v>
      </c>
      <c r="W1884" s="58" t="s">
        <v>84</v>
      </c>
      <c r="X1884" s="58" t="s">
        <v>85</v>
      </c>
      <c r="Y1884" s="58" t="s">
        <v>86</v>
      </c>
      <c r="Z1884" s="58" t="s">
        <v>87</v>
      </c>
      <c r="AA1884" s="58" t="s">
        <v>88</v>
      </c>
      <c r="AB1884" s="58">
        <v>263</v>
      </c>
      <c r="AC1884" s="58">
        <v>376.09000000000003</v>
      </c>
    </row>
    <row r="1885" spans="19:29" ht="18" customHeight="1" x14ac:dyDescent="0.25">
      <c r="S1885" s="58" t="s">
        <v>82</v>
      </c>
      <c r="T1885" s="58">
        <v>2022</v>
      </c>
      <c r="U1885" s="58" t="s">
        <v>6</v>
      </c>
      <c r="V1885" s="58" t="s">
        <v>95</v>
      </c>
      <c r="W1885" s="58" t="s">
        <v>84</v>
      </c>
      <c r="X1885" s="58" t="s">
        <v>85</v>
      </c>
      <c r="Y1885" s="58" t="s">
        <v>86</v>
      </c>
      <c r="Z1885" s="58" t="s">
        <v>87</v>
      </c>
      <c r="AA1885" s="58" t="s">
        <v>90</v>
      </c>
      <c r="AB1885" s="58">
        <v>134</v>
      </c>
      <c r="AC1885" s="58">
        <v>191.62</v>
      </c>
    </row>
    <row r="1886" spans="19:29" ht="18" customHeight="1" x14ac:dyDescent="0.25">
      <c r="S1886" s="58" t="s">
        <v>82</v>
      </c>
      <c r="T1886" s="58">
        <v>2022</v>
      </c>
      <c r="U1886" s="58" t="s">
        <v>6</v>
      </c>
      <c r="V1886" s="58" t="s">
        <v>95</v>
      </c>
      <c r="W1886" s="58" t="s">
        <v>84</v>
      </c>
      <c r="X1886" s="58" t="s">
        <v>85</v>
      </c>
      <c r="Y1886" s="58" t="s">
        <v>86</v>
      </c>
      <c r="Z1886" s="58" t="s">
        <v>87</v>
      </c>
      <c r="AA1886" s="58" t="s">
        <v>90</v>
      </c>
      <c r="AB1886" s="58">
        <v>128</v>
      </c>
      <c r="AC1886" s="58">
        <v>183.04</v>
      </c>
    </row>
    <row r="1887" spans="19:29" ht="18" customHeight="1" x14ac:dyDescent="0.25">
      <c r="S1887" s="58" t="s">
        <v>89</v>
      </c>
      <c r="T1887" s="58">
        <v>2022</v>
      </c>
      <c r="U1887" s="58" t="s">
        <v>6</v>
      </c>
      <c r="V1887" s="58" t="s">
        <v>95</v>
      </c>
      <c r="W1887" s="58" t="s">
        <v>84</v>
      </c>
      <c r="X1887" s="58" t="s">
        <v>85</v>
      </c>
      <c r="Y1887" s="58" t="s">
        <v>86</v>
      </c>
      <c r="Z1887" s="58" t="s">
        <v>87</v>
      </c>
      <c r="AA1887" s="58" t="s">
        <v>88</v>
      </c>
      <c r="AB1887" s="58">
        <v>230</v>
      </c>
      <c r="AC1887" s="58">
        <v>328.9</v>
      </c>
    </row>
    <row r="1888" spans="19:29" ht="18" customHeight="1" x14ac:dyDescent="0.25">
      <c r="S1888" s="58" t="s">
        <v>89</v>
      </c>
      <c r="T1888" s="58">
        <v>2022</v>
      </c>
      <c r="U1888" s="58" t="s">
        <v>6</v>
      </c>
      <c r="V1888" s="58" t="s">
        <v>95</v>
      </c>
      <c r="W1888" s="58" t="s">
        <v>84</v>
      </c>
      <c r="X1888" s="58" t="s">
        <v>85</v>
      </c>
      <c r="Y1888" s="58" t="s">
        <v>86</v>
      </c>
      <c r="Z1888" s="58" t="s">
        <v>87</v>
      </c>
      <c r="AA1888" s="58" t="s">
        <v>88</v>
      </c>
      <c r="AB1888" s="58">
        <v>136</v>
      </c>
      <c r="AC1888" s="58">
        <v>194.48</v>
      </c>
    </row>
    <row r="1889" spans="19:29" ht="18" customHeight="1" x14ac:dyDescent="0.25">
      <c r="S1889" s="58" t="s">
        <v>82</v>
      </c>
      <c r="T1889" s="58">
        <v>2022</v>
      </c>
      <c r="U1889" s="58" t="s">
        <v>6</v>
      </c>
      <c r="V1889" s="58" t="s">
        <v>95</v>
      </c>
      <c r="W1889" s="58" t="s">
        <v>84</v>
      </c>
      <c r="X1889" s="58" t="s">
        <v>85</v>
      </c>
      <c r="Y1889" s="58" t="s">
        <v>86</v>
      </c>
      <c r="Z1889" s="58" t="s">
        <v>87</v>
      </c>
      <c r="AA1889" s="58" t="s">
        <v>88</v>
      </c>
      <c r="AB1889" s="58">
        <v>130</v>
      </c>
      <c r="AC1889" s="58">
        <v>185.9</v>
      </c>
    </row>
    <row r="1890" spans="19:29" ht="18" customHeight="1" x14ac:dyDescent="0.25">
      <c r="S1890" s="58" t="s">
        <v>91</v>
      </c>
      <c r="T1890" s="58">
        <v>2022</v>
      </c>
      <c r="U1890" s="58" t="s">
        <v>6</v>
      </c>
      <c r="V1890" s="58" t="s">
        <v>95</v>
      </c>
      <c r="W1890" s="58" t="s">
        <v>84</v>
      </c>
      <c r="X1890" s="58" t="s">
        <v>85</v>
      </c>
      <c r="Y1890" s="58" t="s">
        <v>86</v>
      </c>
      <c r="Z1890" s="58" t="s">
        <v>87</v>
      </c>
      <c r="AA1890" s="58" t="s">
        <v>88</v>
      </c>
      <c r="AB1890" s="58">
        <v>370</v>
      </c>
      <c r="AC1890" s="58">
        <v>529.1</v>
      </c>
    </row>
    <row r="1891" spans="19:29" ht="18" customHeight="1" x14ac:dyDescent="0.25">
      <c r="S1891" s="58" t="s">
        <v>89</v>
      </c>
      <c r="T1891" s="58">
        <v>2022</v>
      </c>
      <c r="U1891" s="58" t="s">
        <v>6</v>
      </c>
      <c r="V1891" s="58" t="s">
        <v>95</v>
      </c>
      <c r="W1891" s="58" t="s">
        <v>84</v>
      </c>
      <c r="X1891" s="58" t="s">
        <v>85</v>
      </c>
      <c r="Y1891" s="58" t="s">
        <v>86</v>
      </c>
      <c r="Z1891" s="58" t="s">
        <v>87</v>
      </c>
      <c r="AA1891" s="58" t="s">
        <v>88</v>
      </c>
      <c r="AB1891" s="58">
        <v>184</v>
      </c>
      <c r="AC1891" s="58">
        <v>526.24</v>
      </c>
    </row>
    <row r="1892" spans="19:29" ht="18" customHeight="1" x14ac:dyDescent="0.25">
      <c r="S1892" s="58" t="s">
        <v>89</v>
      </c>
      <c r="T1892" s="58">
        <v>2022</v>
      </c>
      <c r="U1892" s="58" t="s">
        <v>6</v>
      </c>
      <c r="V1892" s="58" t="s">
        <v>95</v>
      </c>
      <c r="W1892" s="58" t="s">
        <v>84</v>
      </c>
      <c r="X1892" s="58" t="s">
        <v>85</v>
      </c>
      <c r="Y1892" s="58" t="s">
        <v>86</v>
      </c>
      <c r="Z1892" s="58" t="s">
        <v>87</v>
      </c>
      <c r="AA1892" s="58" t="s">
        <v>88</v>
      </c>
      <c r="AB1892" s="58">
        <v>232</v>
      </c>
      <c r="AC1892" s="58">
        <v>526.24</v>
      </c>
    </row>
    <row r="1893" spans="19:29" ht="18" customHeight="1" x14ac:dyDescent="0.25">
      <c r="S1893" s="58" t="s">
        <v>91</v>
      </c>
      <c r="T1893" s="58">
        <v>2022</v>
      </c>
      <c r="U1893" s="58" t="s">
        <v>6</v>
      </c>
      <c r="V1893" s="58" t="s">
        <v>95</v>
      </c>
      <c r="W1893" s="58" t="s">
        <v>84</v>
      </c>
      <c r="X1893" s="58" t="s">
        <v>85</v>
      </c>
      <c r="Y1893" s="58" t="s">
        <v>86</v>
      </c>
      <c r="Z1893" s="58" t="s">
        <v>87</v>
      </c>
      <c r="AA1893" s="58" t="s">
        <v>88</v>
      </c>
      <c r="AB1893" s="58">
        <v>1013</v>
      </c>
      <c r="AC1893" s="58">
        <v>1448.59</v>
      </c>
    </row>
    <row r="1894" spans="19:29" ht="18" customHeight="1" x14ac:dyDescent="0.25">
      <c r="S1894" s="58" t="s">
        <v>92</v>
      </c>
      <c r="T1894" s="58">
        <v>2022</v>
      </c>
      <c r="U1894" s="58" t="s">
        <v>6</v>
      </c>
      <c r="V1894" s="58" t="s">
        <v>95</v>
      </c>
      <c r="W1894" s="58" t="s">
        <v>84</v>
      </c>
      <c r="X1894" s="58" t="s">
        <v>85</v>
      </c>
      <c r="Y1894" s="58" t="s">
        <v>86</v>
      </c>
      <c r="Z1894" s="58" t="s">
        <v>87</v>
      </c>
      <c r="AA1894" s="58" t="s">
        <v>88</v>
      </c>
      <c r="AB1894" s="58">
        <v>234</v>
      </c>
      <c r="AC1894" s="58">
        <v>334.62</v>
      </c>
    </row>
    <row r="1895" spans="19:29" ht="18" customHeight="1" x14ac:dyDescent="0.25">
      <c r="S1895" s="58" t="s">
        <v>91</v>
      </c>
      <c r="T1895" s="58">
        <v>2022</v>
      </c>
      <c r="U1895" s="58" t="s">
        <v>6</v>
      </c>
      <c r="V1895" s="58" t="s">
        <v>95</v>
      </c>
      <c r="W1895" s="58" t="s">
        <v>84</v>
      </c>
      <c r="X1895" s="58" t="s">
        <v>85</v>
      </c>
      <c r="Y1895" s="58" t="s">
        <v>86</v>
      </c>
      <c r="Z1895" s="58" t="s">
        <v>87</v>
      </c>
      <c r="AA1895" s="58" t="s">
        <v>88</v>
      </c>
      <c r="AB1895" s="58">
        <v>183</v>
      </c>
      <c r="AC1895" s="58">
        <v>261.69</v>
      </c>
    </row>
    <row r="1896" spans="19:29" ht="18" customHeight="1" x14ac:dyDescent="0.25">
      <c r="S1896" s="58" t="s">
        <v>89</v>
      </c>
      <c r="T1896" s="58">
        <v>2022</v>
      </c>
      <c r="U1896" s="58" t="s">
        <v>6</v>
      </c>
      <c r="V1896" s="58" t="s">
        <v>95</v>
      </c>
      <c r="W1896" s="58" t="s">
        <v>84</v>
      </c>
      <c r="X1896" s="58" t="s">
        <v>85</v>
      </c>
      <c r="Y1896" s="58" t="s">
        <v>86</v>
      </c>
      <c r="Z1896" s="58" t="s">
        <v>87</v>
      </c>
      <c r="AA1896" s="58" t="s">
        <v>88</v>
      </c>
      <c r="AB1896" s="58">
        <v>231</v>
      </c>
      <c r="AC1896" s="58">
        <v>330.33</v>
      </c>
    </row>
    <row r="1897" spans="19:29" ht="18" customHeight="1" x14ac:dyDescent="0.25">
      <c r="S1897" s="58" t="s">
        <v>91</v>
      </c>
      <c r="T1897" s="58">
        <v>2022</v>
      </c>
      <c r="U1897" s="58" t="s">
        <v>6</v>
      </c>
      <c r="V1897" s="58" t="s">
        <v>95</v>
      </c>
      <c r="W1897" s="58" t="s">
        <v>84</v>
      </c>
      <c r="X1897" s="58" t="s">
        <v>85</v>
      </c>
      <c r="Y1897" s="58" t="s">
        <v>86</v>
      </c>
      <c r="Z1897" s="58" t="s">
        <v>87</v>
      </c>
      <c r="AA1897" s="58" t="s">
        <v>88</v>
      </c>
      <c r="AB1897" s="58">
        <v>133</v>
      </c>
      <c r="AC1897" s="58">
        <v>190.19</v>
      </c>
    </row>
    <row r="1898" spans="19:29" ht="18" customHeight="1" x14ac:dyDescent="0.25">
      <c r="S1898" s="58" t="s">
        <v>89</v>
      </c>
      <c r="T1898" s="58">
        <v>2022</v>
      </c>
      <c r="U1898" s="58" t="s">
        <v>6</v>
      </c>
      <c r="V1898" s="58" t="s">
        <v>95</v>
      </c>
      <c r="W1898" s="58" t="s">
        <v>84</v>
      </c>
      <c r="X1898" s="58" t="s">
        <v>85</v>
      </c>
      <c r="Y1898" s="58" t="s">
        <v>86</v>
      </c>
      <c r="Z1898" s="58" t="s">
        <v>87</v>
      </c>
      <c r="AA1898" s="58" t="s">
        <v>88</v>
      </c>
      <c r="AB1898" s="58">
        <v>127</v>
      </c>
      <c r="AC1898" s="58">
        <v>181.61</v>
      </c>
    </row>
    <row r="1899" spans="19:29" ht="18" customHeight="1" x14ac:dyDescent="0.25">
      <c r="S1899" s="58" t="s">
        <v>89</v>
      </c>
      <c r="T1899" s="58">
        <v>2022</v>
      </c>
      <c r="U1899" s="58" t="s">
        <v>6</v>
      </c>
      <c r="V1899" s="58" t="s">
        <v>95</v>
      </c>
      <c r="W1899" s="58" t="s">
        <v>84</v>
      </c>
      <c r="X1899" s="58" t="s">
        <v>85</v>
      </c>
      <c r="Y1899" s="58" t="s">
        <v>86</v>
      </c>
      <c r="Z1899" s="58" t="s">
        <v>87</v>
      </c>
      <c r="AA1899" s="58" t="s">
        <v>88</v>
      </c>
      <c r="AB1899" s="58">
        <v>794</v>
      </c>
      <c r="AC1899" s="58">
        <v>1135.42</v>
      </c>
    </row>
    <row r="1900" spans="19:29" ht="18" customHeight="1" x14ac:dyDescent="0.25">
      <c r="S1900" s="58" t="s">
        <v>89</v>
      </c>
      <c r="T1900" s="58">
        <v>2022</v>
      </c>
      <c r="U1900" s="58" t="s">
        <v>6</v>
      </c>
      <c r="V1900" s="58" t="s">
        <v>95</v>
      </c>
      <c r="W1900" s="58" t="s">
        <v>84</v>
      </c>
      <c r="X1900" s="58" t="s">
        <v>85</v>
      </c>
      <c r="Y1900" s="58" t="s">
        <v>86</v>
      </c>
      <c r="Z1900" s="58" t="s">
        <v>87</v>
      </c>
      <c r="AA1900" s="58" t="s">
        <v>90</v>
      </c>
      <c r="AB1900" s="58">
        <v>137</v>
      </c>
      <c r="AC1900" s="58">
        <v>195.91</v>
      </c>
    </row>
    <row r="1901" spans="19:29" ht="18" customHeight="1" x14ac:dyDescent="0.25">
      <c r="S1901" s="58" t="s">
        <v>82</v>
      </c>
      <c r="T1901" s="58">
        <v>2022</v>
      </c>
      <c r="U1901" s="58" t="s">
        <v>6</v>
      </c>
      <c r="V1901" s="58" t="s">
        <v>95</v>
      </c>
      <c r="W1901" s="58" t="s">
        <v>84</v>
      </c>
      <c r="X1901" s="58" t="s">
        <v>85</v>
      </c>
      <c r="Y1901" s="58" t="s">
        <v>86</v>
      </c>
      <c r="Z1901" s="58" t="s">
        <v>87</v>
      </c>
      <c r="AA1901" s="58" t="s">
        <v>90</v>
      </c>
      <c r="AB1901" s="58">
        <v>131</v>
      </c>
      <c r="AC1901" s="58">
        <v>187.32999999999998</v>
      </c>
    </row>
    <row r="1902" spans="19:29" ht="18" customHeight="1" x14ac:dyDescent="0.25">
      <c r="S1902" s="58" t="s">
        <v>82</v>
      </c>
      <c r="T1902" s="58">
        <v>2022</v>
      </c>
      <c r="U1902" s="58" t="s">
        <v>6</v>
      </c>
      <c r="V1902" s="58" t="s">
        <v>95</v>
      </c>
      <c r="W1902" s="58" t="s">
        <v>84</v>
      </c>
      <c r="X1902" s="58" t="s">
        <v>85</v>
      </c>
      <c r="Y1902" s="58" t="s">
        <v>86</v>
      </c>
      <c r="Z1902" s="58" t="s">
        <v>87</v>
      </c>
      <c r="AA1902" s="58" t="s">
        <v>90</v>
      </c>
      <c r="AB1902" s="58">
        <v>371</v>
      </c>
      <c r="AC1902" s="58">
        <v>530.53</v>
      </c>
    </row>
    <row r="1903" spans="19:29" ht="18" customHeight="1" x14ac:dyDescent="0.25">
      <c r="S1903" s="58" t="s">
        <v>82</v>
      </c>
      <c r="T1903" s="58">
        <v>2022</v>
      </c>
      <c r="U1903" s="58" t="s">
        <v>6</v>
      </c>
      <c r="V1903" s="58" t="s">
        <v>95</v>
      </c>
      <c r="W1903" s="58" t="s">
        <v>84</v>
      </c>
      <c r="X1903" s="58" t="s">
        <v>85</v>
      </c>
      <c r="Y1903" s="58" t="s">
        <v>86</v>
      </c>
      <c r="Z1903" s="58" t="s">
        <v>87</v>
      </c>
      <c r="AA1903" s="58" t="s">
        <v>88</v>
      </c>
      <c r="AB1903" s="58">
        <v>185</v>
      </c>
      <c r="AC1903" s="58">
        <v>264.55</v>
      </c>
    </row>
    <row r="1904" spans="19:29" ht="18" customHeight="1" x14ac:dyDescent="0.25">
      <c r="S1904" s="58" t="s">
        <v>89</v>
      </c>
      <c r="T1904" s="58">
        <v>2022</v>
      </c>
      <c r="U1904" s="58" t="s">
        <v>6</v>
      </c>
      <c r="V1904" s="58" t="s">
        <v>95</v>
      </c>
      <c r="W1904" s="58" t="s">
        <v>84</v>
      </c>
      <c r="X1904" s="58" t="s">
        <v>85</v>
      </c>
      <c r="Y1904" s="58" t="s">
        <v>86</v>
      </c>
      <c r="Z1904" s="58" t="s">
        <v>87</v>
      </c>
      <c r="AA1904" s="58" t="s">
        <v>88</v>
      </c>
      <c r="AB1904" s="58">
        <v>233</v>
      </c>
      <c r="AC1904" s="58">
        <v>333.19</v>
      </c>
    </row>
    <row r="1905" spans="19:29" ht="18" customHeight="1" x14ac:dyDescent="0.25">
      <c r="S1905" s="58" t="s">
        <v>89</v>
      </c>
      <c r="T1905" s="58">
        <v>2022</v>
      </c>
      <c r="U1905" s="58" t="s">
        <v>5</v>
      </c>
      <c r="V1905" s="58" t="s">
        <v>95</v>
      </c>
      <c r="W1905" s="58" t="s">
        <v>84</v>
      </c>
      <c r="X1905" s="58" t="s">
        <v>85</v>
      </c>
      <c r="Y1905" s="58" t="s">
        <v>86</v>
      </c>
      <c r="Z1905" s="58" t="s">
        <v>87</v>
      </c>
      <c r="AA1905" s="58" t="s">
        <v>90</v>
      </c>
      <c r="AB1905" s="58">
        <v>152</v>
      </c>
      <c r="AC1905" s="58">
        <v>217.36</v>
      </c>
    </row>
    <row r="1906" spans="19:29" ht="18" customHeight="1" x14ac:dyDescent="0.25">
      <c r="S1906" s="58" t="s">
        <v>89</v>
      </c>
      <c r="T1906" s="58">
        <v>2022</v>
      </c>
      <c r="U1906" s="58" t="s">
        <v>5</v>
      </c>
      <c r="V1906" s="58" t="s">
        <v>95</v>
      </c>
      <c r="W1906" s="58" t="s">
        <v>84</v>
      </c>
      <c r="X1906" s="58" t="s">
        <v>85</v>
      </c>
      <c r="Y1906" s="58" t="s">
        <v>86</v>
      </c>
      <c r="Z1906" s="58" t="s">
        <v>87</v>
      </c>
      <c r="AA1906" s="58" t="s">
        <v>90</v>
      </c>
      <c r="AB1906" s="58">
        <v>146</v>
      </c>
      <c r="AC1906" s="58">
        <v>208.78</v>
      </c>
    </row>
    <row r="1907" spans="19:29" ht="18" customHeight="1" x14ac:dyDescent="0.25">
      <c r="S1907" s="58" t="s">
        <v>89</v>
      </c>
      <c r="T1907" s="58">
        <v>2022</v>
      </c>
      <c r="U1907" s="58" t="s">
        <v>5</v>
      </c>
      <c r="V1907" s="58" t="s">
        <v>95</v>
      </c>
      <c r="W1907" s="58" t="s">
        <v>84</v>
      </c>
      <c r="X1907" s="58" t="s">
        <v>85</v>
      </c>
      <c r="Y1907" s="58" t="s">
        <v>86</v>
      </c>
      <c r="Z1907" s="58" t="s">
        <v>87</v>
      </c>
      <c r="AA1907" s="58" t="s">
        <v>90</v>
      </c>
      <c r="AB1907" s="58">
        <v>140</v>
      </c>
      <c r="AC1907" s="58">
        <v>200.2</v>
      </c>
    </row>
    <row r="1908" spans="19:29" ht="18" customHeight="1" x14ac:dyDescent="0.25">
      <c r="S1908" s="58" t="s">
        <v>93</v>
      </c>
      <c r="T1908" s="58">
        <v>2022</v>
      </c>
      <c r="U1908" s="58" t="s">
        <v>5</v>
      </c>
      <c r="V1908" s="58" t="s">
        <v>95</v>
      </c>
      <c r="W1908" s="58" t="s">
        <v>84</v>
      </c>
      <c r="X1908" s="58" t="s">
        <v>85</v>
      </c>
      <c r="Y1908" s="58" t="s">
        <v>86</v>
      </c>
      <c r="Z1908" s="58" t="s">
        <v>87</v>
      </c>
      <c r="AA1908" s="58" t="s">
        <v>88</v>
      </c>
      <c r="AB1908" s="58">
        <v>188</v>
      </c>
      <c r="AC1908" s="58">
        <v>268.84000000000003</v>
      </c>
    </row>
    <row r="1909" spans="19:29" ht="18" customHeight="1" x14ac:dyDescent="0.25">
      <c r="S1909" s="58" t="s">
        <v>82</v>
      </c>
      <c r="T1909" s="58">
        <v>2022</v>
      </c>
      <c r="U1909" s="58" t="s">
        <v>5</v>
      </c>
      <c r="V1909" s="58" t="s">
        <v>95</v>
      </c>
      <c r="W1909" s="58" t="s">
        <v>84</v>
      </c>
      <c r="X1909" s="58" t="s">
        <v>85</v>
      </c>
      <c r="Y1909" s="58" t="s">
        <v>86</v>
      </c>
      <c r="Z1909" s="58" t="s">
        <v>87</v>
      </c>
      <c r="AA1909" s="58" t="s">
        <v>88</v>
      </c>
      <c r="AB1909" s="58">
        <v>236</v>
      </c>
      <c r="AC1909" s="58">
        <v>337.48</v>
      </c>
    </row>
    <row r="1910" spans="19:29" ht="18" customHeight="1" x14ac:dyDescent="0.25">
      <c r="S1910" s="58" t="s">
        <v>89</v>
      </c>
      <c r="T1910" s="58">
        <v>2022</v>
      </c>
      <c r="U1910" s="58" t="s">
        <v>5</v>
      </c>
      <c r="V1910" s="58" t="s">
        <v>95</v>
      </c>
      <c r="W1910" s="58" t="s">
        <v>84</v>
      </c>
      <c r="X1910" s="58" t="s">
        <v>85</v>
      </c>
      <c r="Y1910" s="58" t="s">
        <v>86</v>
      </c>
      <c r="Z1910" s="58" t="s">
        <v>87</v>
      </c>
      <c r="AA1910" s="58" t="s">
        <v>88</v>
      </c>
      <c r="AB1910" s="58">
        <v>154</v>
      </c>
      <c r="AC1910" s="58">
        <v>220.22</v>
      </c>
    </row>
    <row r="1911" spans="19:29" ht="18" customHeight="1" x14ac:dyDescent="0.25">
      <c r="S1911" s="58" t="s">
        <v>82</v>
      </c>
      <c r="T1911" s="58">
        <v>2022</v>
      </c>
      <c r="U1911" s="58" t="s">
        <v>5</v>
      </c>
      <c r="V1911" s="58" t="s">
        <v>95</v>
      </c>
      <c r="W1911" s="58" t="s">
        <v>84</v>
      </c>
      <c r="X1911" s="58" t="s">
        <v>85</v>
      </c>
      <c r="Y1911" s="58" t="s">
        <v>86</v>
      </c>
      <c r="Z1911" s="58" t="s">
        <v>87</v>
      </c>
      <c r="AA1911" s="58" t="s">
        <v>88</v>
      </c>
      <c r="AB1911" s="58">
        <v>148</v>
      </c>
      <c r="AC1911" s="58">
        <v>211.64</v>
      </c>
    </row>
    <row r="1912" spans="19:29" ht="18" customHeight="1" x14ac:dyDescent="0.25">
      <c r="S1912" s="58" t="s">
        <v>91</v>
      </c>
      <c r="T1912" s="58">
        <v>2022</v>
      </c>
      <c r="U1912" s="58" t="s">
        <v>5</v>
      </c>
      <c r="V1912" s="58" t="s">
        <v>95</v>
      </c>
      <c r="W1912" s="58" t="s">
        <v>84</v>
      </c>
      <c r="X1912" s="58" t="s">
        <v>85</v>
      </c>
      <c r="Y1912" s="58" t="s">
        <v>86</v>
      </c>
      <c r="Z1912" s="58" t="s">
        <v>87</v>
      </c>
      <c r="AA1912" s="58" t="s">
        <v>88</v>
      </c>
      <c r="AB1912" s="58">
        <v>142</v>
      </c>
      <c r="AC1912" s="58">
        <v>203.06</v>
      </c>
    </row>
    <row r="1913" spans="19:29" ht="18" customHeight="1" x14ac:dyDescent="0.25">
      <c r="S1913" s="58" t="s">
        <v>82</v>
      </c>
      <c r="T1913" s="58">
        <v>2022</v>
      </c>
      <c r="U1913" s="58" t="s">
        <v>5</v>
      </c>
      <c r="V1913" s="58" t="s">
        <v>95</v>
      </c>
      <c r="W1913" s="58" t="s">
        <v>84</v>
      </c>
      <c r="X1913" s="58" t="s">
        <v>85</v>
      </c>
      <c r="Y1913" s="58" t="s">
        <v>86</v>
      </c>
      <c r="Z1913" s="58" t="s">
        <v>87</v>
      </c>
      <c r="AA1913" s="58" t="s">
        <v>88</v>
      </c>
      <c r="AB1913" s="58">
        <v>190</v>
      </c>
      <c r="AC1913" s="58">
        <v>526.24</v>
      </c>
    </row>
    <row r="1914" spans="19:29" ht="18" customHeight="1" x14ac:dyDescent="0.25">
      <c r="S1914" s="58" t="s">
        <v>92</v>
      </c>
      <c r="T1914" s="58">
        <v>2022</v>
      </c>
      <c r="U1914" s="58" t="s">
        <v>5</v>
      </c>
      <c r="V1914" s="58" t="s">
        <v>95</v>
      </c>
      <c r="W1914" s="58" t="s">
        <v>84</v>
      </c>
      <c r="X1914" s="58" t="s">
        <v>85</v>
      </c>
      <c r="Y1914" s="58" t="s">
        <v>86</v>
      </c>
      <c r="Z1914" s="58" t="s">
        <v>87</v>
      </c>
      <c r="AA1914" s="58" t="s">
        <v>88</v>
      </c>
      <c r="AB1914" s="58">
        <v>238</v>
      </c>
      <c r="AC1914" s="58">
        <v>526.24</v>
      </c>
    </row>
    <row r="1915" spans="19:29" ht="18" customHeight="1" x14ac:dyDescent="0.25">
      <c r="S1915" s="58" t="s">
        <v>91</v>
      </c>
      <c r="T1915" s="58">
        <v>2022</v>
      </c>
      <c r="U1915" s="58" t="s">
        <v>5</v>
      </c>
      <c r="V1915" s="58" t="s">
        <v>95</v>
      </c>
      <c r="W1915" s="58" t="s">
        <v>84</v>
      </c>
      <c r="X1915" s="58" t="s">
        <v>85</v>
      </c>
      <c r="Y1915" s="58" t="s">
        <v>86</v>
      </c>
      <c r="Z1915" s="58" t="s">
        <v>87</v>
      </c>
      <c r="AA1915" s="58" t="s">
        <v>88</v>
      </c>
      <c r="AB1915" s="58">
        <v>1012</v>
      </c>
      <c r="AC1915" s="58">
        <v>1447.1599999999999</v>
      </c>
    </row>
    <row r="1916" spans="19:29" ht="18" customHeight="1" x14ac:dyDescent="0.25">
      <c r="S1916" s="58" t="s">
        <v>91</v>
      </c>
      <c r="T1916" s="58">
        <v>2022</v>
      </c>
      <c r="U1916" s="58" t="s">
        <v>5</v>
      </c>
      <c r="V1916" s="58" t="s">
        <v>95</v>
      </c>
      <c r="W1916" s="58" t="s">
        <v>84</v>
      </c>
      <c r="X1916" s="58" t="s">
        <v>85</v>
      </c>
      <c r="Y1916" s="58" t="s">
        <v>86</v>
      </c>
      <c r="Z1916" s="58" t="s">
        <v>87</v>
      </c>
      <c r="AA1916" s="58" t="s">
        <v>88</v>
      </c>
      <c r="AB1916" s="58">
        <v>189</v>
      </c>
      <c r="AC1916" s="58">
        <v>270.27</v>
      </c>
    </row>
    <row r="1917" spans="19:29" ht="18" customHeight="1" x14ac:dyDescent="0.25">
      <c r="S1917" s="58" t="s">
        <v>89</v>
      </c>
      <c r="T1917" s="58">
        <v>2022</v>
      </c>
      <c r="U1917" s="58" t="s">
        <v>5</v>
      </c>
      <c r="V1917" s="58" t="s">
        <v>95</v>
      </c>
      <c r="W1917" s="58" t="s">
        <v>84</v>
      </c>
      <c r="X1917" s="58" t="s">
        <v>85</v>
      </c>
      <c r="Y1917" s="58" t="s">
        <v>86</v>
      </c>
      <c r="Z1917" s="58" t="s">
        <v>87</v>
      </c>
      <c r="AA1917" s="58" t="s">
        <v>88</v>
      </c>
      <c r="AB1917" s="58">
        <v>237</v>
      </c>
      <c r="AC1917" s="58">
        <v>338.90999999999997</v>
      </c>
    </row>
    <row r="1918" spans="19:29" ht="18" customHeight="1" x14ac:dyDescent="0.25">
      <c r="S1918" s="58" t="s">
        <v>91</v>
      </c>
      <c r="T1918" s="58">
        <v>2022</v>
      </c>
      <c r="U1918" s="58" t="s">
        <v>5</v>
      </c>
      <c r="V1918" s="58" t="s">
        <v>95</v>
      </c>
      <c r="W1918" s="58" t="s">
        <v>84</v>
      </c>
      <c r="X1918" s="58" t="s">
        <v>85</v>
      </c>
      <c r="Y1918" s="58" t="s">
        <v>86</v>
      </c>
      <c r="Z1918" s="58" t="s">
        <v>87</v>
      </c>
      <c r="AA1918" s="58" t="s">
        <v>88</v>
      </c>
      <c r="AB1918" s="58">
        <v>151</v>
      </c>
      <c r="AC1918" s="58">
        <v>215.93</v>
      </c>
    </row>
    <row r="1919" spans="19:29" ht="18" customHeight="1" x14ac:dyDescent="0.25">
      <c r="S1919" s="58" t="s">
        <v>82</v>
      </c>
      <c r="T1919" s="58">
        <v>2022</v>
      </c>
      <c r="U1919" s="58" t="s">
        <v>5</v>
      </c>
      <c r="V1919" s="58" t="s">
        <v>95</v>
      </c>
      <c r="W1919" s="58" t="s">
        <v>84</v>
      </c>
      <c r="X1919" s="58" t="s">
        <v>85</v>
      </c>
      <c r="Y1919" s="58" t="s">
        <v>86</v>
      </c>
      <c r="Z1919" s="58" t="s">
        <v>87</v>
      </c>
      <c r="AA1919" s="58" t="s">
        <v>88</v>
      </c>
      <c r="AB1919" s="58">
        <v>145</v>
      </c>
      <c r="AC1919" s="58">
        <v>207.35</v>
      </c>
    </row>
    <row r="1920" spans="19:29" ht="18" customHeight="1" x14ac:dyDescent="0.25">
      <c r="S1920" s="58" t="s">
        <v>93</v>
      </c>
      <c r="T1920" s="58">
        <v>2022</v>
      </c>
      <c r="U1920" s="58" t="s">
        <v>5</v>
      </c>
      <c r="V1920" s="58" t="s">
        <v>95</v>
      </c>
      <c r="W1920" s="58" t="s">
        <v>84</v>
      </c>
      <c r="X1920" s="58" t="s">
        <v>85</v>
      </c>
      <c r="Y1920" s="58" t="s">
        <v>86</v>
      </c>
      <c r="Z1920" s="58" t="s">
        <v>87</v>
      </c>
      <c r="AA1920" s="58" t="s">
        <v>88</v>
      </c>
      <c r="AB1920" s="58">
        <v>139</v>
      </c>
      <c r="AC1920" s="58">
        <v>198.76999999999998</v>
      </c>
    </row>
    <row r="1921" spans="19:29" ht="18" customHeight="1" x14ac:dyDescent="0.25">
      <c r="S1921" s="58" t="s">
        <v>89</v>
      </c>
      <c r="T1921" s="58">
        <v>2022</v>
      </c>
      <c r="U1921" s="58" t="s">
        <v>5</v>
      </c>
      <c r="V1921" s="58" t="s">
        <v>95</v>
      </c>
      <c r="W1921" s="58" t="s">
        <v>84</v>
      </c>
      <c r="X1921" s="58" t="s">
        <v>85</v>
      </c>
      <c r="Y1921" s="58" t="s">
        <v>86</v>
      </c>
      <c r="Z1921" s="58" t="s">
        <v>87</v>
      </c>
      <c r="AA1921" s="58" t="s">
        <v>88</v>
      </c>
      <c r="AB1921" s="58">
        <v>793</v>
      </c>
      <c r="AC1921" s="58">
        <v>1133.99</v>
      </c>
    </row>
    <row r="1922" spans="19:29" ht="18" customHeight="1" x14ac:dyDescent="0.25">
      <c r="S1922" s="58" t="s">
        <v>89</v>
      </c>
      <c r="T1922" s="58">
        <v>2022</v>
      </c>
      <c r="U1922" s="58" t="s">
        <v>5</v>
      </c>
      <c r="V1922" s="58" t="s">
        <v>95</v>
      </c>
      <c r="W1922" s="58" t="s">
        <v>84</v>
      </c>
      <c r="X1922" s="58" t="s">
        <v>85</v>
      </c>
      <c r="Y1922" s="58" t="s">
        <v>86</v>
      </c>
      <c r="Z1922" s="58" t="s">
        <v>87</v>
      </c>
      <c r="AA1922" s="58" t="s">
        <v>88</v>
      </c>
      <c r="AB1922" s="58">
        <v>827</v>
      </c>
      <c r="AC1922" s="58">
        <v>1182.6100000000001</v>
      </c>
    </row>
    <row r="1923" spans="19:29" ht="18" customHeight="1" x14ac:dyDescent="0.25">
      <c r="S1923" s="58" t="s">
        <v>93</v>
      </c>
      <c r="T1923" s="58">
        <v>2022</v>
      </c>
      <c r="U1923" s="58" t="s">
        <v>5</v>
      </c>
      <c r="V1923" s="58" t="s">
        <v>95</v>
      </c>
      <c r="W1923" s="58" t="s">
        <v>84</v>
      </c>
      <c r="X1923" s="58" t="s">
        <v>85</v>
      </c>
      <c r="Y1923" s="58" t="s">
        <v>86</v>
      </c>
      <c r="Z1923" s="58" t="s">
        <v>87</v>
      </c>
      <c r="AA1923" s="58" t="s">
        <v>90</v>
      </c>
      <c r="AB1923" s="58">
        <v>149</v>
      </c>
      <c r="AC1923" s="58">
        <v>213.07</v>
      </c>
    </row>
    <row r="1924" spans="19:29" ht="18" customHeight="1" x14ac:dyDescent="0.25">
      <c r="S1924" s="58" t="s">
        <v>82</v>
      </c>
      <c r="T1924" s="58">
        <v>2022</v>
      </c>
      <c r="U1924" s="58" t="s">
        <v>5</v>
      </c>
      <c r="V1924" s="58" t="s">
        <v>95</v>
      </c>
      <c r="W1924" s="58" t="s">
        <v>84</v>
      </c>
      <c r="X1924" s="58" t="s">
        <v>85</v>
      </c>
      <c r="Y1924" s="58" t="s">
        <v>86</v>
      </c>
      <c r="Z1924" s="58" t="s">
        <v>87</v>
      </c>
      <c r="AA1924" s="58" t="s">
        <v>90</v>
      </c>
      <c r="AB1924" s="58">
        <v>143</v>
      </c>
      <c r="AC1924" s="58">
        <v>204.49</v>
      </c>
    </row>
    <row r="1925" spans="19:29" ht="18" customHeight="1" x14ac:dyDescent="0.25">
      <c r="S1925" s="58" t="s">
        <v>82</v>
      </c>
      <c r="T1925" s="58">
        <v>2022</v>
      </c>
      <c r="U1925" s="58" t="s">
        <v>5</v>
      </c>
      <c r="V1925" s="58" t="s">
        <v>95</v>
      </c>
      <c r="W1925" s="58" t="s">
        <v>84</v>
      </c>
      <c r="X1925" s="58" t="s">
        <v>85</v>
      </c>
      <c r="Y1925" s="58" t="s">
        <v>86</v>
      </c>
      <c r="Z1925" s="58" t="s">
        <v>87</v>
      </c>
      <c r="AA1925" s="58" t="s">
        <v>88</v>
      </c>
      <c r="AB1925" s="58">
        <v>191</v>
      </c>
      <c r="AC1925" s="58">
        <v>273.13</v>
      </c>
    </row>
    <row r="1926" spans="19:29" ht="18" customHeight="1" x14ac:dyDescent="0.25">
      <c r="S1926" s="58" t="s">
        <v>89</v>
      </c>
      <c r="T1926" s="58">
        <v>2022</v>
      </c>
      <c r="U1926" s="58" t="s">
        <v>5</v>
      </c>
      <c r="V1926" s="58" t="s">
        <v>95</v>
      </c>
      <c r="W1926" s="58" t="s">
        <v>84</v>
      </c>
      <c r="X1926" s="58" t="s">
        <v>85</v>
      </c>
      <c r="Y1926" s="58" t="s">
        <v>86</v>
      </c>
      <c r="Z1926" s="58" t="s">
        <v>87</v>
      </c>
      <c r="AA1926" s="58" t="s">
        <v>88</v>
      </c>
      <c r="AB1926" s="58">
        <v>239</v>
      </c>
      <c r="AC1926" s="58">
        <v>341.77</v>
      </c>
    </row>
    <row r="1927" spans="19:29" ht="18" customHeight="1" x14ac:dyDescent="0.25">
      <c r="S1927" s="58" t="s">
        <v>89</v>
      </c>
      <c r="T1927" s="58">
        <v>2022</v>
      </c>
      <c r="U1927" s="58" t="s">
        <v>2</v>
      </c>
      <c r="V1927" s="58" t="s">
        <v>95</v>
      </c>
      <c r="W1927" s="58" t="s">
        <v>84</v>
      </c>
      <c r="X1927" s="58" t="s">
        <v>85</v>
      </c>
      <c r="Y1927" s="58" t="s">
        <v>86</v>
      </c>
      <c r="Z1927" s="58" t="s">
        <v>87</v>
      </c>
      <c r="AA1927" s="58" t="s">
        <v>90</v>
      </c>
      <c r="AB1927" s="58">
        <v>200</v>
      </c>
      <c r="AC1927" s="58">
        <v>286</v>
      </c>
    </row>
    <row r="1928" spans="19:29" ht="18" customHeight="1" x14ac:dyDescent="0.25">
      <c r="S1928" s="58" t="s">
        <v>89</v>
      </c>
      <c r="T1928" s="58">
        <v>2022</v>
      </c>
      <c r="U1928" s="58" t="s">
        <v>2</v>
      </c>
      <c r="V1928" s="58" t="s">
        <v>95</v>
      </c>
      <c r="W1928" s="58" t="s">
        <v>84</v>
      </c>
      <c r="X1928" s="58" t="s">
        <v>85</v>
      </c>
      <c r="Y1928" s="58" t="s">
        <v>86</v>
      </c>
      <c r="Z1928" s="58" t="s">
        <v>87</v>
      </c>
      <c r="AA1928" s="58" t="s">
        <v>90</v>
      </c>
      <c r="AB1928" s="58">
        <v>194</v>
      </c>
      <c r="AC1928" s="58">
        <v>277.42</v>
      </c>
    </row>
    <row r="1929" spans="19:29" ht="18" customHeight="1" x14ac:dyDescent="0.25">
      <c r="S1929" s="58" t="s">
        <v>82</v>
      </c>
      <c r="T1929" s="58">
        <v>2022</v>
      </c>
      <c r="U1929" s="58" t="s">
        <v>2</v>
      </c>
      <c r="V1929" s="58" t="s">
        <v>95</v>
      </c>
      <c r="W1929" s="58" t="s">
        <v>84</v>
      </c>
      <c r="X1929" s="58" t="s">
        <v>85</v>
      </c>
      <c r="Y1929" s="58" t="s">
        <v>86</v>
      </c>
      <c r="Z1929" s="58" t="s">
        <v>87</v>
      </c>
      <c r="AA1929" s="58" t="s">
        <v>90</v>
      </c>
      <c r="AB1929" s="58">
        <v>188</v>
      </c>
      <c r="AC1929" s="58">
        <v>268.84000000000003</v>
      </c>
    </row>
    <row r="1930" spans="19:29" ht="18" customHeight="1" x14ac:dyDescent="0.25">
      <c r="S1930" s="58" t="s">
        <v>89</v>
      </c>
      <c r="T1930" s="58">
        <v>2022</v>
      </c>
      <c r="U1930" s="58" t="s">
        <v>2</v>
      </c>
      <c r="V1930" s="58" t="s">
        <v>95</v>
      </c>
      <c r="W1930" s="58" t="s">
        <v>84</v>
      </c>
      <c r="X1930" s="58" t="s">
        <v>85</v>
      </c>
      <c r="Y1930" s="58" t="s">
        <v>86</v>
      </c>
      <c r="Z1930" s="58" t="s">
        <v>87</v>
      </c>
      <c r="AA1930" s="58" t="s">
        <v>88</v>
      </c>
      <c r="AB1930" s="58">
        <v>206</v>
      </c>
      <c r="AC1930" s="58">
        <v>294.58</v>
      </c>
    </row>
    <row r="1931" spans="19:29" ht="18" customHeight="1" x14ac:dyDescent="0.25">
      <c r="S1931" s="58" t="s">
        <v>82</v>
      </c>
      <c r="T1931" s="58">
        <v>2022</v>
      </c>
      <c r="U1931" s="58" t="s">
        <v>2</v>
      </c>
      <c r="V1931" s="58" t="s">
        <v>95</v>
      </c>
      <c r="W1931" s="58" t="s">
        <v>84</v>
      </c>
      <c r="X1931" s="58" t="s">
        <v>85</v>
      </c>
      <c r="Y1931" s="58" t="s">
        <v>86</v>
      </c>
      <c r="Z1931" s="58" t="s">
        <v>87</v>
      </c>
      <c r="AA1931" s="58" t="s">
        <v>88</v>
      </c>
      <c r="AB1931" s="58">
        <v>254</v>
      </c>
      <c r="AC1931" s="58">
        <v>363.22</v>
      </c>
    </row>
    <row r="1932" spans="19:29" ht="18" customHeight="1" x14ac:dyDescent="0.25">
      <c r="S1932" s="58" t="s">
        <v>92</v>
      </c>
      <c r="T1932" s="58">
        <v>2022</v>
      </c>
      <c r="U1932" s="58" t="s">
        <v>2</v>
      </c>
      <c r="V1932" s="58" t="s">
        <v>95</v>
      </c>
      <c r="W1932" s="58" t="s">
        <v>84</v>
      </c>
      <c r="X1932" s="58" t="s">
        <v>85</v>
      </c>
      <c r="Y1932" s="58" t="s">
        <v>86</v>
      </c>
      <c r="Z1932" s="58" t="s">
        <v>87</v>
      </c>
      <c r="AA1932" s="58" t="s">
        <v>88</v>
      </c>
      <c r="AB1932" s="58">
        <v>202</v>
      </c>
      <c r="AC1932" s="58">
        <v>288.86</v>
      </c>
    </row>
    <row r="1933" spans="19:29" ht="18" customHeight="1" x14ac:dyDescent="0.25">
      <c r="S1933" s="58" t="s">
        <v>89</v>
      </c>
      <c r="T1933" s="58">
        <v>2022</v>
      </c>
      <c r="U1933" s="58" t="s">
        <v>2</v>
      </c>
      <c r="V1933" s="58" t="s">
        <v>95</v>
      </c>
      <c r="W1933" s="58" t="s">
        <v>84</v>
      </c>
      <c r="X1933" s="58" t="s">
        <v>85</v>
      </c>
      <c r="Y1933" s="58" t="s">
        <v>86</v>
      </c>
      <c r="Z1933" s="58" t="s">
        <v>87</v>
      </c>
      <c r="AA1933" s="58" t="s">
        <v>88</v>
      </c>
      <c r="AB1933" s="58">
        <v>196</v>
      </c>
      <c r="AC1933" s="58">
        <v>280.27999999999997</v>
      </c>
    </row>
    <row r="1934" spans="19:29" ht="18" customHeight="1" x14ac:dyDescent="0.25">
      <c r="S1934" s="58" t="s">
        <v>89</v>
      </c>
      <c r="T1934" s="58">
        <v>2022</v>
      </c>
      <c r="U1934" s="58" t="s">
        <v>2</v>
      </c>
      <c r="V1934" s="58" t="s">
        <v>95</v>
      </c>
      <c r="W1934" s="58" t="s">
        <v>84</v>
      </c>
      <c r="X1934" s="58" t="s">
        <v>85</v>
      </c>
      <c r="Y1934" s="58" t="s">
        <v>86</v>
      </c>
      <c r="Z1934" s="58" t="s">
        <v>87</v>
      </c>
      <c r="AA1934" s="58" t="s">
        <v>88</v>
      </c>
      <c r="AB1934" s="58">
        <v>190</v>
      </c>
      <c r="AC1934" s="58">
        <v>271.7</v>
      </c>
    </row>
    <row r="1935" spans="19:29" ht="18" customHeight="1" x14ac:dyDescent="0.25">
      <c r="S1935" s="58" t="s">
        <v>82</v>
      </c>
      <c r="T1935" s="58">
        <v>2022</v>
      </c>
      <c r="U1935" s="58" t="s">
        <v>2</v>
      </c>
      <c r="V1935" s="58" t="s">
        <v>95</v>
      </c>
      <c r="W1935" s="58" t="s">
        <v>84</v>
      </c>
      <c r="X1935" s="58" t="s">
        <v>85</v>
      </c>
      <c r="Y1935" s="58" t="s">
        <v>86</v>
      </c>
      <c r="Z1935" s="58" t="s">
        <v>87</v>
      </c>
      <c r="AA1935" s="58" t="s">
        <v>88</v>
      </c>
      <c r="AB1935" s="58">
        <v>208</v>
      </c>
      <c r="AC1935" s="58">
        <v>526.24</v>
      </c>
    </row>
    <row r="1936" spans="19:29" ht="18" customHeight="1" x14ac:dyDescent="0.25">
      <c r="S1936" s="58" t="s">
        <v>89</v>
      </c>
      <c r="T1936" s="58">
        <v>2022</v>
      </c>
      <c r="U1936" s="58" t="s">
        <v>2</v>
      </c>
      <c r="V1936" s="58" t="s">
        <v>95</v>
      </c>
      <c r="W1936" s="58" t="s">
        <v>84</v>
      </c>
      <c r="X1936" s="58" t="s">
        <v>85</v>
      </c>
      <c r="Y1936" s="58" t="s">
        <v>86</v>
      </c>
      <c r="Z1936" s="58" t="s">
        <v>87</v>
      </c>
      <c r="AA1936" s="58" t="s">
        <v>88</v>
      </c>
      <c r="AB1936" s="58">
        <v>1010</v>
      </c>
      <c r="AC1936" s="58">
        <v>1444.3</v>
      </c>
    </row>
    <row r="1937" spans="19:29" ht="18" customHeight="1" x14ac:dyDescent="0.25">
      <c r="S1937" s="58" t="s">
        <v>82</v>
      </c>
      <c r="T1937" s="58">
        <v>2022</v>
      </c>
      <c r="U1937" s="58" t="s">
        <v>2</v>
      </c>
      <c r="V1937" s="58" t="s">
        <v>95</v>
      </c>
      <c r="W1937" s="58" t="s">
        <v>84</v>
      </c>
      <c r="X1937" s="58" t="s">
        <v>85</v>
      </c>
      <c r="Y1937" s="58" t="s">
        <v>86</v>
      </c>
      <c r="Z1937" s="58" t="s">
        <v>87</v>
      </c>
      <c r="AA1937" s="58" t="s">
        <v>88</v>
      </c>
      <c r="AB1937" s="58">
        <v>252</v>
      </c>
      <c r="AC1937" s="58">
        <v>360.36</v>
      </c>
    </row>
    <row r="1938" spans="19:29" ht="18" customHeight="1" x14ac:dyDescent="0.25">
      <c r="S1938" s="58" t="s">
        <v>89</v>
      </c>
      <c r="T1938" s="58">
        <v>2022</v>
      </c>
      <c r="U1938" s="58" t="s">
        <v>2</v>
      </c>
      <c r="V1938" s="58" t="s">
        <v>95</v>
      </c>
      <c r="W1938" s="58" t="s">
        <v>84</v>
      </c>
      <c r="X1938" s="58" t="s">
        <v>85</v>
      </c>
      <c r="Y1938" s="58" t="s">
        <v>86</v>
      </c>
      <c r="Z1938" s="58" t="s">
        <v>87</v>
      </c>
      <c r="AA1938" s="58" t="s">
        <v>88</v>
      </c>
      <c r="AB1938" s="58">
        <v>207</v>
      </c>
      <c r="AC1938" s="58">
        <v>296.01</v>
      </c>
    </row>
    <row r="1939" spans="19:29" ht="18" customHeight="1" x14ac:dyDescent="0.25">
      <c r="S1939" s="58" t="s">
        <v>82</v>
      </c>
      <c r="T1939" s="58">
        <v>2022</v>
      </c>
      <c r="U1939" s="58" t="s">
        <v>2</v>
      </c>
      <c r="V1939" s="58" t="s">
        <v>95</v>
      </c>
      <c r="W1939" s="58" t="s">
        <v>84</v>
      </c>
      <c r="X1939" s="58" t="s">
        <v>85</v>
      </c>
      <c r="Y1939" s="58" t="s">
        <v>86</v>
      </c>
      <c r="Z1939" s="58" t="s">
        <v>87</v>
      </c>
      <c r="AA1939" s="58" t="s">
        <v>88</v>
      </c>
      <c r="AB1939" s="58">
        <v>255</v>
      </c>
      <c r="AC1939" s="58">
        <v>364.65</v>
      </c>
    </row>
    <row r="1940" spans="19:29" ht="18" customHeight="1" x14ac:dyDescent="0.25">
      <c r="S1940" s="58" t="s">
        <v>82</v>
      </c>
      <c r="T1940" s="58">
        <v>2022</v>
      </c>
      <c r="U1940" s="58" t="s">
        <v>2</v>
      </c>
      <c r="V1940" s="58" t="s">
        <v>95</v>
      </c>
      <c r="W1940" s="58" t="s">
        <v>84</v>
      </c>
      <c r="X1940" s="58" t="s">
        <v>85</v>
      </c>
      <c r="Y1940" s="58" t="s">
        <v>86</v>
      </c>
      <c r="Z1940" s="58" t="s">
        <v>87</v>
      </c>
      <c r="AA1940" s="58" t="s">
        <v>88</v>
      </c>
      <c r="AB1940" s="58">
        <v>199</v>
      </c>
      <c r="AC1940" s="58">
        <v>284.57</v>
      </c>
    </row>
    <row r="1941" spans="19:29" ht="18" customHeight="1" x14ac:dyDescent="0.25">
      <c r="S1941" s="58" t="s">
        <v>89</v>
      </c>
      <c r="T1941" s="58">
        <v>2022</v>
      </c>
      <c r="U1941" s="58" t="s">
        <v>2</v>
      </c>
      <c r="V1941" s="58" t="s">
        <v>95</v>
      </c>
      <c r="W1941" s="58" t="s">
        <v>84</v>
      </c>
      <c r="X1941" s="58" t="s">
        <v>85</v>
      </c>
      <c r="Y1941" s="58" t="s">
        <v>86</v>
      </c>
      <c r="Z1941" s="58" t="s">
        <v>87</v>
      </c>
      <c r="AA1941" s="58" t="s">
        <v>88</v>
      </c>
      <c r="AB1941" s="58">
        <v>193</v>
      </c>
      <c r="AC1941" s="58">
        <v>275.99</v>
      </c>
    </row>
    <row r="1942" spans="19:29" ht="18" customHeight="1" x14ac:dyDescent="0.25">
      <c r="S1942" s="58" t="s">
        <v>89</v>
      </c>
      <c r="T1942" s="58">
        <v>2022</v>
      </c>
      <c r="U1942" s="58" t="s">
        <v>2</v>
      </c>
      <c r="V1942" s="58" t="s">
        <v>95</v>
      </c>
      <c r="W1942" s="58" t="s">
        <v>84</v>
      </c>
      <c r="X1942" s="58" t="s">
        <v>85</v>
      </c>
      <c r="Y1942" s="58" t="s">
        <v>86</v>
      </c>
      <c r="Z1942" s="58" t="s">
        <v>87</v>
      </c>
      <c r="AA1942" s="58" t="s">
        <v>88</v>
      </c>
      <c r="AB1942" s="58">
        <v>187</v>
      </c>
      <c r="AC1942" s="58">
        <v>267.40999999999997</v>
      </c>
    </row>
    <row r="1943" spans="19:29" ht="18" customHeight="1" x14ac:dyDescent="0.25">
      <c r="S1943" s="58" t="s">
        <v>89</v>
      </c>
      <c r="T1943" s="58">
        <v>2022</v>
      </c>
      <c r="U1943" s="58" t="s">
        <v>2</v>
      </c>
      <c r="V1943" s="58" t="s">
        <v>95</v>
      </c>
      <c r="W1943" s="58" t="s">
        <v>84</v>
      </c>
      <c r="X1943" s="58" t="s">
        <v>85</v>
      </c>
      <c r="Y1943" s="58" t="s">
        <v>86</v>
      </c>
      <c r="Z1943" s="58" t="s">
        <v>87</v>
      </c>
      <c r="AA1943" s="58" t="s">
        <v>88</v>
      </c>
      <c r="AB1943" s="58">
        <v>791</v>
      </c>
      <c r="AC1943" s="58">
        <v>1131.1300000000001</v>
      </c>
    </row>
    <row r="1944" spans="19:29" ht="18" customHeight="1" x14ac:dyDescent="0.25">
      <c r="S1944" s="58" t="s">
        <v>89</v>
      </c>
      <c r="T1944" s="58">
        <v>2022</v>
      </c>
      <c r="U1944" s="58" t="s">
        <v>2</v>
      </c>
      <c r="V1944" s="58" t="s">
        <v>95</v>
      </c>
      <c r="W1944" s="58" t="s">
        <v>84</v>
      </c>
      <c r="X1944" s="58" t="s">
        <v>85</v>
      </c>
      <c r="Y1944" s="58" t="s">
        <v>86</v>
      </c>
      <c r="Z1944" s="58" t="s">
        <v>87</v>
      </c>
      <c r="AA1944" s="58" t="s">
        <v>88</v>
      </c>
      <c r="AB1944" s="58">
        <v>824</v>
      </c>
      <c r="AC1944" s="58">
        <v>1178.32</v>
      </c>
    </row>
    <row r="1945" spans="19:29" ht="18" customHeight="1" x14ac:dyDescent="0.25">
      <c r="S1945" s="58" t="s">
        <v>92</v>
      </c>
      <c r="T1945" s="58">
        <v>2022</v>
      </c>
      <c r="U1945" s="58" t="s">
        <v>2</v>
      </c>
      <c r="V1945" s="58" t="s">
        <v>95</v>
      </c>
      <c r="W1945" s="58" t="s">
        <v>84</v>
      </c>
      <c r="X1945" s="58" t="s">
        <v>85</v>
      </c>
      <c r="Y1945" s="58" t="s">
        <v>86</v>
      </c>
      <c r="Z1945" s="58" t="s">
        <v>87</v>
      </c>
      <c r="AA1945" s="58" t="s">
        <v>90</v>
      </c>
      <c r="AB1945" s="58">
        <v>197</v>
      </c>
      <c r="AC1945" s="58">
        <v>281.70999999999998</v>
      </c>
    </row>
    <row r="1946" spans="19:29" ht="18" customHeight="1" x14ac:dyDescent="0.25">
      <c r="S1946" s="58" t="s">
        <v>91</v>
      </c>
      <c r="T1946" s="58">
        <v>2022</v>
      </c>
      <c r="U1946" s="58" t="s">
        <v>2</v>
      </c>
      <c r="V1946" s="58" t="s">
        <v>95</v>
      </c>
      <c r="W1946" s="58" t="s">
        <v>84</v>
      </c>
      <c r="X1946" s="58" t="s">
        <v>85</v>
      </c>
      <c r="Y1946" s="58" t="s">
        <v>86</v>
      </c>
      <c r="Z1946" s="58" t="s">
        <v>87</v>
      </c>
      <c r="AA1946" s="58" t="s">
        <v>90</v>
      </c>
      <c r="AB1946" s="58">
        <v>191</v>
      </c>
      <c r="AC1946" s="58">
        <v>273.13</v>
      </c>
    </row>
    <row r="1947" spans="19:29" ht="18" customHeight="1" x14ac:dyDescent="0.25">
      <c r="S1947" s="58" t="s">
        <v>92</v>
      </c>
      <c r="T1947" s="58">
        <v>2022</v>
      </c>
      <c r="U1947" s="58" t="s">
        <v>2</v>
      </c>
      <c r="V1947" s="58" t="s">
        <v>95</v>
      </c>
      <c r="W1947" s="58" t="s">
        <v>84</v>
      </c>
      <c r="X1947" s="58" t="s">
        <v>85</v>
      </c>
      <c r="Y1947" s="58" t="s">
        <v>86</v>
      </c>
      <c r="Z1947" s="58" t="s">
        <v>87</v>
      </c>
      <c r="AA1947" s="58" t="s">
        <v>88</v>
      </c>
      <c r="AB1947" s="58">
        <v>209</v>
      </c>
      <c r="AC1947" s="58">
        <v>298.87</v>
      </c>
    </row>
    <row r="1948" spans="19:29" ht="18" customHeight="1" x14ac:dyDescent="0.25">
      <c r="S1948" s="58" t="s">
        <v>92</v>
      </c>
      <c r="T1948" s="58">
        <v>2022</v>
      </c>
      <c r="U1948" s="58" t="s">
        <v>2</v>
      </c>
      <c r="V1948" s="58" t="s">
        <v>95</v>
      </c>
      <c r="W1948" s="58" t="s">
        <v>84</v>
      </c>
      <c r="X1948" s="58" t="s">
        <v>85</v>
      </c>
      <c r="Y1948" s="58" t="s">
        <v>86</v>
      </c>
      <c r="Z1948" s="58" t="s">
        <v>87</v>
      </c>
      <c r="AA1948" s="58" t="s">
        <v>88</v>
      </c>
      <c r="AB1948" s="58">
        <v>251</v>
      </c>
      <c r="AC1948" s="58">
        <v>358.93</v>
      </c>
    </row>
    <row r="1949" spans="19:29" ht="18" customHeight="1" x14ac:dyDescent="0.25">
      <c r="S1949" s="58" t="s">
        <v>82</v>
      </c>
      <c r="T1949" s="58">
        <v>2022</v>
      </c>
      <c r="U1949" s="58" t="s">
        <v>4</v>
      </c>
      <c r="V1949" s="58" t="s">
        <v>95</v>
      </c>
      <c r="W1949" s="58" t="s">
        <v>84</v>
      </c>
      <c r="X1949" s="58" t="s">
        <v>85</v>
      </c>
      <c r="Y1949" s="58" t="s">
        <v>86</v>
      </c>
      <c r="Z1949" s="58" t="s">
        <v>87</v>
      </c>
      <c r="AA1949" s="58" t="s">
        <v>90</v>
      </c>
      <c r="AB1949" s="58">
        <v>170</v>
      </c>
      <c r="AC1949" s="58">
        <v>243.1</v>
      </c>
    </row>
    <row r="1950" spans="19:29" ht="18" customHeight="1" x14ac:dyDescent="0.25">
      <c r="S1950" s="58" t="s">
        <v>91</v>
      </c>
      <c r="T1950" s="58">
        <v>2022</v>
      </c>
      <c r="U1950" s="58" t="s">
        <v>4</v>
      </c>
      <c r="V1950" s="58" t="s">
        <v>95</v>
      </c>
      <c r="W1950" s="58" t="s">
        <v>84</v>
      </c>
      <c r="X1950" s="58" t="s">
        <v>85</v>
      </c>
      <c r="Y1950" s="58" t="s">
        <v>86</v>
      </c>
      <c r="Z1950" s="58" t="s">
        <v>87</v>
      </c>
      <c r="AA1950" s="58" t="s">
        <v>90</v>
      </c>
      <c r="AB1950" s="58">
        <v>164</v>
      </c>
      <c r="AC1950" s="58">
        <v>234.51999999999998</v>
      </c>
    </row>
    <row r="1951" spans="19:29" ht="18" customHeight="1" x14ac:dyDescent="0.25">
      <c r="S1951" s="58" t="s">
        <v>91</v>
      </c>
      <c r="T1951" s="58">
        <v>2022</v>
      </c>
      <c r="U1951" s="58" t="s">
        <v>4</v>
      </c>
      <c r="V1951" s="58" t="s">
        <v>95</v>
      </c>
      <c r="W1951" s="58" t="s">
        <v>84</v>
      </c>
      <c r="X1951" s="58" t="s">
        <v>85</v>
      </c>
      <c r="Y1951" s="58" t="s">
        <v>86</v>
      </c>
      <c r="Z1951" s="58" t="s">
        <v>87</v>
      </c>
      <c r="AA1951" s="58" t="s">
        <v>90</v>
      </c>
      <c r="AB1951" s="58">
        <v>158</v>
      </c>
      <c r="AC1951" s="58">
        <v>225.94</v>
      </c>
    </row>
    <row r="1952" spans="19:29" ht="18" customHeight="1" x14ac:dyDescent="0.25">
      <c r="S1952" s="58" t="s">
        <v>92</v>
      </c>
      <c r="T1952" s="58">
        <v>2022</v>
      </c>
      <c r="U1952" s="58" t="s">
        <v>4</v>
      </c>
      <c r="V1952" s="58" t="s">
        <v>95</v>
      </c>
      <c r="W1952" s="58" t="s">
        <v>84</v>
      </c>
      <c r="X1952" s="58" t="s">
        <v>85</v>
      </c>
      <c r="Y1952" s="58" t="s">
        <v>86</v>
      </c>
      <c r="Z1952" s="58" t="s">
        <v>87</v>
      </c>
      <c r="AA1952" s="58" t="s">
        <v>88</v>
      </c>
      <c r="AB1952" s="58">
        <v>194</v>
      </c>
      <c r="AC1952" s="58">
        <v>277.42</v>
      </c>
    </row>
    <row r="1953" spans="19:29" ht="18" customHeight="1" x14ac:dyDescent="0.25">
      <c r="S1953" s="58" t="s">
        <v>91</v>
      </c>
      <c r="T1953" s="58">
        <v>2022</v>
      </c>
      <c r="U1953" s="58" t="s">
        <v>4</v>
      </c>
      <c r="V1953" s="58" t="s">
        <v>95</v>
      </c>
      <c r="W1953" s="58" t="s">
        <v>84</v>
      </c>
      <c r="X1953" s="58" t="s">
        <v>85</v>
      </c>
      <c r="Y1953" s="58" t="s">
        <v>86</v>
      </c>
      <c r="Z1953" s="58" t="s">
        <v>87</v>
      </c>
      <c r="AA1953" s="58" t="s">
        <v>88</v>
      </c>
      <c r="AB1953" s="58">
        <v>242</v>
      </c>
      <c r="AC1953" s="58">
        <v>346.06</v>
      </c>
    </row>
    <row r="1954" spans="19:29" ht="18" customHeight="1" x14ac:dyDescent="0.25">
      <c r="S1954" s="58" t="s">
        <v>91</v>
      </c>
      <c r="T1954" s="58">
        <v>2022</v>
      </c>
      <c r="U1954" s="58" t="s">
        <v>4</v>
      </c>
      <c r="V1954" s="58" t="s">
        <v>95</v>
      </c>
      <c r="W1954" s="58" t="s">
        <v>84</v>
      </c>
      <c r="X1954" s="58" t="s">
        <v>85</v>
      </c>
      <c r="Y1954" s="58" t="s">
        <v>86</v>
      </c>
      <c r="Z1954" s="58" t="s">
        <v>87</v>
      </c>
      <c r="AA1954" s="58" t="s">
        <v>88</v>
      </c>
      <c r="AB1954" s="58">
        <v>166</v>
      </c>
      <c r="AC1954" s="58">
        <v>237.38</v>
      </c>
    </row>
    <row r="1955" spans="19:29" ht="18" customHeight="1" x14ac:dyDescent="0.25">
      <c r="S1955" s="58" t="s">
        <v>89</v>
      </c>
      <c r="T1955" s="58">
        <v>2022</v>
      </c>
      <c r="U1955" s="58" t="s">
        <v>4</v>
      </c>
      <c r="V1955" s="58" t="s">
        <v>95</v>
      </c>
      <c r="W1955" s="58" t="s">
        <v>84</v>
      </c>
      <c r="X1955" s="58" t="s">
        <v>85</v>
      </c>
      <c r="Y1955" s="58" t="s">
        <v>86</v>
      </c>
      <c r="Z1955" s="58" t="s">
        <v>87</v>
      </c>
      <c r="AA1955" s="58" t="s">
        <v>88</v>
      </c>
      <c r="AB1955" s="58">
        <v>160</v>
      </c>
      <c r="AC1955" s="58">
        <v>228.8</v>
      </c>
    </row>
    <row r="1956" spans="19:29" ht="18" customHeight="1" x14ac:dyDescent="0.25">
      <c r="S1956" s="58" t="s">
        <v>82</v>
      </c>
      <c r="T1956" s="58">
        <v>2022</v>
      </c>
      <c r="U1956" s="58" t="s">
        <v>4</v>
      </c>
      <c r="V1956" s="58" t="s">
        <v>95</v>
      </c>
      <c r="W1956" s="58" t="s">
        <v>84</v>
      </c>
      <c r="X1956" s="58" t="s">
        <v>85</v>
      </c>
      <c r="Y1956" s="58" t="s">
        <v>86</v>
      </c>
      <c r="Z1956" s="58" t="s">
        <v>87</v>
      </c>
      <c r="AA1956" s="58" t="s">
        <v>88</v>
      </c>
      <c r="AB1956" s="58">
        <v>196</v>
      </c>
      <c r="AC1956" s="58">
        <v>526.24</v>
      </c>
    </row>
    <row r="1957" spans="19:29" ht="18" customHeight="1" x14ac:dyDescent="0.25">
      <c r="S1957" s="58" t="s">
        <v>91</v>
      </c>
      <c r="T1957" s="58">
        <v>2022</v>
      </c>
      <c r="U1957" s="58" t="s">
        <v>4</v>
      </c>
      <c r="V1957" s="58" t="s">
        <v>95</v>
      </c>
      <c r="W1957" s="58" t="s">
        <v>84</v>
      </c>
      <c r="X1957" s="58" t="s">
        <v>85</v>
      </c>
      <c r="Y1957" s="58" t="s">
        <v>86</v>
      </c>
      <c r="Z1957" s="58" t="s">
        <v>87</v>
      </c>
      <c r="AA1957" s="58" t="s">
        <v>88</v>
      </c>
      <c r="AB1957" s="58">
        <v>244</v>
      </c>
      <c r="AC1957" s="58">
        <v>526.24</v>
      </c>
    </row>
    <row r="1958" spans="19:29" ht="18" customHeight="1" x14ac:dyDescent="0.25">
      <c r="S1958" s="58" t="s">
        <v>91</v>
      </c>
      <c r="T1958" s="58">
        <v>2022</v>
      </c>
      <c r="U1958" s="58" t="s">
        <v>4</v>
      </c>
      <c r="V1958" s="58" t="s">
        <v>95</v>
      </c>
      <c r="W1958" s="58" t="s">
        <v>84</v>
      </c>
      <c r="X1958" s="58" t="s">
        <v>85</v>
      </c>
      <c r="Y1958" s="58" t="s">
        <v>86</v>
      </c>
      <c r="Z1958" s="58" t="s">
        <v>87</v>
      </c>
      <c r="AA1958" s="58" t="s">
        <v>88</v>
      </c>
      <c r="AB1958" s="58">
        <v>1011</v>
      </c>
      <c r="AC1958" s="58">
        <v>1445.73</v>
      </c>
    </row>
    <row r="1959" spans="19:29" ht="18" customHeight="1" x14ac:dyDescent="0.25">
      <c r="S1959" s="58" t="s">
        <v>91</v>
      </c>
      <c r="T1959" s="58">
        <v>2022</v>
      </c>
      <c r="U1959" s="58" t="s">
        <v>4</v>
      </c>
      <c r="V1959" s="58" t="s">
        <v>95</v>
      </c>
      <c r="W1959" s="58" t="s">
        <v>84</v>
      </c>
      <c r="X1959" s="58" t="s">
        <v>85</v>
      </c>
      <c r="Y1959" s="58" t="s">
        <v>86</v>
      </c>
      <c r="Z1959" s="58" t="s">
        <v>87</v>
      </c>
      <c r="AA1959" s="58" t="s">
        <v>88</v>
      </c>
      <c r="AB1959" s="58">
        <v>240</v>
      </c>
      <c r="AC1959" s="58">
        <v>343.2</v>
      </c>
    </row>
    <row r="1960" spans="19:29" ht="18" customHeight="1" x14ac:dyDescent="0.25">
      <c r="S1960" s="58" t="s">
        <v>89</v>
      </c>
      <c r="T1960" s="58">
        <v>2022</v>
      </c>
      <c r="U1960" s="58" t="s">
        <v>4</v>
      </c>
      <c r="V1960" s="58" t="s">
        <v>95</v>
      </c>
      <c r="W1960" s="58" t="s">
        <v>84</v>
      </c>
      <c r="X1960" s="58" t="s">
        <v>85</v>
      </c>
      <c r="Y1960" s="58" t="s">
        <v>86</v>
      </c>
      <c r="Z1960" s="58" t="s">
        <v>87</v>
      </c>
      <c r="AA1960" s="58" t="s">
        <v>88</v>
      </c>
      <c r="AB1960" s="58">
        <v>195</v>
      </c>
      <c r="AC1960" s="58">
        <v>278.85000000000002</v>
      </c>
    </row>
    <row r="1961" spans="19:29" ht="18" customHeight="1" x14ac:dyDescent="0.25">
      <c r="S1961" s="58" t="s">
        <v>89</v>
      </c>
      <c r="T1961" s="58">
        <v>2022</v>
      </c>
      <c r="U1961" s="58" t="s">
        <v>4</v>
      </c>
      <c r="V1961" s="58" t="s">
        <v>95</v>
      </c>
      <c r="W1961" s="58" t="s">
        <v>84</v>
      </c>
      <c r="X1961" s="58" t="s">
        <v>85</v>
      </c>
      <c r="Y1961" s="58" t="s">
        <v>86</v>
      </c>
      <c r="Z1961" s="58" t="s">
        <v>87</v>
      </c>
      <c r="AA1961" s="58" t="s">
        <v>88</v>
      </c>
      <c r="AB1961" s="58">
        <v>243</v>
      </c>
      <c r="AC1961" s="58">
        <v>347.49</v>
      </c>
    </row>
    <row r="1962" spans="19:29" ht="18" customHeight="1" x14ac:dyDescent="0.25">
      <c r="S1962" s="58" t="s">
        <v>91</v>
      </c>
      <c r="T1962" s="58">
        <v>2022</v>
      </c>
      <c r="U1962" s="58" t="s">
        <v>4</v>
      </c>
      <c r="V1962" s="58" t="s">
        <v>95</v>
      </c>
      <c r="W1962" s="58" t="s">
        <v>84</v>
      </c>
      <c r="X1962" s="58" t="s">
        <v>85</v>
      </c>
      <c r="Y1962" s="58" t="s">
        <v>86</v>
      </c>
      <c r="Z1962" s="58" t="s">
        <v>87</v>
      </c>
      <c r="AA1962" s="58" t="s">
        <v>88</v>
      </c>
      <c r="AB1962" s="58">
        <v>169</v>
      </c>
      <c r="AC1962" s="58">
        <v>241.67000000000002</v>
      </c>
    </row>
    <row r="1963" spans="19:29" ht="18" customHeight="1" x14ac:dyDescent="0.25">
      <c r="S1963" s="58" t="s">
        <v>82</v>
      </c>
      <c r="T1963" s="58">
        <v>2022</v>
      </c>
      <c r="U1963" s="58" t="s">
        <v>4</v>
      </c>
      <c r="V1963" s="58" t="s">
        <v>95</v>
      </c>
      <c r="W1963" s="58" t="s">
        <v>84</v>
      </c>
      <c r="X1963" s="58" t="s">
        <v>85</v>
      </c>
      <c r="Y1963" s="58" t="s">
        <v>86</v>
      </c>
      <c r="Z1963" s="58" t="s">
        <v>87</v>
      </c>
      <c r="AA1963" s="58" t="s">
        <v>88</v>
      </c>
      <c r="AB1963" s="58">
        <v>163</v>
      </c>
      <c r="AC1963" s="58">
        <v>233.09</v>
      </c>
    </row>
    <row r="1964" spans="19:29" ht="18" customHeight="1" x14ac:dyDescent="0.25">
      <c r="S1964" s="58" t="s">
        <v>92</v>
      </c>
      <c r="T1964" s="58">
        <v>2022</v>
      </c>
      <c r="U1964" s="58" t="s">
        <v>4</v>
      </c>
      <c r="V1964" s="58" t="s">
        <v>95</v>
      </c>
      <c r="W1964" s="58" t="s">
        <v>84</v>
      </c>
      <c r="X1964" s="58" t="s">
        <v>85</v>
      </c>
      <c r="Y1964" s="58" t="s">
        <v>86</v>
      </c>
      <c r="Z1964" s="58" t="s">
        <v>87</v>
      </c>
      <c r="AA1964" s="58" t="s">
        <v>88</v>
      </c>
      <c r="AB1964" s="58">
        <v>157</v>
      </c>
      <c r="AC1964" s="58">
        <v>224.51</v>
      </c>
    </row>
    <row r="1965" spans="19:29" ht="18" customHeight="1" x14ac:dyDescent="0.25">
      <c r="S1965" s="58" t="s">
        <v>89</v>
      </c>
      <c r="T1965" s="58">
        <v>2022</v>
      </c>
      <c r="U1965" s="58" t="s">
        <v>4</v>
      </c>
      <c r="V1965" s="58" t="s">
        <v>95</v>
      </c>
      <c r="W1965" s="58" t="s">
        <v>84</v>
      </c>
      <c r="X1965" s="58" t="s">
        <v>85</v>
      </c>
      <c r="Y1965" s="58" t="s">
        <v>86</v>
      </c>
      <c r="Z1965" s="58" t="s">
        <v>87</v>
      </c>
      <c r="AA1965" s="58" t="s">
        <v>88</v>
      </c>
      <c r="AB1965" s="58">
        <v>826</v>
      </c>
      <c r="AC1965" s="58">
        <v>1181.18</v>
      </c>
    </row>
    <row r="1966" spans="19:29" ht="18" customHeight="1" x14ac:dyDescent="0.25">
      <c r="S1966" s="58" t="s">
        <v>89</v>
      </c>
      <c r="T1966" s="58">
        <v>2022</v>
      </c>
      <c r="U1966" s="58" t="s">
        <v>4</v>
      </c>
      <c r="V1966" s="58" t="s">
        <v>95</v>
      </c>
      <c r="W1966" s="58" t="s">
        <v>84</v>
      </c>
      <c r="X1966" s="58" t="s">
        <v>85</v>
      </c>
      <c r="Y1966" s="58" t="s">
        <v>86</v>
      </c>
      <c r="Z1966" s="58" t="s">
        <v>87</v>
      </c>
      <c r="AA1966" s="58" t="s">
        <v>90</v>
      </c>
      <c r="AB1966" s="58">
        <v>167</v>
      </c>
      <c r="AC1966" s="58">
        <v>238.81</v>
      </c>
    </row>
    <row r="1967" spans="19:29" ht="18" customHeight="1" x14ac:dyDescent="0.25">
      <c r="S1967" s="58" t="s">
        <v>89</v>
      </c>
      <c r="T1967" s="58">
        <v>2022</v>
      </c>
      <c r="U1967" s="58" t="s">
        <v>4</v>
      </c>
      <c r="V1967" s="58" t="s">
        <v>95</v>
      </c>
      <c r="W1967" s="58" t="s">
        <v>84</v>
      </c>
      <c r="X1967" s="58" t="s">
        <v>85</v>
      </c>
      <c r="Y1967" s="58" t="s">
        <v>86</v>
      </c>
      <c r="Z1967" s="58" t="s">
        <v>87</v>
      </c>
      <c r="AA1967" s="58" t="s">
        <v>90</v>
      </c>
      <c r="AB1967" s="58">
        <v>161</v>
      </c>
      <c r="AC1967" s="58">
        <v>230.23000000000002</v>
      </c>
    </row>
    <row r="1968" spans="19:29" ht="18" customHeight="1" x14ac:dyDescent="0.25">
      <c r="S1968" s="58" t="s">
        <v>89</v>
      </c>
      <c r="T1968" s="58">
        <v>2022</v>
      </c>
      <c r="U1968" s="58" t="s">
        <v>4</v>
      </c>
      <c r="V1968" s="58" t="s">
        <v>95</v>
      </c>
      <c r="W1968" s="58" t="s">
        <v>84</v>
      </c>
      <c r="X1968" s="58" t="s">
        <v>85</v>
      </c>
      <c r="Y1968" s="58" t="s">
        <v>86</v>
      </c>
      <c r="Z1968" s="58" t="s">
        <v>87</v>
      </c>
      <c r="AA1968" s="58" t="s">
        <v>90</v>
      </c>
      <c r="AB1968" s="58">
        <v>155</v>
      </c>
      <c r="AC1968" s="58">
        <v>221.65</v>
      </c>
    </row>
    <row r="1969" spans="19:29" ht="18" customHeight="1" x14ac:dyDescent="0.25">
      <c r="S1969" s="58" t="s">
        <v>91</v>
      </c>
      <c r="T1969" s="58">
        <v>2022</v>
      </c>
      <c r="U1969" s="58" t="s">
        <v>4</v>
      </c>
      <c r="V1969" s="58" t="s">
        <v>95</v>
      </c>
      <c r="W1969" s="58" t="s">
        <v>84</v>
      </c>
      <c r="X1969" s="58" t="s">
        <v>85</v>
      </c>
      <c r="Y1969" s="58" t="s">
        <v>86</v>
      </c>
      <c r="Z1969" s="58" t="s">
        <v>87</v>
      </c>
      <c r="AA1969" s="58" t="s">
        <v>88</v>
      </c>
      <c r="AB1969" s="58">
        <v>197</v>
      </c>
      <c r="AC1969" s="58">
        <v>281.70999999999998</v>
      </c>
    </row>
    <row r="1970" spans="19:29" ht="18" customHeight="1" x14ac:dyDescent="0.25">
      <c r="S1970" s="58" t="s">
        <v>82</v>
      </c>
      <c r="T1970" s="58">
        <v>2022</v>
      </c>
      <c r="U1970" s="58" t="s">
        <v>4</v>
      </c>
      <c r="V1970" s="58" t="s">
        <v>95</v>
      </c>
      <c r="W1970" s="58" t="s">
        <v>84</v>
      </c>
      <c r="X1970" s="58" t="s">
        <v>85</v>
      </c>
      <c r="Y1970" s="58" t="s">
        <v>86</v>
      </c>
      <c r="Z1970" s="58" t="s">
        <v>87</v>
      </c>
      <c r="AA1970" s="58" t="s">
        <v>88</v>
      </c>
      <c r="AB1970" s="58">
        <v>245</v>
      </c>
      <c r="AC1970" s="58">
        <v>350.35</v>
      </c>
    </row>
    <row r="1971" spans="19:29" ht="18" customHeight="1" x14ac:dyDescent="0.25">
      <c r="S1971" s="58" t="s">
        <v>89</v>
      </c>
      <c r="T1971" s="58">
        <v>2022</v>
      </c>
      <c r="U1971" s="58" t="s">
        <v>10</v>
      </c>
      <c r="V1971" s="58" t="s">
        <v>95</v>
      </c>
      <c r="W1971" s="58" t="s">
        <v>84</v>
      </c>
      <c r="X1971" s="58" t="s">
        <v>85</v>
      </c>
      <c r="Y1971" s="58" t="s">
        <v>86</v>
      </c>
      <c r="Z1971" s="58" t="s">
        <v>87</v>
      </c>
      <c r="AA1971" s="58" t="s">
        <v>90</v>
      </c>
      <c r="AB1971" s="58">
        <v>320</v>
      </c>
      <c r="AC1971" s="58">
        <v>457.6</v>
      </c>
    </row>
    <row r="1972" spans="19:29" ht="18" customHeight="1" x14ac:dyDescent="0.25">
      <c r="S1972" s="58" t="s">
        <v>82</v>
      </c>
      <c r="T1972" s="58">
        <v>2022</v>
      </c>
      <c r="U1972" s="58" t="s">
        <v>10</v>
      </c>
      <c r="V1972" s="58" t="s">
        <v>95</v>
      </c>
      <c r="W1972" s="58" t="s">
        <v>84</v>
      </c>
      <c r="X1972" s="58" t="s">
        <v>85</v>
      </c>
      <c r="Y1972" s="58" t="s">
        <v>86</v>
      </c>
      <c r="Z1972" s="58" t="s">
        <v>87</v>
      </c>
      <c r="AA1972" s="58" t="s">
        <v>90</v>
      </c>
      <c r="AB1972" s="58">
        <v>314</v>
      </c>
      <c r="AC1972" s="58">
        <v>449.02</v>
      </c>
    </row>
    <row r="1973" spans="19:29" ht="18" customHeight="1" x14ac:dyDescent="0.25">
      <c r="S1973" s="58" t="s">
        <v>91</v>
      </c>
      <c r="T1973" s="58">
        <v>2022</v>
      </c>
      <c r="U1973" s="58" t="s">
        <v>10</v>
      </c>
      <c r="V1973" s="58" t="s">
        <v>95</v>
      </c>
      <c r="W1973" s="58" t="s">
        <v>84</v>
      </c>
      <c r="X1973" s="58" t="s">
        <v>85</v>
      </c>
      <c r="Y1973" s="58" t="s">
        <v>86</v>
      </c>
      <c r="Z1973" s="58" t="s">
        <v>87</v>
      </c>
      <c r="AA1973" s="58" t="s">
        <v>90</v>
      </c>
      <c r="AB1973" s="58">
        <v>308</v>
      </c>
      <c r="AC1973" s="58">
        <v>440.44</v>
      </c>
    </row>
    <row r="1974" spans="19:29" ht="18" customHeight="1" x14ac:dyDescent="0.25">
      <c r="S1974" s="58" t="s">
        <v>82</v>
      </c>
      <c r="T1974" s="58">
        <v>2022</v>
      </c>
      <c r="U1974" s="58" t="s">
        <v>10</v>
      </c>
      <c r="V1974" s="58" t="s">
        <v>95</v>
      </c>
      <c r="W1974" s="58" t="s">
        <v>84</v>
      </c>
      <c r="X1974" s="58" t="s">
        <v>85</v>
      </c>
      <c r="Y1974" s="58" t="s">
        <v>86</v>
      </c>
      <c r="Z1974" s="58" t="s">
        <v>87</v>
      </c>
      <c r="AA1974" s="58" t="s">
        <v>88</v>
      </c>
      <c r="AB1974" s="58">
        <v>236</v>
      </c>
      <c r="AC1974" s="58">
        <v>337.48</v>
      </c>
    </row>
    <row r="1975" spans="19:29" ht="18" customHeight="1" x14ac:dyDescent="0.25">
      <c r="S1975" s="58" t="s">
        <v>89</v>
      </c>
      <c r="T1975" s="58">
        <v>2022</v>
      </c>
      <c r="U1975" s="58" t="s">
        <v>10</v>
      </c>
      <c r="V1975" s="58" t="s">
        <v>95</v>
      </c>
      <c r="W1975" s="58" t="s">
        <v>84</v>
      </c>
      <c r="X1975" s="58" t="s">
        <v>85</v>
      </c>
      <c r="Y1975" s="58" t="s">
        <v>86</v>
      </c>
      <c r="Z1975" s="58" t="s">
        <v>87</v>
      </c>
      <c r="AA1975" s="58" t="s">
        <v>88</v>
      </c>
      <c r="AB1975" s="58">
        <v>164</v>
      </c>
      <c r="AC1975" s="58">
        <v>234.51999999999998</v>
      </c>
    </row>
    <row r="1976" spans="19:29" ht="18" customHeight="1" x14ac:dyDescent="0.25">
      <c r="S1976" s="58" t="s">
        <v>82</v>
      </c>
      <c r="T1976" s="58">
        <v>2022</v>
      </c>
      <c r="U1976" s="58" t="s">
        <v>10</v>
      </c>
      <c r="V1976" s="58" t="s">
        <v>95</v>
      </c>
      <c r="W1976" s="58" t="s">
        <v>84</v>
      </c>
      <c r="X1976" s="58" t="s">
        <v>85</v>
      </c>
      <c r="Y1976" s="58" t="s">
        <v>86</v>
      </c>
      <c r="Z1976" s="58" t="s">
        <v>87</v>
      </c>
      <c r="AA1976" s="58" t="s">
        <v>88</v>
      </c>
      <c r="AB1976" s="58">
        <v>212</v>
      </c>
      <c r="AC1976" s="58">
        <v>303.15999999999997</v>
      </c>
    </row>
    <row r="1977" spans="19:29" ht="18" customHeight="1" x14ac:dyDescent="0.25">
      <c r="S1977" s="58" t="s">
        <v>89</v>
      </c>
      <c r="T1977" s="58">
        <v>2022</v>
      </c>
      <c r="U1977" s="58" t="s">
        <v>10</v>
      </c>
      <c r="V1977" s="58" t="s">
        <v>95</v>
      </c>
      <c r="W1977" s="58" t="s">
        <v>84</v>
      </c>
      <c r="X1977" s="58" t="s">
        <v>85</v>
      </c>
      <c r="Y1977" s="58" t="s">
        <v>86</v>
      </c>
      <c r="Z1977" s="58" t="s">
        <v>87</v>
      </c>
      <c r="AA1977" s="58" t="s">
        <v>88</v>
      </c>
      <c r="AB1977" s="58">
        <v>316</v>
      </c>
      <c r="AC1977" s="58">
        <v>451.88</v>
      </c>
    </row>
    <row r="1978" spans="19:29" ht="18" customHeight="1" x14ac:dyDescent="0.25">
      <c r="S1978" s="58" t="s">
        <v>82</v>
      </c>
      <c r="T1978" s="58">
        <v>2022</v>
      </c>
      <c r="U1978" s="58" t="s">
        <v>10</v>
      </c>
      <c r="V1978" s="58" t="s">
        <v>95</v>
      </c>
      <c r="W1978" s="58" t="s">
        <v>84</v>
      </c>
      <c r="X1978" s="58" t="s">
        <v>85</v>
      </c>
      <c r="Y1978" s="58" t="s">
        <v>86</v>
      </c>
      <c r="Z1978" s="58" t="s">
        <v>87</v>
      </c>
      <c r="AA1978" s="58" t="s">
        <v>88</v>
      </c>
      <c r="AB1978" s="58">
        <v>310</v>
      </c>
      <c r="AC1978" s="58">
        <v>443.3</v>
      </c>
    </row>
    <row r="1979" spans="19:29" ht="18" customHeight="1" x14ac:dyDescent="0.25">
      <c r="S1979" s="58" t="s">
        <v>89</v>
      </c>
      <c r="T1979" s="58">
        <v>2022</v>
      </c>
      <c r="U1979" s="58" t="s">
        <v>10</v>
      </c>
      <c r="V1979" s="58" t="s">
        <v>95</v>
      </c>
      <c r="W1979" s="58" t="s">
        <v>84</v>
      </c>
      <c r="X1979" s="58" t="s">
        <v>85</v>
      </c>
      <c r="Y1979" s="58" t="s">
        <v>86</v>
      </c>
      <c r="Z1979" s="58" t="s">
        <v>87</v>
      </c>
      <c r="AA1979" s="58" t="s">
        <v>88</v>
      </c>
      <c r="AB1979" s="58">
        <v>238</v>
      </c>
      <c r="AC1979" s="58">
        <v>526.24</v>
      </c>
    </row>
    <row r="1980" spans="19:29" ht="18" customHeight="1" x14ac:dyDescent="0.25">
      <c r="S1980" s="58" t="s">
        <v>89</v>
      </c>
      <c r="T1980" s="58">
        <v>2022</v>
      </c>
      <c r="U1980" s="58" t="s">
        <v>10</v>
      </c>
      <c r="V1980" s="58" t="s">
        <v>95</v>
      </c>
      <c r="W1980" s="58" t="s">
        <v>84</v>
      </c>
      <c r="X1980" s="58" t="s">
        <v>85</v>
      </c>
      <c r="Y1980" s="58" t="s">
        <v>86</v>
      </c>
      <c r="Z1980" s="58" t="s">
        <v>87</v>
      </c>
      <c r="AA1980" s="58" t="s">
        <v>88</v>
      </c>
      <c r="AB1980" s="58">
        <v>166</v>
      </c>
      <c r="AC1980" s="58">
        <v>526.24</v>
      </c>
    </row>
    <row r="1981" spans="19:29" ht="18" customHeight="1" x14ac:dyDescent="0.25">
      <c r="S1981" s="58" t="s">
        <v>82</v>
      </c>
      <c r="T1981" s="58">
        <v>2022</v>
      </c>
      <c r="U1981" s="58" t="s">
        <v>10</v>
      </c>
      <c r="V1981" s="58" t="s">
        <v>95</v>
      </c>
      <c r="W1981" s="58" t="s">
        <v>84</v>
      </c>
      <c r="X1981" s="58" t="s">
        <v>85</v>
      </c>
      <c r="Y1981" s="58" t="s">
        <v>86</v>
      </c>
      <c r="Z1981" s="58" t="s">
        <v>87</v>
      </c>
      <c r="AA1981" s="58" t="s">
        <v>88</v>
      </c>
      <c r="AB1981" s="58">
        <v>208</v>
      </c>
      <c r="AC1981" s="58">
        <v>526.24</v>
      </c>
    </row>
    <row r="1982" spans="19:29" ht="18" customHeight="1" x14ac:dyDescent="0.25">
      <c r="S1982" s="58" t="s">
        <v>91</v>
      </c>
      <c r="T1982" s="58">
        <v>2022</v>
      </c>
      <c r="U1982" s="58" t="s">
        <v>10</v>
      </c>
      <c r="V1982" s="58" t="s">
        <v>95</v>
      </c>
      <c r="W1982" s="58" t="s">
        <v>84</v>
      </c>
      <c r="X1982" s="58" t="s">
        <v>85</v>
      </c>
      <c r="Y1982" s="58" t="s">
        <v>86</v>
      </c>
      <c r="Z1982" s="58" t="s">
        <v>87</v>
      </c>
      <c r="AA1982" s="58" t="s">
        <v>88</v>
      </c>
      <c r="AB1982" s="58">
        <v>963</v>
      </c>
      <c r="AC1982" s="58">
        <v>1377.09</v>
      </c>
    </row>
    <row r="1983" spans="19:29" ht="18" customHeight="1" x14ac:dyDescent="0.25">
      <c r="S1983" s="58" t="s">
        <v>82</v>
      </c>
      <c r="T1983" s="58">
        <v>2022</v>
      </c>
      <c r="U1983" s="58" t="s">
        <v>10</v>
      </c>
      <c r="V1983" s="58" t="s">
        <v>95</v>
      </c>
      <c r="W1983" s="58" t="s">
        <v>84</v>
      </c>
      <c r="X1983" s="58" t="s">
        <v>85</v>
      </c>
      <c r="Y1983" s="58" t="s">
        <v>86</v>
      </c>
      <c r="Z1983" s="58" t="s">
        <v>87</v>
      </c>
      <c r="AA1983" s="58" t="s">
        <v>88</v>
      </c>
      <c r="AB1983" s="58">
        <v>1017</v>
      </c>
      <c r="AC1983" s="58">
        <v>1454.31</v>
      </c>
    </row>
    <row r="1984" spans="19:29" ht="18" customHeight="1" x14ac:dyDescent="0.25">
      <c r="S1984" s="58" t="s">
        <v>82</v>
      </c>
      <c r="T1984" s="58">
        <v>2022</v>
      </c>
      <c r="U1984" s="58" t="s">
        <v>10</v>
      </c>
      <c r="V1984" s="58" t="s">
        <v>95</v>
      </c>
      <c r="W1984" s="58" t="s">
        <v>84</v>
      </c>
      <c r="X1984" s="58" t="s">
        <v>85</v>
      </c>
      <c r="Y1984" s="58" t="s">
        <v>86</v>
      </c>
      <c r="Z1984" s="58" t="s">
        <v>87</v>
      </c>
      <c r="AA1984" s="58" t="s">
        <v>88</v>
      </c>
      <c r="AB1984" s="58">
        <v>210</v>
      </c>
      <c r="AC1984" s="58">
        <v>300.3</v>
      </c>
    </row>
    <row r="1985" spans="19:29" ht="18" customHeight="1" x14ac:dyDescent="0.25">
      <c r="S1985" s="58" t="s">
        <v>82</v>
      </c>
      <c r="T1985" s="58">
        <v>2022</v>
      </c>
      <c r="U1985" s="58" t="s">
        <v>10</v>
      </c>
      <c r="V1985" s="58" t="s">
        <v>95</v>
      </c>
      <c r="W1985" s="58" t="s">
        <v>84</v>
      </c>
      <c r="X1985" s="58" t="s">
        <v>85</v>
      </c>
      <c r="Y1985" s="58" t="s">
        <v>86</v>
      </c>
      <c r="Z1985" s="58" t="s">
        <v>87</v>
      </c>
      <c r="AA1985" s="58" t="s">
        <v>88</v>
      </c>
      <c r="AB1985" s="58">
        <v>237</v>
      </c>
      <c r="AC1985" s="58">
        <v>338.90999999999997</v>
      </c>
    </row>
    <row r="1986" spans="19:29" ht="18" customHeight="1" x14ac:dyDescent="0.25">
      <c r="S1986" s="58" t="s">
        <v>89</v>
      </c>
      <c r="T1986" s="58">
        <v>2022</v>
      </c>
      <c r="U1986" s="58" t="s">
        <v>10</v>
      </c>
      <c r="V1986" s="58" t="s">
        <v>95</v>
      </c>
      <c r="W1986" s="58" t="s">
        <v>84</v>
      </c>
      <c r="X1986" s="58" t="s">
        <v>85</v>
      </c>
      <c r="Y1986" s="58" t="s">
        <v>86</v>
      </c>
      <c r="Z1986" s="58" t="s">
        <v>87</v>
      </c>
      <c r="AA1986" s="58" t="s">
        <v>88</v>
      </c>
      <c r="AB1986" s="58">
        <v>165</v>
      </c>
      <c r="AC1986" s="58">
        <v>235.95</v>
      </c>
    </row>
    <row r="1987" spans="19:29" ht="18" customHeight="1" x14ac:dyDescent="0.25">
      <c r="S1987" s="58" t="s">
        <v>91</v>
      </c>
      <c r="T1987" s="58">
        <v>2022</v>
      </c>
      <c r="U1987" s="58" t="s">
        <v>10</v>
      </c>
      <c r="V1987" s="58" t="s">
        <v>95</v>
      </c>
      <c r="W1987" s="58" t="s">
        <v>84</v>
      </c>
      <c r="X1987" s="58" t="s">
        <v>85</v>
      </c>
      <c r="Y1987" s="58" t="s">
        <v>86</v>
      </c>
      <c r="Z1987" s="58" t="s">
        <v>87</v>
      </c>
      <c r="AA1987" s="58" t="s">
        <v>88</v>
      </c>
      <c r="AB1987" s="58">
        <v>213</v>
      </c>
      <c r="AC1987" s="58">
        <v>304.59000000000003</v>
      </c>
    </row>
    <row r="1988" spans="19:29" ht="18" customHeight="1" x14ac:dyDescent="0.25">
      <c r="S1988" s="58" t="s">
        <v>89</v>
      </c>
      <c r="T1988" s="58">
        <v>2022</v>
      </c>
      <c r="U1988" s="58" t="s">
        <v>10</v>
      </c>
      <c r="V1988" s="58" t="s">
        <v>95</v>
      </c>
      <c r="W1988" s="58" t="s">
        <v>84</v>
      </c>
      <c r="X1988" s="58" t="s">
        <v>85</v>
      </c>
      <c r="Y1988" s="58" t="s">
        <v>86</v>
      </c>
      <c r="Z1988" s="58" t="s">
        <v>87</v>
      </c>
      <c r="AA1988" s="58" t="s">
        <v>88</v>
      </c>
      <c r="AB1988" s="58">
        <v>319</v>
      </c>
      <c r="AC1988" s="58">
        <v>456.16999999999996</v>
      </c>
    </row>
    <row r="1989" spans="19:29" ht="18" customHeight="1" x14ac:dyDescent="0.25">
      <c r="S1989" s="58" t="s">
        <v>89</v>
      </c>
      <c r="T1989" s="58">
        <v>2022</v>
      </c>
      <c r="U1989" s="58" t="s">
        <v>10</v>
      </c>
      <c r="V1989" s="58" t="s">
        <v>95</v>
      </c>
      <c r="W1989" s="58" t="s">
        <v>84</v>
      </c>
      <c r="X1989" s="58" t="s">
        <v>85</v>
      </c>
      <c r="Y1989" s="58" t="s">
        <v>86</v>
      </c>
      <c r="Z1989" s="58" t="s">
        <v>87</v>
      </c>
      <c r="AA1989" s="58" t="s">
        <v>88</v>
      </c>
      <c r="AB1989" s="58">
        <v>313</v>
      </c>
      <c r="AC1989" s="58">
        <v>447.59000000000003</v>
      </c>
    </row>
    <row r="1990" spans="19:29" ht="18" customHeight="1" x14ac:dyDescent="0.25">
      <c r="S1990" s="58" t="s">
        <v>82</v>
      </c>
      <c r="T1990" s="58">
        <v>2022</v>
      </c>
      <c r="U1990" s="58" t="s">
        <v>10</v>
      </c>
      <c r="V1990" s="58" t="s">
        <v>95</v>
      </c>
      <c r="W1990" s="58" t="s">
        <v>84</v>
      </c>
      <c r="X1990" s="58" t="s">
        <v>85</v>
      </c>
      <c r="Y1990" s="58" t="s">
        <v>86</v>
      </c>
      <c r="Z1990" s="58" t="s">
        <v>87</v>
      </c>
      <c r="AA1990" s="58" t="s">
        <v>88</v>
      </c>
      <c r="AB1990" s="58">
        <v>307</v>
      </c>
      <c r="AC1990" s="58">
        <v>439.01</v>
      </c>
    </row>
    <row r="1991" spans="19:29" ht="18" customHeight="1" x14ac:dyDescent="0.25">
      <c r="S1991" s="58" t="s">
        <v>82</v>
      </c>
      <c r="T1991" s="58">
        <v>2022</v>
      </c>
      <c r="U1991" s="58" t="s">
        <v>10</v>
      </c>
      <c r="V1991" s="58" t="s">
        <v>95</v>
      </c>
      <c r="W1991" s="58" t="s">
        <v>84</v>
      </c>
      <c r="X1991" s="58" t="s">
        <v>85</v>
      </c>
      <c r="Y1991" s="58" t="s">
        <v>86</v>
      </c>
      <c r="Z1991" s="58" t="s">
        <v>87</v>
      </c>
      <c r="AA1991" s="58" t="s">
        <v>88</v>
      </c>
      <c r="AB1991" s="58">
        <v>235</v>
      </c>
      <c r="AC1991" s="58">
        <v>336.05</v>
      </c>
    </row>
    <row r="1992" spans="19:29" ht="18" customHeight="1" x14ac:dyDescent="0.25">
      <c r="S1992" s="58" t="s">
        <v>82</v>
      </c>
      <c r="T1992" s="58">
        <v>2022</v>
      </c>
      <c r="U1992" s="58" t="s">
        <v>10</v>
      </c>
      <c r="V1992" s="58" t="s">
        <v>95</v>
      </c>
      <c r="W1992" s="58" t="s">
        <v>84</v>
      </c>
      <c r="X1992" s="58" t="s">
        <v>85</v>
      </c>
      <c r="Y1992" s="58" t="s">
        <v>86</v>
      </c>
      <c r="Z1992" s="58" t="s">
        <v>87</v>
      </c>
      <c r="AA1992" s="58" t="s">
        <v>88</v>
      </c>
      <c r="AB1992" s="58">
        <v>798</v>
      </c>
      <c r="AC1992" s="58">
        <v>1141.1399999999999</v>
      </c>
    </row>
    <row r="1993" spans="19:29" ht="18" customHeight="1" x14ac:dyDescent="0.25">
      <c r="S1993" s="58" t="s">
        <v>89</v>
      </c>
      <c r="T1993" s="58">
        <v>2022</v>
      </c>
      <c r="U1993" s="58" t="s">
        <v>10</v>
      </c>
      <c r="V1993" s="58" t="s">
        <v>95</v>
      </c>
      <c r="W1993" s="58" t="s">
        <v>84</v>
      </c>
      <c r="X1993" s="58" t="s">
        <v>85</v>
      </c>
      <c r="Y1993" s="58" t="s">
        <v>86</v>
      </c>
      <c r="Z1993" s="58" t="s">
        <v>87</v>
      </c>
      <c r="AA1993" s="58" t="s">
        <v>88</v>
      </c>
      <c r="AB1993" s="58">
        <v>831</v>
      </c>
      <c r="AC1993" s="58">
        <v>1188.33</v>
      </c>
    </row>
    <row r="1994" spans="19:29" ht="18" customHeight="1" x14ac:dyDescent="0.25">
      <c r="S1994" s="58" t="s">
        <v>91</v>
      </c>
      <c r="T1994" s="58">
        <v>2022</v>
      </c>
      <c r="U1994" s="58" t="s">
        <v>10</v>
      </c>
      <c r="V1994" s="58" t="s">
        <v>95</v>
      </c>
      <c r="W1994" s="58" t="s">
        <v>84</v>
      </c>
      <c r="X1994" s="58" t="s">
        <v>85</v>
      </c>
      <c r="Y1994" s="58" t="s">
        <v>86</v>
      </c>
      <c r="Z1994" s="58" t="s">
        <v>87</v>
      </c>
      <c r="AA1994" s="58" t="s">
        <v>90</v>
      </c>
      <c r="AB1994" s="58">
        <v>317</v>
      </c>
      <c r="AC1994" s="58">
        <v>453.31</v>
      </c>
    </row>
    <row r="1995" spans="19:29" ht="18" customHeight="1" x14ac:dyDescent="0.25">
      <c r="S1995" s="58" t="s">
        <v>82</v>
      </c>
      <c r="T1995" s="58">
        <v>2022</v>
      </c>
      <c r="U1995" s="58" t="s">
        <v>10</v>
      </c>
      <c r="V1995" s="58" t="s">
        <v>95</v>
      </c>
      <c r="W1995" s="58" t="s">
        <v>84</v>
      </c>
      <c r="X1995" s="58" t="s">
        <v>85</v>
      </c>
      <c r="Y1995" s="58" t="s">
        <v>86</v>
      </c>
      <c r="Z1995" s="58" t="s">
        <v>87</v>
      </c>
      <c r="AA1995" s="58" t="s">
        <v>90</v>
      </c>
      <c r="AB1995" s="58">
        <v>311</v>
      </c>
      <c r="AC1995" s="58">
        <v>444.73</v>
      </c>
    </row>
    <row r="1996" spans="19:29" ht="18" customHeight="1" x14ac:dyDescent="0.25">
      <c r="S1996" s="58" t="s">
        <v>93</v>
      </c>
      <c r="T1996" s="58">
        <v>2022</v>
      </c>
      <c r="U1996" s="58" t="s">
        <v>10</v>
      </c>
      <c r="V1996" s="58" t="s">
        <v>95</v>
      </c>
      <c r="W1996" s="58" t="s">
        <v>84</v>
      </c>
      <c r="X1996" s="58" t="s">
        <v>85</v>
      </c>
      <c r="Y1996" s="58" t="s">
        <v>86</v>
      </c>
      <c r="Z1996" s="58" t="s">
        <v>87</v>
      </c>
      <c r="AA1996" s="58" t="s">
        <v>90</v>
      </c>
      <c r="AB1996" s="58">
        <v>305</v>
      </c>
      <c r="AC1996" s="58">
        <v>436.15</v>
      </c>
    </row>
    <row r="1997" spans="19:29" ht="18" customHeight="1" x14ac:dyDescent="0.25">
      <c r="S1997" s="58" t="s">
        <v>82</v>
      </c>
      <c r="T1997" s="58">
        <v>2022</v>
      </c>
      <c r="U1997" s="58" t="s">
        <v>10</v>
      </c>
      <c r="V1997" s="58" t="s">
        <v>95</v>
      </c>
      <c r="W1997" s="58" t="s">
        <v>84</v>
      </c>
      <c r="X1997" s="58" t="s">
        <v>85</v>
      </c>
      <c r="Y1997" s="58" t="s">
        <v>86</v>
      </c>
      <c r="Z1997" s="58" t="s">
        <v>87</v>
      </c>
      <c r="AA1997" s="58" t="s">
        <v>88</v>
      </c>
      <c r="AB1997" s="58">
        <v>239</v>
      </c>
      <c r="AC1997" s="58">
        <v>341.77</v>
      </c>
    </row>
    <row r="1998" spans="19:29" ht="18" customHeight="1" x14ac:dyDescent="0.25">
      <c r="S1998" s="58" t="s">
        <v>82</v>
      </c>
      <c r="T1998" s="58">
        <v>2022</v>
      </c>
      <c r="U1998" s="58" t="s">
        <v>10</v>
      </c>
      <c r="V1998" s="58" t="s">
        <v>95</v>
      </c>
      <c r="W1998" s="58" t="s">
        <v>84</v>
      </c>
      <c r="X1998" s="58" t="s">
        <v>85</v>
      </c>
      <c r="Y1998" s="58" t="s">
        <v>86</v>
      </c>
      <c r="Z1998" s="58" t="s">
        <v>87</v>
      </c>
      <c r="AA1998" s="58" t="s">
        <v>88</v>
      </c>
      <c r="AB1998" s="58">
        <v>209</v>
      </c>
      <c r="AC1998" s="58">
        <v>298.87</v>
      </c>
    </row>
    <row r="1999" spans="19:29" ht="18" customHeight="1" x14ac:dyDescent="0.25">
      <c r="S1999" s="58" t="s">
        <v>91</v>
      </c>
      <c r="T1999" s="58">
        <v>2022</v>
      </c>
      <c r="U1999" s="58" t="s">
        <v>9</v>
      </c>
      <c r="V1999" s="58" t="s">
        <v>95</v>
      </c>
      <c r="W1999" s="58" t="s">
        <v>84</v>
      </c>
      <c r="X1999" s="58" t="s">
        <v>85</v>
      </c>
      <c r="Y1999" s="58" t="s">
        <v>86</v>
      </c>
      <c r="Z1999" s="58" t="s">
        <v>87</v>
      </c>
      <c r="AA1999" s="58" t="s">
        <v>90</v>
      </c>
      <c r="AB1999" s="58">
        <v>332</v>
      </c>
      <c r="AC1999" s="58">
        <v>474.76</v>
      </c>
    </row>
    <row r="2000" spans="19:29" ht="18" customHeight="1" x14ac:dyDescent="0.25">
      <c r="S2000" s="58" t="s">
        <v>89</v>
      </c>
      <c r="T2000" s="58">
        <v>2022</v>
      </c>
      <c r="U2000" s="58" t="s">
        <v>9</v>
      </c>
      <c r="V2000" s="58" t="s">
        <v>95</v>
      </c>
      <c r="W2000" s="58" t="s">
        <v>84</v>
      </c>
      <c r="X2000" s="58" t="s">
        <v>85</v>
      </c>
      <c r="Y2000" s="58" t="s">
        <v>86</v>
      </c>
      <c r="Z2000" s="58" t="s">
        <v>87</v>
      </c>
      <c r="AA2000" s="58" t="s">
        <v>90</v>
      </c>
      <c r="AB2000" s="58">
        <v>326</v>
      </c>
      <c r="AC2000" s="58">
        <v>466.18</v>
      </c>
    </row>
    <row r="2001" spans="19:29" ht="18" customHeight="1" x14ac:dyDescent="0.25">
      <c r="S2001" s="58" t="s">
        <v>82</v>
      </c>
      <c r="T2001" s="58">
        <v>2022</v>
      </c>
      <c r="U2001" s="58" t="s">
        <v>9</v>
      </c>
      <c r="V2001" s="58" t="s">
        <v>95</v>
      </c>
      <c r="W2001" s="58" t="s">
        <v>84</v>
      </c>
      <c r="X2001" s="58" t="s">
        <v>85</v>
      </c>
      <c r="Y2001" s="58" t="s">
        <v>86</v>
      </c>
      <c r="Z2001" s="58" t="s">
        <v>87</v>
      </c>
      <c r="AA2001" s="58" t="s">
        <v>88</v>
      </c>
      <c r="AB2001" s="58">
        <v>242</v>
      </c>
      <c r="AC2001" s="58">
        <v>346.06</v>
      </c>
    </row>
    <row r="2002" spans="19:29" ht="18" customHeight="1" x14ac:dyDescent="0.25">
      <c r="S2002" s="58" t="s">
        <v>82</v>
      </c>
      <c r="T2002" s="58">
        <v>2022</v>
      </c>
      <c r="U2002" s="58" t="s">
        <v>9</v>
      </c>
      <c r="V2002" s="58" t="s">
        <v>95</v>
      </c>
      <c r="W2002" s="58" t="s">
        <v>84</v>
      </c>
      <c r="X2002" s="58" t="s">
        <v>85</v>
      </c>
      <c r="Y2002" s="58" t="s">
        <v>86</v>
      </c>
      <c r="Z2002" s="58" t="s">
        <v>87</v>
      </c>
      <c r="AA2002" s="58" t="s">
        <v>88</v>
      </c>
      <c r="AB2002" s="58">
        <v>170</v>
      </c>
      <c r="AC2002" s="58">
        <v>243.1</v>
      </c>
    </row>
    <row r="2003" spans="19:29" ht="18" customHeight="1" x14ac:dyDescent="0.25">
      <c r="S2003" s="58" t="s">
        <v>82</v>
      </c>
      <c r="T2003" s="58">
        <v>2022</v>
      </c>
      <c r="U2003" s="58" t="s">
        <v>9</v>
      </c>
      <c r="V2003" s="58" t="s">
        <v>95</v>
      </c>
      <c r="W2003" s="58" t="s">
        <v>84</v>
      </c>
      <c r="X2003" s="58" t="s">
        <v>85</v>
      </c>
      <c r="Y2003" s="58" t="s">
        <v>86</v>
      </c>
      <c r="Z2003" s="58" t="s">
        <v>87</v>
      </c>
      <c r="AA2003" s="58" t="s">
        <v>88</v>
      </c>
      <c r="AB2003" s="58">
        <v>218</v>
      </c>
      <c r="AC2003" s="58">
        <v>311.74</v>
      </c>
    </row>
    <row r="2004" spans="19:29" ht="18" customHeight="1" x14ac:dyDescent="0.25">
      <c r="S2004" s="58" t="s">
        <v>82</v>
      </c>
      <c r="T2004" s="58">
        <v>2022</v>
      </c>
      <c r="U2004" s="58" t="s">
        <v>9</v>
      </c>
      <c r="V2004" s="58" t="s">
        <v>95</v>
      </c>
      <c r="W2004" s="58" t="s">
        <v>84</v>
      </c>
      <c r="X2004" s="58" t="s">
        <v>85</v>
      </c>
      <c r="Y2004" s="58" t="s">
        <v>86</v>
      </c>
      <c r="Z2004" s="58" t="s">
        <v>87</v>
      </c>
      <c r="AA2004" s="58" t="s">
        <v>88</v>
      </c>
      <c r="AB2004" s="58">
        <v>334</v>
      </c>
      <c r="AC2004" s="58">
        <v>477.62</v>
      </c>
    </row>
    <row r="2005" spans="19:29" ht="18" customHeight="1" x14ac:dyDescent="0.25">
      <c r="S2005" s="58" t="s">
        <v>92</v>
      </c>
      <c r="T2005" s="58">
        <v>2022</v>
      </c>
      <c r="U2005" s="58" t="s">
        <v>9</v>
      </c>
      <c r="V2005" s="58" t="s">
        <v>95</v>
      </c>
      <c r="W2005" s="58" t="s">
        <v>84</v>
      </c>
      <c r="X2005" s="58" t="s">
        <v>85</v>
      </c>
      <c r="Y2005" s="58" t="s">
        <v>86</v>
      </c>
      <c r="Z2005" s="58" t="s">
        <v>87</v>
      </c>
      <c r="AA2005" s="58" t="s">
        <v>88</v>
      </c>
      <c r="AB2005" s="58">
        <v>328</v>
      </c>
      <c r="AC2005" s="58">
        <v>469.03999999999996</v>
      </c>
    </row>
    <row r="2006" spans="19:29" ht="18" customHeight="1" x14ac:dyDescent="0.25">
      <c r="S2006" s="58" t="s">
        <v>89</v>
      </c>
      <c r="T2006" s="58">
        <v>2022</v>
      </c>
      <c r="U2006" s="58" t="s">
        <v>9</v>
      </c>
      <c r="V2006" s="58" t="s">
        <v>95</v>
      </c>
      <c r="W2006" s="58" t="s">
        <v>84</v>
      </c>
      <c r="X2006" s="58" t="s">
        <v>85</v>
      </c>
      <c r="Y2006" s="58" t="s">
        <v>86</v>
      </c>
      <c r="Z2006" s="58" t="s">
        <v>87</v>
      </c>
      <c r="AA2006" s="58" t="s">
        <v>88</v>
      </c>
      <c r="AB2006" s="58">
        <v>322</v>
      </c>
      <c r="AC2006" s="58">
        <v>460.46000000000004</v>
      </c>
    </row>
    <row r="2007" spans="19:29" ht="18" customHeight="1" x14ac:dyDescent="0.25">
      <c r="S2007" s="58" t="s">
        <v>89</v>
      </c>
      <c r="T2007" s="58">
        <v>2022</v>
      </c>
      <c r="U2007" s="58" t="s">
        <v>9</v>
      </c>
      <c r="V2007" s="58" t="s">
        <v>95</v>
      </c>
      <c r="W2007" s="58" t="s">
        <v>84</v>
      </c>
      <c r="X2007" s="58" t="s">
        <v>85</v>
      </c>
      <c r="Y2007" s="58" t="s">
        <v>86</v>
      </c>
      <c r="Z2007" s="58" t="s">
        <v>87</v>
      </c>
      <c r="AA2007" s="58" t="s">
        <v>88</v>
      </c>
      <c r="AB2007" s="58">
        <v>244</v>
      </c>
      <c r="AC2007" s="58">
        <v>526.24</v>
      </c>
    </row>
    <row r="2008" spans="19:29" ht="18" customHeight="1" x14ac:dyDescent="0.25">
      <c r="S2008" s="58" t="s">
        <v>89</v>
      </c>
      <c r="T2008" s="58">
        <v>2022</v>
      </c>
      <c r="U2008" s="58" t="s">
        <v>9</v>
      </c>
      <c r="V2008" s="58" t="s">
        <v>95</v>
      </c>
      <c r="W2008" s="58" t="s">
        <v>84</v>
      </c>
      <c r="X2008" s="58" t="s">
        <v>85</v>
      </c>
      <c r="Y2008" s="58" t="s">
        <v>86</v>
      </c>
      <c r="Z2008" s="58" t="s">
        <v>87</v>
      </c>
      <c r="AA2008" s="58" t="s">
        <v>88</v>
      </c>
      <c r="AB2008" s="58">
        <v>214</v>
      </c>
      <c r="AC2008" s="58">
        <v>526.24</v>
      </c>
    </row>
    <row r="2009" spans="19:29" ht="18" customHeight="1" x14ac:dyDescent="0.25">
      <c r="S2009" s="58" t="s">
        <v>82</v>
      </c>
      <c r="T2009" s="58">
        <v>2022</v>
      </c>
      <c r="U2009" s="58" t="s">
        <v>9</v>
      </c>
      <c r="V2009" s="58" t="s">
        <v>95</v>
      </c>
      <c r="W2009" s="58" t="s">
        <v>84</v>
      </c>
      <c r="X2009" s="58" t="s">
        <v>85</v>
      </c>
      <c r="Y2009" s="58" t="s">
        <v>86</v>
      </c>
      <c r="Z2009" s="58" t="s">
        <v>87</v>
      </c>
      <c r="AA2009" s="58" t="s">
        <v>88</v>
      </c>
      <c r="AB2009" s="58">
        <v>1016</v>
      </c>
      <c r="AC2009" s="58">
        <v>1452.88</v>
      </c>
    </row>
    <row r="2010" spans="19:29" ht="18" customHeight="1" x14ac:dyDescent="0.25">
      <c r="S2010" s="58" t="s">
        <v>89</v>
      </c>
      <c r="T2010" s="58">
        <v>2022</v>
      </c>
      <c r="U2010" s="58" t="s">
        <v>9</v>
      </c>
      <c r="V2010" s="58" t="s">
        <v>95</v>
      </c>
      <c r="W2010" s="58" t="s">
        <v>84</v>
      </c>
      <c r="X2010" s="58" t="s">
        <v>85</v>
      </c>
      <c r="Y2010" s="58" t="s">
        <v>86</v>
      </c>
      <c r="Z2010" s="58" t="s">
        <v>87</v>
      </c>
      <c r="AA2010" s="58" t="s">
        <v>88</v>
      </c>
      <c r="AB2010" s="58">
        <v>216</v>
      </c>
      <c r="AC2010" s="58">
        <v>308.88</v>
      </c>
    </row>
    <row r="2011" spans="19:29" ht="18" customHeight="1" x14ac:dyDescent="0.25">
      <c r="S2011" s="58" t="s">
        <v>89</v>
      </c>
      <c r="T2011" s="58">
        <v>2022</v>
      </c>
      <c r="U2011" s="58" t="s">
        <v>9</v>
      </c>
      <c r="V2011" s="58" t="s">
        <v>95</v>
      </c>
      <c r="W2011" s="58" t="s">
        <v>84</v>
      </c>
      <c r="X2011" s="58" t="s">
        <v>85</v>
      </c>
      <c r="Y2011" s="58" t="s">
        <v>86</v>
      </c>
      <c r="Z2011" s="58" t="s">
        <v>87</v>
      </c>
      <c r="AA2011" s="58" t="s">
        <v>88</v>
      </c>
      <c r="AB2011" s="58">
        <v>243</v>
      </c>
      <c r="AC2011" s="58">
        <v>347.49</v>
      </c>
    </row>
    <row r="2012" spans="19:29" ht="18" customHeight="1" x14ac:dyDescent="0.25">
      <c r="S2012" s="58" t="s">
        <v>82</v>
      </c>
      <c r="T2012" s="58">
        <v>2022</v>
      </c>
      <c r="U2012" s="58" t="s">
        <v>9</v>
      </c>
      <c r="V2012" s="58" t="s">
        <v>95</v>
      </c>
      <c r="W2012" s="58" t="s">
        <v>84</v>
      </c>
      <c r="X2012" s="58" t="s">
        <v>85</v>
      </c>
      <c r="Y2012" s="58" t="s">
        <v>86</v>
      </c>
      <c r="Z2012" s="58" t="s">
        <v>87</v>
      </c>
      <c r="AA2012" s="58" t="s">
        <v>88</v>
      </c>
      <c r="AB2012" s="58">
        <v>171</v>
      </c>
      <c r="AC2012" s="58">
        <v>244.53</v>
      </c>
    </row>
    <row r="2013" spans="19:29" ht="18" customHeight="1" x14ac:dyDescent="0.25">
      <c r="S2013" s="58" t="s">
        <v>82</v>
      </c>
      <c r="T2013" s="58">
        <v>2022</v>
      </c>
      <c r="U2013" s="58" t="s">
        <v>9</v>
      </c>
      <c r="V2013" s="58" t="s">
        <v>95</v>
      </c>
      <c r="W2013" s="58" t="s">
        <v>84</v>
      </c>
      <c r="X2013" s="58" t="s">
        <v>85</v>
      </c>
      <c r="Y2013" s="58" t="s">
        <v>86</v>
      </c>
      <c r="Z2013" s="58" t="s">
        <v>87</v>
      </c>
      <c r="AA2013" s="58" t="s">
        <v>88</v>
      </c>
      <c r="AB2013" s="58">
        <v>331</v>
      </c>
      <c r="AC2013" s="58">
        <v>473.33</v>
      </c>
    </row>
    <row r="2014" spans="19:29" ht="18" customHeight="1" x14ac:dyDescent="0.25">
      <c r="S2014" s="58" t="s">
        <v>82</v>
      </c>
      <c r="T2014" s="58">
        <v>2022</v>
      </c>
      <c r="U2014" s="58" t="s">
        <v>9</v>
      </c>
      <c r="V2014" s="58" t="s">
        <v>95</v>
      </c>
      <c r="W2014" s="58" t="s">
        <v>84</v>
      </c>
      <c r="X2014" s="58" t="s">
        <v>85</v>
      </c>
      <c r="Y2014" s="58" t="s">
        <v>86</v>
      </c>
      <c r="Z2014" s="58" t="s">
        <v>87</v>
      </c>
      <c r="AA2014" s="58" t="s">
        <v>88</v>
      </c>
      <c r="AB2014" s="58">
        <v>325</v>
      </c>
      <c r="AC2014" s="58">
        <v>464.75</v>
      </c>
    </row>
    <row r="2015" spans="19:29" ht="18" customHeight="1" x14ac:dyDescent="0.25">
      <c r="S2015" s="58" t="s">
        <v>89</v>
      </c>
      <c r="T2015" s="58">
        <v>2022</v>
      </c>
      <c r="U2015" s="58" t="s">
        <v>9</v>
      </c>
      <c r="V2015" s="58" t="s">
        <v>95</v>
      </c>
      <c r="W2015" s="58" t="s">
        <v>84</v>
      </c>
      <c r="X2015" s="58" t="s">
        <v>85</v>
      </c>
      <c r="Y2015" s="58" t="s">
        <v>86</v>
      </c>
      <c r="Z2015" s="58" t="s">
        <v>87</v>
      </c>
      <c r="AA2015" s="58" t="s">
        <v>88</v>
      </c>
      <c r="AB2015" s="58">
        <v>241</v>
      </c>
      <c r="AC2015" s="58">
        <v>344.63</v>
      </c>
    </row>
    <row r="2016" spans="19:29" ht="18" customHeight="1" x14ac:dyDescent="0.25">
      <c r="S2016" s="58" t="s">
        <v>92</v>
      </c>
      <c r="T2016" s="58">
        <v>2022</v>
      </c>
      <c r="U2016" s="58" t="s">
        <v>9</v>
      </c>
      <c r="V2016" s="58" t="s">
        <v>95</v>
      </c>
      <c r="W2016" s="58" t="s">
        <v>84</v>
      </c>
      <c r="X2016" s="58" t="s">
        <v>85</v>
      </c>
      <c r="Y2016" s="58" t="s">
        <v>86</v>
      </c>
      <c r="Z2016" s="58" t="s">
        <v>87</v>
      </c>
      <c r="AA2016" s="58" t="s">
        <v>88</v>
      </c>
      <c r="AB2016" s="58">
        <v>797</v>
      </c>
      <c r="AC2016" s="58">
        <v>1139.71</v>
      </c>
    </row>
    <row r="2017" spans="19:29" ht="18" customHeight="1" x14ac:dyDescent="0.25">
      <c r="S2017" s="58" t="s">
        <v>89</v>
      </c>
      <c r="T2017" s="58">
        <v>2022</v>
      </c>
      <c r="U2017" s="58" t="s">
        <v>9</v>
      </c>
      <c r="V2017" s="58" t="s">
        <v>95</v>
      </c>
      <c r="W2017" s="58" t="s">
        <v>84</v>
      </c>
      <c r="X2017" s="58" t="s">
        <v>85</v>
      </c>
      <c r="Y2017" s="58" t="s">
        <v>86</v>
      </c>
      <c r="Z2017" s="58" t="s">
        <v>87</v>
      </c>
      <c r="AA2017" s="58" t="s">
        <v>88</v>
      </c>
      <c r="AB2017" s="58">
        <v>830</v>
      </c>
      <c r="AC2017" s="58">
        <v>1186.9000000000001</v>
      </c>
    </row>
    <row r="2018" spans="19:29" ht="18" customHeight="1" x14ac:dyDescent="0.25">
      <c r="S2018" s="58" t="s">
        <v>91</v>
      </c>
      <c r="T2018" s="58">
        <v>2022</v>
      </c>
      <c r="U2018" s="58" t="s">
        <v>9</v>
      </c>
      <c r="V2018" s="58" t="s">
        <v>95</v>
      </c>
      <c r="W2018" s="58" t="s">
        <v>84</v>
      </c>
      <c r="X2018" s="58" t="s">
        <v>85</v>
      </c>
      <c r="Y2018" s="58" t="s">
        <v>86</v>
      </c>
      <c r="Z2018" s="58" t="s">
        <v>87</v>
      </c>
      <c r="AA2018" s="58" t="s">
        <v>90</v>
      </c>
      <c r="AB2018" s="58">
        <v>335</v>
      </c>
      <c r="AC2018" s="58">
        <v>479.05</v>
      </c>
    </row>
    <row r="2019" spans="19:29" ht="18" customHeight="1" x14ac:dyDescent="0.25">
      <c r="S2019" s="58" t="s">
        <v>82</v>
      </c>
      <c r="T2019" s="58">
        <v>2022</v>
      </c>
      <c r="U2019" s="58" t="s">
        <v>9</v>
      </c>
      <c r="V2019" s="58" t="s">
        <v>95</v>
      </c>
      <c r="W2019" s="58" t="s">
        <v>84</v>
      </c>
      <c r="X2019" s="58" t="s">
        <v>85</v>
      </c>
      <c r="Y2019" s="58" t="s">
        <v>86</v>
      </c>
      <c r="Z2019" s="58" t="s">
        <v>87</v>
      </c>
      <c r="AA2019" s="58" t="s">
        <v>90</v>
      </c>
      <c r="AB2019" s="58">
        <v>329</v>
      </c>
      <c r="AC2019" s="58">
        <v>470.47</v>
      </c>
    </row>
    <row r="2020" spans="19:29" ht="18" customHeight="1" x14ac:dyDescent="0.25">
      <c r="S2020" s="58" t="s">
        <v>92</v>
      </c>
      <c r="T2020" s="58">
        <v>2022</v>
      </c>
      <c r="U2020" s="58" t="s">
        <v>9</v>
      </c>
      <c r="V2020" s="58" t="s">
        <v>95</v>
      </c>
      <c r="W2020" s="58" t="s">
        <v>84</v>
      </c>
      <c r="X2020" s="58" t="s">
        <v>85</v>
      </c>
      <c r="Y2020" s="58" t="s">
        <v>86</v>
      </c>
      <c r="Z2020" s="58" t="s">
        <v>87</v>
      </c>
      <c r="AA2020" s="58" t="s">
        <v>90</v>
      </c>
      <c r="AB2020" s="58">
        <v>323</v>
      </c>
      <c r="AC2020" s="58">
        <v>461.89</v>
      </c>
    </row>
    <row r="2021" spans="19:29" ht="18" customHeight="1" x14ac:dyDescent="0.25">
      <c r="S2021" s="58" t="s">
        <v>82</v>
      </c>
      <c r="T2021" s="58">
        <v>2022</v>
      </c>
      <c r="U2021" s="58" t="s">
        <v>9</v>
      </c>
      <c r="V2021" s="58" t="s">
        <v>95</v>
      </c>
      <c r="W2021" s="58" t="s">
        <v>84</v>
      </c>
      <c r="X2021" s="58" t="s">
        <v>85</v>
      </c>
      <c r="Y2021" s="58" t="s">
        <v>86</v>
      </c>
      <c r="Z2021" s="58" t="s">
        <v>87</v>
      </c>
      <c r="AA2021" s="58" t="s">
        <v>88</v>
      </c>
      <c r="AB2021" s="58">
        <v>245</v>
      </c>
      <c r="AC2021" s="58">
        <v>350.35</v>
      </c>
    </row>
    <row r="2022" spans="19:29" ht="18" customHeight="1" x14ac:dyDescent="0.25">
      <c r="S2022" s="58" t="s">
        <v>89</v>
      </c>
      <c r="T2022" s="58">
        <v>2022</v>
      </c>
      <c r="U2022" s="58" t="s">
        <v>9</v>
      </c>
      <c r="V2022" s="58" t="s">
        <v>95</v>
      </c>
      <c r="W2022" s="58" t="s">
        <v>84</v>
      </c>
      <c r="X2022" s="58" t="s">
        <v>85</v>
      </c>
      <c r="Y2022" s="58" t="s">
        <v>86</v>
      </c>
      <c r="Z2022" s="58" t="s">
        <v>87</v>
      </c>
      <c r="AA2022" s="58" t="s">
        <v>88</v>
      </c>
      <c r="AB2022" s="58">
        <v>167</v>
      </c>
      <c r="AC2022" s="58">
        <v>238.81</v>
      </c>
    </row>
    <row r="2023" spans="19:29" ht="18" customHeight="1" x14ac:dyDescent="0.25">
      <c r="S2023" s="58" t="s">
        <v>82</v>
      </c>
      <c r="T2023" s="58">
        <v>2022</v>
      </c>
      <c r="U2023" s="58" t="s">
        <v>9</v>
      </c>
      <c r="V2023" s="58" t="s">
        <v>95</v>
      </c>
      <c r="W2023" s="58" t="s">
        <v>84</v>
      </c>
      <c r="X2023" s="58" t="s">
        <v>85</v>
      </c>
      <c r="Y2023" s="58" t="s">
        <v>86</v>
      </c>
      <c r="Z2023" s="58" t="s">
        <v>87</v>
      </c>
      <c r="AA2023" s="58" t="s">
        <v>88</v>
      </c>
      <c r="AB2023" s="58">
        <v>215</v>
      </c>
      <c r="AC2023" s="58">
        <v>307.45</v>
      </c>
    </row>
    <row r="2024" spans="19:29" ht="18" customHeight="1" x14ac:dyDescent="0.25">
      <c r="S2024" s="58" t="s">
        <v>82</v>
      </c>
      <c r="T2024" s="58">
        <v>2022</v>
      </c>
      <c r="U2024" s="58" t="s">
        <v>8</v>
      </c>
      <c r="V2024" s="58" t="s">
        <v>95</v>
      </c>
      <c r="W2024" s="58" t="s">
        <v>84</v>
      </c>
      <c r="X2024" s="58" t="s">
        <v>85</v>
      </c>
      <c r="Y2024" s="58" t="s">
        <v>86</v>
      </c>
      <c r="Z2024" s="58" t="s">
        <v>87</v>
      </c>
      <c r="AA2024" s="58" t="s">
        <v>90</v>
      </c>
      <c r="AB2024" s="58">
        <v>350</v>
      </c>
      <c r="AC2024" s="58">
        <v>500.5</v>
      </c>
    </row>
    <row r="2025" spans="19:29" ht="18" customHeight="1" x14ac:dyDescent="0.25">
      <c r="S2025" s="58" t="s">
        <v>82</v>
      </c>
      <c r="T2025" s="58">
        <v>2022</v>
      </c>
      <c r="U2025" s="58" t="s">
        <v>8</v>
      </c>
      <c r="V2025" s="58" t="s">
        <v>95</v>
      </c>
      <c r="W2025" s="58" t="s">
        <v>84</v>
      </c>
      <c r="X2025" s="58" t="s">
        <v>85</v>
      </c>
      <c r="Y2025" s="58" t="s">
        <v>86</v>
      </c>
      <c r="Z2025" s="58" t="s">
        <v>87</v>
      </c>
      <c r="AA2025" s="58" t="s">
        <v>90</v>
      </c>
      <c r="AB2025" s="58">
        <v>344</v>
      </c>
      <c r="AC2025" s="58">
        <v>491.91999999999996</v>
      </c>
    </row>
    <row r="2026" spans="19:29" ht="18" customHeight="1" x14ac:dyDescent="0.25">
      <c r="S2026" s="58" t="s">
        <v>89</v>
      </c>
      <c r="T2026" s="58">
        <v>2022</v>
      </c>
      <c r="U2026" s="58" t="s">
        <v>8</v>
      </c>
      <c r="V2026" s="58" t="s">
        <v>95</v>
      </c>
      <c r="W2026" s="58" t="s">
        <v>84</v>
      </c>
      <c r="X2026" s="58" t="s">
        <v>85</v>
      </c>
      <c r="Y2026" s="58" t="s">
        <v>86</v>
      </c>
      <c r="Z2026" s="58" t="s">
        <v>87</v>
      </c>
      <c r="AA2026" s="58" t="s">
        <v>90</v>
      </c>
      <c r="AB2026" s="58">
        <v>338</v>
      </c>
      <c r="AC2026" s="58">
        <v>483.34000000000003</v>
      </c>
    </row>
    <row r="2027" spans="19:29" ht="18" customHeight="1" x14ac:dyDescent="0.25">
      <c r="S2027" s="58" t="s">
        <v>82</v>
      </c>
      <c r="T2027" s="58">
        <v>2022</v>
      </c>
      <c r="U2027" s="58" t="s">
        <v>8</v>
      </c>
      <c r="V2027" s="58" t="s">
        <v>95</v>
      </c>
      <c r="W2027" s="58" t="s">
        <v>84</v>
      </c>
      <c r="X2027" s="58" t="s">
        <v>85</v>
      </c>
      <c r="Y2027" s="58" t="s">
        <v>86</v>
      </c>
      <c r="Z2027" s="58" t="s">
        <v>87</v>
      </c>
      <c r="AA2027" s="58" t="s">
        <v>88</v>
      </c>
      <c r="AB2027" s="58">
        <v>176</v>
      </c>
      <c r="AC2027" s="58">
        <v>251.68</v>
      </c>
    </row>
    <row r="2028" spans="19:29" ht="18" customHeight="1" x14ac:dyDescent="0.25">
      <c r="S2028" s="58" t="s">
        <v>89</v>
      </c>
      <c r="T2028" s="58">
        <v>2022</v>
      </c>
      <c r="U2028" s="58" t="s">
        <v>8</v>
      </c>
      <c r="V2028" s="58" t="s">
        <v>95</v>
      </c>
      <c r="W2028" s="58" t="s">
        <v>84</v>
      </c>
      <c r="X2028" s="58" t="s">
        <v>85</v>
      </c>
      <c r="Y2028" s="58" t="s">
        <v>86</v>
      </c>
      <c r="Z2028" s="58" t="s">
        <v>87</v>
      </c>
      <c r="AA2028" s="58" t="s">
        <v>88</v>
      </c>
      <c r="AB2028" s="58">
        <v>352</v>
      </c>
      <c r="AC2028" s="58">
        <v>503.36</v>
      </c>
    </row>
    <row r="2029" spans="19:29" ht="18" customHeight="1" x14ac:dyDescent="0.25">
      <c r="S2029" s="58" t="s">
        <v>89</v>
      </c>
      <c r="T2029" s="58">
        <v>2022</v>
      </c>
      <c r="U2029" s="58" t="s">
        <v>8</v>
      </c>
      <c r="V2029" s="58" t="s">
        <v>95</v>
      </c>
      <c r="W2029" s="58" t="s">
        <v>84</v>
      </c>
      <c r="X2029" s="58" t="s">
        <v>85</v>
      </c>
      <c r="Y2029" s="58" t="s">
        <v>86</v>
      </c>
      <c r="Z2029" s="58" t="s">
        <v>87</v>
      </c>
      <c r="AA2029" s="58" t="s">
        <v>88</v>
      </c>
      <c r="AB2029" s="58">
        <v>346</v>
      </c>
      <c r="AC2029" s="58">
        <v>494.78</v>
      </c>
    </row>
    <row r="2030" spans="19:29" ht="18" customHeight="1" x14ac:dyDescent="0.25">
      <c r="S2030" s="58" t="s">
        <v>82</v>
      </c>
      <c r="T2030" s="58">
        <v>2022</v>
      </c>
      <c r="U2030" s="58" t="s">
        <v>8</v>
      </c>
      <c r="V2030" s="58" t="s">
        <v>95</v>
      </c>
      <c r="W2030" s="58" t="s">
        <v>84</v>
      </c>
      <c r="X2030" s="58" t="s">
        <v>85</v>
      </c>
      <c r="Y2030" s="58" t="s">
        <v>86</v>
      </c>
      <c r="Z2030" s="58" t="s">
        <v>87</v>
      </c>
      <c r="AA2030" s="58" t="s">
        <v>88</v>
      </c>
      <c r="AB2030" s="58">
        <v>340</v>
      </c>
      <c r="AC2030" s="58">
        <v>486.2</v>
      </c>
    </row>
    <row r="2031" spans="19:29" ht="18" customHeight="1" x14ac:dyDescent="0.25">
      <c r="S2031" s="58" t="s">
        <v>82</v>
      </c>
      <c r="T2031" s="58">
        <v>2022</v>
      </c>
      <c r="U2031" s="58" t="s">
        <v>8</v>
      </c>
      <c r="V2031" s="58" t="s">
        <v>95</v>
      </c>
      <c r="W2031" s="58" t="s">
        <v>84</v>
      </c>
      <c r="X2031" s="58" t="s">
        <v>85</v>
      </c>
      <c r="Y2031" s="58" t="s">
        <v>86</v>
      </c>
      <c r="Z2031" s="58" t="s">
        <v>87</v>
      </c>
      <c r="AA2031" s="58" t="s">
        <v>88</v>
      </c>
      <c r="AB2031" s="58">
        <v>172</v>
      </c>
      <c r="AC2031" s="58">
        <v>526.24</v>
      </c>
    </row>
    <row r="2032" spans="19:29" ht="18" customHeight="1" x14ac:dyDescent="0.25">
      <c r="S2032" s="58" t="s">
        <v>82</v>
      </c>
      <c r="T2032" s="58">
        <v>2022</v>
      </c>
      <c r="U2032" s="58" t="s">
        <v>8</v>
      </c>
      <c r="V2032" s="58" t="s">
        <v>95</v>
      </c>
      <c r="W2032" s="58" t="s">
        <v>84</v>
      </c>
      <c r="X2032" s="58" t="s">
        <v>85</v>
      </c>
      <c r="Y2032" s="58" t="s">
        <v>86</v>
      </c>
      <c r="Z2032" s="58" t="s">
        <v>87</v>
      </c>
      <c r="AA2032" s="58" t="s">
        <v>88</v>
      </c>
      <c r="AB2032" s="58">
        <v>220</v>
      </c>
      <c r="AC2032" s="58">
        <v>526.24</v>
      </c>
    </row>
    <row r="2033" spans="19:29" ht="18" customHeight="1" x14ac:dyDescent="0.25">
      <c r="S2033" s="58" t="s">
        <v>89</v>
      </c>
      <c r="T2033" s="58">
        <v>2022</v>
      </c>
      <c r="U2033" s="58" t="s">
        <v>8</v>
      </c>
      <c r="V2033" s="58" t="s">
        <v>95</v>
      </c>
      <c r="W2033" s="58" t="s">
        <v>84</v>
      </c>
      <c r="X2033" s="58" t="s">
        <v>85</v>
      </c>
      <c r="Y2033" s="58" t="s">
        <v>86</v>
      </c>
      <c r="Z2033" s="58" t="s">
        <v>87</v>
      </c>
      <c r="AA2033" s="58" t="s">
        <v>88</v>
      </c>
      <c r="AB2033" s="58">
        <v>962</v>
      </c>
      <c r="AC2033" s="58">
        <v>1375.6599999999999</v>
      </c>
    </row>
    <row r="2034" spans="19:29" ht="18" customHeight="1" x14ac:dyDescent="0.25">
      <c r="S2034" s="58" t="s">
        <v>89</v>
      </c>
      <c r="T2034" s="58">
        <v>2022</v>
      </c>
      <c r="U2034" s="58" t="s">
        <v>8</v>
      </c>
      <c r="V2034" s="58" t="s">
        <v>95</v>
      </c>
      <c r="W2034" s="58" t="s">
        <v>84</v>
      </c>
      <c r="X2034" s="58" t="s">
        <v>85</v>
      </c>
      <c r="Y2034" s="58" t="s">
        <v>86</v>
      </c>
      <c r="Z2034" s="58" t="s">
        <v>87</v>
      </c>
      <c r="AA2034" s="58" t="s">
        <v>88</v>
      </c>
      <c r="AB2034" s="58">
        <v>1015</v>
      </c>
      <c r="AC2034" s="58">
        <v>1451.45</v>
      </c>
    </row>
    <row r="2035" spans="19:29" ht="18" customHeight="1" x14ac:dyDescent="0.25">
      <c r="S2035" s="58" t="s">
        <v>89</v>
      </c>
      <c r="T2035" s="58">
        <v>2022</v>
      </c>
      <c r="U2035" s="58" t="s">
        <v>8</v>
      </c>
      <c r="V2035" s="58" t="s">
        <v>95</v>
      </c>
      <c r="W2035" s="58" t="s">
        <v>84</v>
      </c>
      <c r="X2035" s="58" t="s">
        <v>85</v>
      </c>
      <c r="Y2035" s="58" t="s">
        <v>86</v>
      </c>
      <c r="Z2035" s="58" t="s">
        <v>87</v>
      </c>
      <c r="AA2035" s="58" t="s">
        <v>88</v>
      </c>
      <c r="AB2035" s="58">
        <v>222</v>
      </c>
      <c r="AC2035" s="58">
        <v>317.45999999999998</v>
      </c>
    </row>
    <row r="2036" spans="19:29" ht="18" customHeight="1" x14ac:dyDescent="0.25">
      <c r="S2036" s="58" t="s">
        <v>89</v>
      </c>
      <c r="T2036" s="58">
        <v>2022</v>
      </c>
      <c r="U2036" s="58" t="s">
        <v>8</v>
      </c>
      <c r="V2036" s="58" t="s">
        <v>95</v>
      </c>
      <c r="W2036" s="58" t="s">
        <v>84</v>
      </c>
      <c r="X2036" s="58" t="s">
        <v>85</v>
      </c>
      <c r="Y2036" s="58" t="s">
        <v>86</v>
      </c>
      <c r="Z2036" s="58" t="s">
        <v>87</v>
      </c>
      <c r="AA2036" s="58" t="s">
        <v>88</v>
      </c>
      <c r="AB2036" s="58">
        <v>177</v>
      </c>
      <c r="AC2036" s="58">
        <v>253.11</v>
      </c>
    </row>
    <row r="2037" spans="19:29" ht="18" customHeight="1" x14ac:dyDescent="0.25">
      <c r="S2037" s="58" t="s">
        <v>89</v>
      </c>
      <c r="T2037" s="58">
        <v>2022</v>
      </c>
      <c r="U2037" s="58" t="s">
        <v>8</v>
      </c>
      <c r="V2037" s="58" t="s">
        <v>95</v>
      </c>
      <c r="W2037" s="58" t="s">
        <v>84</v>
      </c>
      <c r="X2037" s="58" t="s">
        <v>85</v>
      </c>
      <c r="Y2037" s="58" t="s">
        <v>86</v>
      </c>
      <c r="Z2037" s="58" t="s">
        <v>87</v>
      </c>
      <c r="AA2037" s="58" t="s">
        <v>88</v>
      </c>
      <c r="AB2037" s="58">
        <v>219</v>
      </c>
      <c r="AC2037" s="58">
        <v>313.17</v>
      </c>
    </row>
    <row r="2038" spans="19:29" ht="18" customHeight="1" x14ac:dyDescent="0.25">
      <c r="S2038" s="58" t="s">
        <v>82</v>
      </c>
      <c r="T2038" s="58">
        <v>2022</v>
      </c>
      <c r="U2038" s="58" t="s">
        <v>8</v>
      </c>
      <c r="V2038" s="58" t="s">
        <v>95</v>
      </c>
      <c r="W2038" s="58" t="s">
        <v>84</v>
      </c>
      <c r="X2038" s="58" t="s">
        <v>85</v>
      </c>
      <c r="Y2038" s="58" t="s">
        <v>86</v>
      </c>
      <c r="Z2038" s="58" t="s">
        <v>87</v>
      </c>
      <c r="AA2038" s="58" t="s">
        <v>88</v>
      </c>
      <c r="AB2038" s="58">
        <v>349</v>
      </c>
      <c r="AC2038" s="58">
        <v>499.07</v>
      </c>
    </row>
    <row r="2039" spans="19:29" ht="18" customHeight="1" x14ac:dyDescent="0.25">
      <c r="S2039" s="58" t="s">
        <v>89</v>
      </c>
      <c r="T2039" s="58">
        <v>2022</v>
      </c>
      <c r="U2039" s="58" t="s">
        <v>8</v>
      </c>
      <c r="V2039" s="58" t="s">
        <v>95</v>
      </c>
      <c r="W2039" s="58" t="s">
        <v>84</v>
      </c>
      <c r="X2039" s="58" t="s">
        <v>85</v>
      </c>
      <c r="Y2039" s="58" t="s">
        <v>86</v>
      </c>
      <c r="Z2039" s="58" t="s">
        <v>87</v>
      </c>
      <c r="AA2039" s="58" t="s">
        <v>88</v>
      </c>
      <c r="AB2039" s="58">
        <v>343</v>
      </c>
      <c r="AC2039" s="58">
        <v>490.49</v>
      </c>
    </row>
    <row r="2040" spans="19:29" ht="18" customHeight="1" x14ac:dyDescent="0.25">
      <c r="S2040" s="58" t="s">
        <v>82</v>
      </c>
      <c r="T2040" s="58">
        <v>2022</v>
      </c>
      <c r="U2040" s="58" t="s">
        <v>8</v>
      </c>
      <c r="V2040" s="58" t="s">
        <v>95</v>
      </c>
      <c r="W2040" s="58" t="s">
        <v>84</v>
      </c>
      <c r="X2040" s="58" t="s">
        <v>85</v>
      </c>
      <c r="Y2040" s="58" t="s">
        <v>86</v>
      </c>
      <c r="Z2040" s="58" t="s">
        <v>87</v>
      </c>
      <c r="AA2040" s="58" t="s">
        <v>88</v>
      </c>
      <c r="AB2040" s="58">
        <v>337</v>
      </c>
      <c r="AC2040" s="58">
        <v>481.90999999999997</v>
      </c>
    </row>
    <row r="2041" spans="19:29" ht="18" customHeight="1" x14ac:dyDescent="0.25">
      <c r="S2041" s="58" t="s">
        <v>89</v>
      </c>
      <c r="T2041" s="58">
        <v>2022</v>
      </c>
      <c r="U2041" s="58" t="s">
        <v>8</v>
      </c>
      <c r="V2041" s="58" t="s">
        <v>95</v>
      </c>
      <c r="W2041" s="58" t="s">
        <v>84</v>
      </c>
      <c r="X2041" s="58" t="s">
        <v>85</v>
      </c>
      <c r="Y2041" s="58" t="s">
        <v>86</v>
      </c>
      <c r="Z2041" s="58" t="s">
        <v>87</v>
      </c>
      <c r="AA2041" s="58" t="s">
        <v>88</v>
      </c>
      <c r="AB2041" s="58">
        <v>796</v>
      </c>
      <c r="AC2041" s="58">
        <v>1138.28</v>
      </c>
    </row>
    <row r="2042" spans="19:29" ht="18" customHeight="1" x14ac:dyDescent="0.25">
      <c r="S2042" s="58" t="s">
        <v>91</v>
      </c>
      <c r="T2042" s="58">
        <v>2022</v>
      </c>
      <c r="U2042" s="58" t="s">
        <v>8</v>
      </c>
      <c r="V2042" s="58" t="s">
        <v>95</v>
      </c>
      <c r="W2042" s="58" t="s">
        <v>84</v>
      </c>
      <c r="X2042" s="58" t="s">
        <v>85</v>
      </c>
      <c r="Y2042" s="58" t="s">
        <v>86</v>
      </c>
      <c r="Z2042" s="58" t="s">
        <v>87</v>
      </c>
      <c r="AA2042" s="58" t="s">
        <v>88</v>
      </c>
      <c r="AB2042" s="58">
        <v>829</v>
      </c>
      <c r="AC2042" s="58">
        <v>1185.47</v>
      </c>
    </row>
    <row r="2043" spans="19:29" ht="18" customHeight="1" x14ac:dyDescent="0.25">
      <c r="S2043" s="58" t="s">
        <v>82</v>
      </c>
      <c r="T2043" s="58">
        <v>2022</v>
      </c>
      <c r="U2043" s="58" t="s">
        <v>8</v>
      </c>
      <c r="V2043" s="58" t="s">
        <v>95</v>
      </c>
      <c r="W2043" s="58" t="s">
        <v>84</v>
      </c>
      <c r="X2043" s="58" t="s">
        <v>85</v>
      </c>
      <c r="Y2043" s="58" t="s">
        <v>86</v>
      </c>
      <c r="Z2043" s="58" t="s">
        <v>87</v>
      </c>
      <c r="AA2043" s="58" t="s">
        <v>90</v>
      </c>
      <c r="AB2043" s="58">
        <v>347</v>
      </c>
      <c r="AC2043" s="58">
        <v>496.21000000000004</v>
      </c>
    </row>
    <row r="2044" spans="19:29" ht="18" customHeight="1" x14ac:dyDescent="0.25">
      <c r="S2044" s="58" t="s">
        <v>82</v>
      </c>
      <c r="T2044" s="58">
        <v>2022</v>
      </c>
      <c r="U2044" s="58" t="s">
        <v>8</v>
      </c>
      <c r="V2044" s="58" t="s">
        <v>95</v>
      </c>
      <c r="W2044" s="58" t="s">
        <v>84</v>
      </c>
      <c r="X2044" s="58" t="s">
        <v>85</v>
      </c>
      <c r="Y2044" s="58" t="s">
        <v>86</v>
      </c>
      <c r="Z2044" s="58" t="s">
        <v>87</v>
      </c>
      <c r="AA2044" s="58" t="s">
        <v>90</v>
      </c>
      <c r="AB2044" s="58">
        <v>341</v>
      </c>
      <c r="AC2044" s="58">
        <v>487.63</v>
      </c>
    </row>
    <row r="2045" spans="19:29" ht="18" customHeight="1" x14ac:dyDescent="0.25">
      <c r="S2045" s="58" t="s">
        <v>82</v>
      </c>
      <c r="T2045" s="58">
        <v>2022</v>
      </c>
      <c r="U2045" s="58" t="s">
        <v>8</v>
      </c>
      <c r="V2045" s="58" t="s">
        <v>95</v>
      </c>
      <c r="W2045" s="58" t="s">
        <v>84</v>
      </c>
      <c r="X2045" s="58" t="s">
        <v>85</v>
      </c>
      <c r="Y2045" s="58" t="s">
        <v>86</v>
      </c>
      <c r="Z2045" s="58" t="s">
        <v>87</v>
      </c>
      <c r="AA2045" s="58" t="s">
        <v>88</v>
      </c>
      <c r="AB2045" s="58">
        <v>173</v>
      </c>
      <c r="AC2045" s="58">
        <v>247.39</v>
      </c>
    </row>
    <row r="2046" spans="19:29" ht="18" customHeight="1" x14ac:dyDescent="0.25">
      <c r="S2046" s="58" t="s">
        <v>82</v>
      </c>
      <c r="T2046" s="58">
        <v>2022</v>
      </c>
      <c r="U2046" s="58" t="s">
        <v>8</v>
      </c>
      <c r="V2046" s="58" t="s">
        <v>95</v>
      </c>
      <c r="W2046" s="58" t="s">
        <v>84</v>
      </c>
      <c r="X2046" s="58" t="s">
        <v>85</v>
      </c>
      <c r="Y2046" s="58" t="s">
        <v>86</v>
      </c>
      <c r="Z2046" s="58" t="s">
        <v>87</v>
      </c>
      <c r="AA2046" s="58" t="s">
        <v>88</v>
      </c>
      <c r="AB2046" s="58">
        <v>221</v>
      </c>
      <c r="AC2046" s="58">
        <v>316.02999999999997</v>
      </c>
    </row>
    <row r="2047" spans="19:29" ht="18" customHeight="1" x14ac:dyDescent="0.25">
      <c r="S2047" s="58" t="s">
        <v>82</v>
      </c>
      <c r="T2047" s="58">
        <v>2022</v>
      </c>
      <c r="U2047" s="58" t="s">
        <v>3</v>
      </c>
      <c r="V2047" s="58" t="s">
        <v>83</v>
      </c>
      <c r="W2047" s="58" t="s">
        <v>97</v>
      </c>
      <c r="X2047" s="58" t="s">
        <v>98</v>
      </c>
      <c r="Y2047" s="58" t="s">
        <v>94</v>
      </c>
      <c r="Z2047" s="58" t="s">
        <v>87</v>
      </c>
      <c r="AA2047" s="58" t="s">
        <v>99</v>
      </c>
      <c r="AB2047" s="58">
        <v>214</v>
      </c>
      <c r="AC2047" s="58">
        <v>306.02</v>
      </c>
    </row>
    <row r="2048" spans="19:29" ht="18" customHeight="1" x14ac:dyDescent="0.25">
      <c r="S2048" s="58" t="s">
        <v>91</v>
      </c>
      <c r="T2048" s="58">
        <v>2022</v>
      </c>
      <c r="U2048" s="58" t="s">
        <v>3</v>
      </c>
      <c r="V2048" s="58" t="s">
        <v>83</v>
      </c>
      <c r="W2048" s="58" t="s">
        <v>97</v>
      </c>
      <c r="X2048" s="58" t="s">
        <v>98</v>
      </c>
      <c r="Y2048" s="58" t="s">
        <v>94</v>
      </c>
      <c r="Z2048" s="58" t="s">
        <v>87</v>
      </c>
      <c r="AA2048" s="58" t="s">
        <v>99</v>
      </c>
      <c r="AB2048" s="58">
        <v>208</v>
      </c>
      <c r="AC2048" s="58">
        <v>297.44</v>
      </c>
    </row>
    <row r="2049" spans="19:29" ht="18" customHeight="1" x14ac:dyDescent="0.25">
      <c r="S2049" s="58" t="s">
        <v>89</v>
      </c>
      <c r="T2049" s="58">
        <v>2022</v>
      </c>
      <c r="U2049" s="58" t="s">
        <v>3</v>
      </c>
      <c r="V2049" s="58" t="s">
        <v>83</v>
      </c>
      <c r="W2049" s="58" t="s">
        <v>97</v>
      </c>
      <c r="X2049" s="58" t="s">
        <v>98</v>
      </c>
      <c r="Y2049" s="58" t="s">
        <v>94</v>
      </c>
      <c r="Z2049" s="58" t="s">
        <v>87</v>
      </c>
      <c r="AA2049" s="58" t="s">
        <v>99</v>
      </c>
      <c r="AB2049" s="58">
        <v>202</v>
      </c>
      <c r="AC2049" s="58">
        <v>288.86</v>
      </c>
    </row>
    <row r="2050" spans="19:29" ht="18" customHeight="1" x14ac:dyDescent="0.25">
      <c r="S2050" s="58" t="s">
        <v>93</v>
      </c>
      <c r="T2050" s="58">
        <v>2022</v>
      </c>
      <c r="U2050" s="58" t="s">
        <v>3</v>
      </c>
      <c r="V2050" s="58" t="s">
        <v>83</v>
      </c>
      <c r="W2050" s="58" t="s">
        <v>97</v>
      </c>
      <c r="X2050" s="58" t="s">
        <v>98</v>
      </c>
      <c r="Y2050" s="58" t="s">
        <v>94</v>
      </c>
      <c r="Z2050" s="58" t="s">
        <v>87</v>
      </c>
      <c r="AA2050" s="58" t="s">
        <v>99</v>
      </c>
      <c r="AB2050" s="58">
        <v>211</v>
      </c>
      <c r="AC2050" s="58">
        <v>301.73</v>
      </c>
    </row>
    <row r="2051" spans="19:29" ht="18" customHeight="1" x14ac:dyDescent="0.25">
      <c r="S2051" s="58" t="s">
        <v>82</v>
      </c>
      <c r="T2051" s="58">
        <v>2022</v>
      </c>
      <c r="U2051" s="58" t="s">
        <v>3</v>
      </c>
      <c r="V2051" s="58" t="s">
        <v>83</v>
      </c>
      <c r="W2051" s="58" t="s">
        <v>97</v>
      </c>
      <c r="X2051" s="58" t="s">
        <v>98</v>
      </c>
      <c r="Y2051" s="58" t="s">
        <v>94</v>
      </c>
      <c r="Z2051" s="58" t="s">
        <v>87</v>
      </c>
      <c r="AA2051" s="58" t="s">
        <v>99</v>
      </c>
      <c r="AB2051" s="58">
        <v>205</v>
      </c>
      <c r="AC2051" s="58">
        <v>293.14999999999998</v>
      </c>
    </row>
    <row r="2052" spans="19:29" ht="18" customHeight="1" x14ac:dyDescent="0.25">
      <c r="S2052" s="58" t="s">
        <v>89</v>
      </c>
      <c r="T2052" s="58">
        <v>2022</v>
      </c>
      <c r="U2052" s="58" t="s">
        <v>1</v>
      </c>
      <c r="V2052" s="58" t="s">
        <v>83</v>
      </c>
      <c r="W2052" s="58" t="s">
        <v>97</v>
      </c>
      <c r="X2052" s="58" t="s">
        <v>98</v>
      </c>
      <c r="Y2052" s="58" t="s">
        <v>94</v>
      </c>
      <c r="Z2052" s="58" t="s">
        <v>87</v>
      </c>
      <c r="AA2052" s="58" t="s">
        <v>99</v>
      </c>
      <c r="AB2052" s="58">
        <v>244</v>
      </c>
      <c r="AC2052" s="58">
        <v>348.92</v>
      </c>
    </row>
    <row r="2053" spans="19:29" ht="18" customHeight="1" x14ac:dyDescent="0.25">
      <c r="S2053" s="58" t="s">
        <v>82</v>
      </c>
      <c r="T2053" s="58">
        <v>2022</v>
      </c>
      <c r="U2053" s="58" t="s">
        <v>1</v>
      </c>
      <c r="V2053" s="58" t="s">
        <v>83</v>
      </c>
      <c r="W2053" s="58" t="s">
        <v>97</v>
      </c>
      <c r="X2053" s="58" t="s">
        <v>98</v>
      </c>
      <c r="Y2053" s="58" t="s">
        <v>94</v>
      </c>
      <c r="Z2053" s="58" t="s">
        <v>87</v>
      </c>
      <c r="AA2053" s="58" t="s">
        <v>99</v>
      </c>
      <c r="AB2053" s="58">
        <v>238</v>
      </c>
      <c r="AC2053" s="58">
        <v>340.34000000000003</v>
      </c>
    </row>
    <row r="2054" spans="19:29" ht="18" customHeight="1" x14ac:dyDescent="0.25">
      <c r="S2054" s="58" t="s">
        <v>82</v>
      </c>
      <c r="T2054" s="58">
        <v>2022</v>
      </c>
      <c r="U2054" s="58" t="s">
        <v>1</v>
      </c>
      <c r="V2054" s="58" t="s">
        <v>83</v>
      </c>
      <c r="W2054" s="58" t="s">
        <v>97</v>
      </c>
      <c r="X2054" s="58" t="s">
        <v>98</v>
      </c>
      <c r="Y2054" s="58" t="s">
        <v>94</v>
      </c>
      <c r="Z2054" s="58" t="s">
        <v>87</v>
      </c>
      <c r="AA2054" s="58" t="s">
        <v>99</v>
      </c>
      <c r="AB2054" s="58">
        <v>247</v>
      </c>
      <c r="AC2054" s="58">
        <v>353.21</v>
      </c>
    </row>
    <row r="2055" spans="19:29" ht="18" customHeight="1" x14ac:dyDescent="0.25">
      <c r="S2055" s="58" t="s">
        <v>89</v>
      </c>
      <c r="T2055" s="58">
        <v>2022</v>
      </c>
      <c r="U2055" s="58" t="s">
        <v>1</v>
      </c>
      <c r="V2055" s="58" t="s">
        <v>83</v>
      </c>
      <c r="W2055" s="58" t="s">
        <v>97</v>
      </c>
      <c r="X2055" s="58" t="s">
        <v>98</v>
      </c>
      <c r="Y2055" s="58" t="s">
        <v>94</v>
      </c>
      <c r="Z2055" s="58" t="s">
        <v>87</v>
      </c>
      <c r="AA2055" s="58" t="s">
        <v>99</v>
      </c>
      <c r="AB2055" s="58">
        <v>241</v>
      </c>
      <c r="AC2055" s="58">
        <v>344.63</v>
      </c>
    </row>
    <row r="2056" spans="19:29" ht="18" customHeight="1" x14ac:dyDescent="0.25">
      <c r="S2056" s="58" t="s">
        <v>91</v>
      </c>
      <c r="T2056" s="58">
        <v>2022</v>
      </c>
      <c r="U2056" s="58" t="s">
        <v>1</v>
      </c>
      <c r="V2056" s="58" t="s">
        <v>83</v>
      </c>
      <c r="W2056" s="58" t="s">
        <v>97</v>
      </c>
      <c r="X2056" s="58" t="s">
        <v>98</v>
      </c>
      <c r="Y2056" s="58" t="s">
        <v>94</v>
      </c>
      <c r="Z2056" s="58" t="s">
        <v>87</v>
      </c>
      <c r="AA2056" s="58" t="s">
        <v>99</v>
      </c>
      <c r="AB2056" s="58">
        <v>235</v>
      </c>
      <c r="AC2056" s="58">
        <v>336.05</v>
      </c>
    </row>
    <row r="2057" spans="19:29" ht="18" customHeight="1" x14ac:dyDescent="0.25">
      <c r="S2057" s="58" t="s">
        <v>89</v>
      </c>
      <c r="T2057" s="58">
        <v>2022</v>
      </c>
      <c r="U2057" s="58" t="s">
        <v>0</v>
      </c>
      <c r="V2057" s="58" t="s">
        <v>83</v>
      </c>
      <c r="W2057" s="58" t="s">
        <v>97</v>
      </c>
      <c r="X2057" s="58" t="s">
        <v>98</v>
      </c>
      <c r="Y2057" s="58" t="s">
        <v>94</v>
      </c>
      <c r="Z2057" s="58" t="s">
        <v>87</v>
      </c>
      <c r="AA2057" s="58" t="s">
        <v>88</v>
      </c>
      <c r="AB2057" s="58">
        <v>262</v>
      </c>
      <c r="AC2057" s="58">
        <v>374.65999999999997</v>
      </c>
    </row>
    <row r="2058" spans="19:29" ht="18" customHeight="1" x14ac:dyDescent="0.25">
      <c r="S2058" s="58" t="s">
        <v>89</v>
      </c>
      <c r="T2058" s="58">
        <v>2022</v>
      </c>
      <c r="U2058" s="58" t="s">
        <v>0</v>
      </c>
      <c r="V2058" s="58" t="s">
        <v>83</v>
      </c>
      <c r="W2058" s="58" t="s">
        <v>97</v>
      </c>
      <c r="X2058" s="58" t="s">
        <v>98</v>
      </c>
      <c r="Y2058" s="58" t="s">
        <v>94</v>
      </c>
      <c r="Z2058" s="58" t="s">
        <v>87</v>
      </c>
      <c r="AA2058" s="58" t="s">
        <v>99</v>
      </c>
      <c r="AB2058" s="58">
        <v>256</v>
      </c>
      <c r="AC2058" s="58">
        <v>366.08</v>
      </c>
    </row>
    <row r="2059" spans="19:29" ht="18" customHeight="1" x14ac:dyDescent="0.25">
      <c r="S2059" s="58" t="s">
        <v>89</v>
      </c>
      <c r="T2059" s="58">
        <v>2022</v>
      </c>
      <c r="U2059" s="58" t="s">
        <v>0</v>
      </c>
      <c r="V2059" s="58" t="s">
        <v>83</v>
      </c>
      <c r="W2059" s="58" t="s">
        <v>97</v>
      </c>
      <c r="X2059" s="58" t="s">
        <v>98</v>
      </c>
      <c r="Y2059" s="58" t="s">
        <v>94</v>
      </c>
      <c r="Z2059" s="58" t="s">
        <v>87</v>
      </c>
      <c r="AA2059" s="58" t="s">
        <v>99</v>
      </c>
      <c r="AB2059" s="58">
        <v>250</v>
      </c>
      <c r="AC2059" s="58">
        <v>357.5</v>
      </c>
    </row>
    <row r="2060" spans="19:29" ht="18" customHeight="1" x14ac:dyDescent="0.25">
      <c r="S2060" s="58" t="s">
        <v>89</v>
      </c>
      <c r="T2060" s="58">
        <v>2022</v>
      </c>
      <c r="U2060" s="58" t="s">
        <v>0</v>
      </c>
      <c r="V2060" s="58" t="s">
        <v>83</v>
      </c>
      <c r="W2060" s="58" t="s">
        <v>97</v>
      </c>
      <c r="X2060" s="58" t="s">
        <v>98</v>
      </c>
      <c r="Y2060" s="58" t="s">
        <v>94</v>
      </c>
      <c r="Z2060" s="58" t="s">
        <v>87</v>
      </c>
      <c r="AA2060" s="58" t="s">
        <v>99</v>
      </c>
      <c r="AB2060" s="58">
        <v>259</v>
      </c>
      <c r="AC2060" s="58">
        <v>370.37</v>
      </c>
    </row>
    <row r="2061" spans="19:29" ht="18" customHeight="1" x14ac:dyDescent="0.25">
      <c r="S2061" s="58" t="s">
        <v>91</v>
      </c>
      <c r="T2061" s="58">
        <v>2022</v>
      </c>
      <c r="U2061" s="58" t="s">
        <v>0</v>
      </c>
      <c r="V2061" s="58" t="s">
        <v>83</v>
      </c>
      <c r="W2061" s="58" t="s">
        <v>97</v>
      </c>
      <c r="X2061" s="58" t="s">
        <v>98</v>
      </c>
      <c r="Y2061" s="58" t="s">
        <v>94</v>
      </c>
      <c r="Z2061" s="58" t="s">
        <v>87</v>
      </c>
      <c r="AA2061" s="58" t="s">
        <v>99</v>
      </c>
      <c r="AB2061" s="58">
        <v>253</v>
      </c>
      <c r="AC2061" s="58">
        <v>361.78999999999996</v>
      </c>
    </row>
    <row r="2062" spans="19:29" ht="18" customHeight="1" x14ac:dyDescent="0.25">
      <c r="S2062" s="58" t="s">
        <v>89</v>
      </c>
      <c r="T2062" s="58">
        <v>2022</v>
      </c>
      <c r="U2062" s="58" t="s">
        <v>5</v>
      </c>
      <c r="V2062" s="58" t="s">
        <v>83</v>
      </c>
      <c r="W2062" s="58" t="s">
        <v>97</v>
      </c>
      <c r="X2062" s="58" t="s">
        <v>98</v>
      </c>
      <c r="Y2062" s="58" t="s">
        <v>94</v>
      </c>
      <c r="Z2062" s="58" t="s">
        <v>87</v>
      </c>
      <c r="AA2062" s="58" t="s">
        <v>99</v>
      </c>
      <c r="AB2062" s="58">
        <v>184</v>
      </c>
      <c r="AC2062" s="58">
        <v>263.12</v>
      </c>
    </row>
    <row r="2063" spans="19:29" ht="18" customHeight="1" x14ac:dyDescent="0.25">
      <c r="S2063" s="58" t="s">
        <v>92</v>
      </c>
      <c r="T2063" s="58">
        <v>2022</v>
      </c>
      <c r="U2063" s="58" t="s">
        <v>5</v>
      </c>
      <c r="V2063" s="58" t="s">
        <v>83</v>
      </c>
      <c r="W2063" s="58" t="s">
        <v>97</v>
      </c>
      <c r="X2063" s="58" t="s">
        <v>98</v>
      </c>
      <c r="Y2063" s="58" t="s">
        <v>94</v>
      </c>
      <c r="Z2063" s="58" t="s">
        <v>87</v>
      </c>
      <c r="AA2063" s="58" t="s">
        <v>99</v>
      </c>
      <c r="AB2063" s="58">
        <v>178</v>
      </c>
      <c r="AC2063" s="58">
        <v>254.54</v>
      </c>
    </row>
    <row r="2064" spans="19:29" ht="18" customHeight="1" x14ac:dyDescent="0.25">
      <c r="S2064" s="58" t="s">
        <v>91</v>
      </c>
      <c r="T2064" s="58">
        <v>2022</v>
      </c>
      <c r="U2064" s="58" t="s">
        <v>5</v>
      </c>
      <c r="V2064" s="58" t="s">
        <v>83</v>
      </c>
      <c r="W2064" s="58" t="s">
        <v>97</v>
      </c>
      <c r="X2064" s="58" t="s">
        <v>98</v>
      </c>
      <c r="Y2064" s="58" t="s">
        <v>94</v>
      </c>
      <c r="Z2064" s="58" t="s">
        <v>87</v>
      </c>
      <c r="AA2064" s="58" t="s">
        <v>99</v>
      </c>
      <c r="AB2064" s="58">
        <v>172</v>
      </c>
      <c r="AC2064" s="58">
        <v>245.95999999999998</v>
      </c>
    </row>
    <row r="2065" spans="19:29" ht="18" customHeight="1" x14ac:dyDescent="0.25">
      <c r="S2065" s="58" t="s">
        <v>82</v>
      </c>
      <c r="T2065" s="58">
        <v>2022</v>
      </c>
      <c r="U2065" s="58" t="s">
        <v>5</v>
      </c>
      <c r="V2065" s="58" t="s">
        <v>83</v>
      </c>
      <c r="W2065" s="58" t="s">
        <v>97</v>
      </c>
      <c r="X2065" s="58" t="s">
        <v>98</v>
      </c>
      <c r="Y2065" s="58" t="s">
        <v>94</v>
      </c>
      <c r="Z2065" s="58" t="s">
        <v>87</v>
      </c>
      <c r="AA2065" s="58" t="s">
        <v>99</v>
      </c>
      <c r="AB2065" s="58">
        <v>181</v>
      </c>
      <c r="AC2065" s="58">
        <v>258.83</v>
      </c>
    </row>
    <row r="2066" spans="19:29" ht="18" customHeight="1" x14ac:dyDescent="0.25">
      <c r="S2066" s="58" t="s">
        <v>92</v>
      </c>
      <c r="T2066" s="58">
        <v>2022</v>
      </c>
      <c r="U2066" s="58" t="s">
        <v>5</v>
      </c>
      <c r="V2066" s="58" t="s">
        <v>83</v>
      </c>
      <c r="W2066" s="58" t="s">
        <v>97</v>
      </c>
      <c r="X2066" s="58" t="s">
        <v>98</v>
      </c>
      <c r="Y2066" s="58" t="s">
        <v>94</v>
      </c>
      <c r="Z2066" s="58" t="s">
        <v>87</v>
      </c>
      <c r="AA2066" s="58" t="s">
        <v>99</v>
      </c>
      <c r="AB2066" s="58">
        <v>175</v>
      </c>
      <c r="AC2066" s="58">
        <v>250.25</v>
      </c>
    </row>
    <row r="2067" spans="19:29" ht="18" customHeight="1" x14ac:dyDescent="0.25">
      <c r="S2067" s="58" t="s">
        <v>89</v>
      </c>
      <c r="T2067" s="58">
        <v>2022</v>
      </c>
      <c r="U2067" s="58" t="s">
        <v>5</v>
      </c>
      <c r="V2067" s="58" t="s">
        <v>83</v>
      </c>
      <c r="W2067" s="58" t="s">
        <v>97</v>
      </c>
      <c r="X2067" s="58" t="s">
        <v>98</v>
      </c>
      <c r="Y2067" s="58" t="s">
        <v>94</v>
      </c>
      <c r="Z2067" s="58" t="s">
        <v>87</v>
      </c>
      <c r="AA2067" s="58" t="s">
        <v>99</v>
      </c>
      <c r="AB2067" s="58">
        <v>169</v>
      </c>
      <c r="AC2067" s="58">
        <v>241.67000000000002</v>
      </c>
    </row>
    <row r="2068" spans="19:29" ht="18" customHeight="1" x14ac:dyDescent="0.25">
      <c r="S2068" s="58" t="s">
        <v>82</v>
      </c>
      <c r="T2068" s="58">
        <v>2022</v>
      </c>
      <c r="U2068" s="58" t="s">
        <v>2</v>
      </c>
      <c r="V2068" s="58" t="s">
        <v>83</v>
      </c>
      <c r="W2068" s="58" t="s">
        <v>97</v>
      </c>
      <c r="X2068" s="58" t="s">
        <v>98</v>
      </c>
      <c r="Y2068" s="58" t="s">
        <v>94</v>
      </c>
      <c r="Z2068" s="58" t="s">
        <v>87</v>
      </c>
      <c r="AA2068" s="58" t="s">
        <v>99</v>
      </c>
      <c r="AB2068" s="58">
        <v>232</v>
      </c>
      <c r="AC2068" s="58">
        <v>331.76</v>
      </c>
    </row>
    <row r="2069" spans="19:29" ht="18" customHeight="1" x14ac:dyDescent="0.25">
      <c r="S2069" s="58" t="s">
        <v>89</v>
      </c>
      <c r="T2069" s="58">
        <v>2022</v>
      </c>
      <c r="U2069" s="58" t="s">
        <v>2</v>
      </c>
      <c r="V2069" s="58" t="s">
        <v>83</v>
      </c>
      <c r="W2069" s="58" t="s">
        <v>97</v>
      </c>
      <c r="X2069" s="58" t="s">
        <v>98</v>
      </c>
      <c r="Y2069" s="58" t="s">
        <v>94</v>
      </c>
      <c r="Z2069" s="58" t="s">
        <v>87</v>
      </c>
      <c r="AA2069" s="58" t="s">
        <v>99</v>
      </c>
      <c r="AB2069" s="58">
        <v>226</v>
      </c>
      <c r="AC2069" s="58">
        <v>323.18</v>
      </c>
    </row>
    <row r="2070" spans="19:29" ht="18" customHeight="1" x14ac:dyDescent="0.25">
      <c r="S2070" s="58" t="s">
        <v>89</v>
      </c>
      <c r="T2070" s="58">
        <v>2022</v>
      </c>
      <c r="U2070" s="58" t="s">
        <v>2</v>
      </c>
      <c r="V2070" s="58" t="s">
        <v>83</v>
      </c>
      <c r="W2070" s="58" t="s">
        <v>97</v>
      </c>
      <c r="X2070" s="58" t="s">
        <v>98</v>
      </c>
      <c r="Y2070" s="58" t="s">
        <v>94</v>
      </c>
      <c r="Z2070" s="58" t="s">
        <v>87</v>
      </c>
      <c r="AA2070" s="58" t="s">
        <v>99</v>
      </c>
      <c r="AB2070" s="58">
        <v>220</v>
      </c>
      <c r="AC2070" s="58">
        <v>314.60000000000002</v>
      </c>
    </row>
    <row r="2071" spans="19:29" ht="18" customHeight="1" x14ac:dyDescent="0.25">
      <c r="S2071" s="58" t="s">
        <v>91</v>
      </c>
      <c r="T2071" s="58">
        <v>2022</v>
      </c>
      <c r="U2071" s="58" t="s">
        <v>2</v>
      </c>
      <c r="V2071" s="58" t="s">
        <v>83</v>
      </c>
      <c r="W2071" s="58" t="s">
        <v>97</v>
      </c>
      <c r="X2071" s="58" t="s">
        <v>98</v>
      </c>
      <c r="Y2071" s="58" t="s">
        <v>94</v>
      </c>
      <c r="Z2071" s="58" t="s">
        <v>87</v>
      </c>
      <c r="AA2071" s="58" t="s">
        <v>99</v>
      </c>
      <c r="AB2071" s="58">
        <v>229</v>
      </c>
      <c r="AC2071" s="58">
        <v>327.47000000000003</v>
      </c>
    </row>
    <row r="2072" spans="19:29" ht="18" customHeight="1" x14ac:dyDescent="0.25">
      <c r="S2072" s="58" t="s">
        <v>82</v>
      </c>
      <c r="T2072" s="58">
        <v>2022</v>
      </c>
      <c r="U2072" s="58" t="s">
        <v>2</v>
      </c>
      <c r="V2072" s="58" t="s">
        <v>83</v>
      </c>
      <c r="W2072" s="58" t="s">
        <v>97</v>
      </c>
      <c r="X2072" s="58" t="s">
        <v>98</v>
      </c>
      <c r="Y2072" s="58" t="s">
        <v>94</v>
      </c>
      <c r="Z2072" s="58" t="s">
        <v>87</v>
      </c>
      <c r="AA2072" s="58" t="s">
        <v>99</v>
      </c>
      <c r="AB2072" s="58">
        <v>223</v>
      </c>
      <c r="AC2072" s="58">
        <v>318.89</v>
      </c>
    </row>
    <row r="2073" spans="19:29" ht="18" customHeight="1" x14ac:dyDescent="0.25">
      <c r="S2073" s="58" t="s">
        <v>82</v>
      </c>
      <c r="T2073" s="58">
        <v>2022</v>
      </c>
      <c r="U2073" s="58" t="s">
        <v>2</v>
      </c>
      <c r="V2073" s="58" t="s">
        <v>83</v>
      </c>
      <c r="W2073" s="58" t="s">
        <v>97</v>
      </c>
      <c r="X2073" s="58" t="s">
        <v>98</v>
      </c>
      <c r="Y2073" s="58" t="s">
        <v>94</v>
      </c>
      <c r="Z2073" s="58" t="s">
        <v>87</v>
      </c>
      <c r="AA2073" s="58" t="s">
        <v>99</v>
      </c>
      <c r="AB2073" s="58">
        <v>217</v>
      </c>
      <c r="AC2073" s="58">
        <v>310.31</v>
      </c>
    </row>
    <row r="2074" spans="19:29" ht="18" customHeight="1" x14ac:dyDescent="0.25">
      <c r="S2074" s="58" t="s">
        <v>89</v>
      </c>
      <c r="T2074" s="58">
        <v>2022</v>
      </c>
      <c r="U2074" s="58" t="s">
        <v>4</v>
      </c>
      <c r="V2074" s="58" t="s">
        <v>83</v>
      </c>
      <c r="W2074" s="58" t="s">
        <v>97</v>
      </c>
      <c r="X2074" s="58" t="s">
        <v>98</v>
      </c>
      <c r="Y2074" s="58" t="s">
        <v>94</v>
      </c>
      <c r="Z2074" s="58" t="s">
        <v>87</v>
      </c>
      <c r="AA2074" s="58" t="s">
        <v>99</v>
      </c>
      <c r="AB2074" s="58">
        <v>196</v>
      </c>
      <c r="AC2074" s="58">
        <v>280.27999999999997</v>
      </c>
    </row>
    <row r="2075" spans="19:29" ht="18" customHeight="1" x14ac:dyDescent="0.25">
      <c r="S2075" s="58" t="s">
        <v>82</v>
      </c>
      <c r="T2075" s="58">
        <v>2022</v>
      </c>
      <c r="U2075" s="58" t="s">
        <v>4</v>
      </c>
      <c r="V2075" s="58" t="s">
        <v>83</v>
      </c>
      <c r="W2075" s="58" t="s">
        <v>97</v>
      </c>
      <c r="X2075" s="58" t="s">
        <v>98</v>
      </c>
      <c r="Y2075" s="58" t="s">
        <v>94</v>
      </c>
      <c r="Z2075" s="58" t="s">
        <v>87</v>
      </c>
      <c r="AA2075" s="58" t="s">
        <v>99</v>
      </c>
      <c r="AB2075" s="58">
        <v>190</v>
      </c>
      <c r="AC2075" s="58">
        <v>271.7</v>
      </c>
    </row>
    <row r="2076" spans="19:29" ht="18" customHeight="1" x14ac:dyDescent="0.25">
      <c r="S2076" s="58" t="s">
        <v>82</v>
      </c>
      <c r="T2076" s="58">
        <v>2022</v>
      </c>
      <c r="U2076" s="58" t="s">
        <v>4</v>
      </c>
      <c r="V2076" s="58" t="s">
        <v>83</v>
      </c>
      <c r="W2076" s="58" t="s">
        <v>97</v>
      </c>
      <c r="X2076" s="58" t="s">
        <v>98</v>
      </c>
      <c r="Y2076" s="58" t="s">
        <v>94</v>
      </c>
      <c r="Z2076" s="58" t="s">
        <v>87</v>
      </c>
      <c r="AA2076" s="58" t="s">
        <v>99</v>
      </c>
      <c r="AB2076" s="58">
        <v>199</v>
      </c>
      <c r="AC2076" s="58">
        <v>284.57</v>
      </c>
    </row>
    <row r="2077" spans="19:29" ht="18" customHeight="1" x14ac:dyDescent="0.25">
      <c r="S2077" s="58" t="s">
        <v>82</v>
      </c>
      <c r="T2077" s="58">
        <v>2022</v>
      </c>
      <c r="U2077" s="58" t="s">
        <v>4</v>
      </c>
      <c r="V2077" s="58" t="s">
        <v>83</v>
      </c>
      <c r="W2077" s="58" t="s">
        <v>97</v>
      </c>
      <c r="X2077" s="58" t="s">
        <v>98</v>
      </c>
      <c r="Y2077" s="58" t="s">
        <v>94</v>
      </c>
      <c r="Z2077" s="58" t="s">
        <v>87</v>
      </c>
      <c r="AA2077" s="58" t="s">
        <v>99</v>
      </c>
      <c r="AB2077" s="58">
        <v>193</v>
      </c>
      <c r="AC2077" s="58">
        <v>275.99</v>
      </c>
    </row>
    <row r="2078" spans="19:29" ht="18" customHeight="1" x14ac:dyDescent="0.25">
      <c r="S2078" s="58" t="s">
        <v>82</v>
      </c>
      <c r="T2078" s="58">
        <v>2022</v>
      </c>
      <c r="U2078" s="58" t="s">
        <v>4</v>
      </c>
      <c r="V2078" s="58" t="s">
        <v>83</v>
      </c>
      <c r="W2078" s="58" t="s">
        <v>97</v>
      </c>
      <c r="X2078" s="58" t="s">
        <v>98</v>
      </c>
      <c r="Y2078" s="58" t="s">
        <v>94</v>
      </c>
      <c r="Z2078" s="58" t="s">
        <v>87</v>
      </c>
      <c r="AA2078" s="58" t="s">
        <v>99</v>
      </c>
      <c r="AB2078" s="58">
        <v>187</v>
      </c>
      <c r="AC2078" s="58">
        <v>267.40999999999997</v>
      </c>
    </row>
    <row r="2079" spans="19:29" ht="18" customHeight="1" x14ac:dyDescent="0.25">
      <c r="S2079" s="58" t="s">
        <v>89</v>
      </c>
      <c r="T2079" s="58">
        <v>2022</v>
      </c>
      <c r="U2079" s="58" t="s">
        <v>3</v>
      </c>
      <c r="V2079" s="58" t="s">
        <v>95</v>
      </c>
      <c r="W2079" s="58" t="s">
        <v>97</v>
      </c>
      <c r="X2079" s="58" t="s">
        <v>98</v>
      </c>
      <c r="Y2079" s="58" t="s">
        <v>94</v>
      </c>
      <c r="Z2079" s="58" t="s">
        <v>87</v>
      </c>
      <c r="AA2079" s="58" t="s">
        <v>99</v>
      </c>
      <c r="AB2079" s="58">
        <v>278</v>
      </c>
      <c r="AC2079" s="58">
        <v>397.53999999999996</v>
      </c>
    </row>
    <row r="2080" spans="19:29" ht="18" customHeight="1" x14ac:dyDescent="0.25">
      <c r="S2080" s="58" t="s">
        <v>93</v>
      </c>
      <c r="T2080" s="58">
        <v>2022</v>
      </c>
      <c r="U2080" s="58" t="s">
        <v>3</v>
      </c>
      <c r="V2080" s="58" t="s">
        <v>95</v>
      </c>
      <c r="W2080" s="58" t="s">
        <v>97</v>
      </c>
      <c r="X2080" s="58" t="s">
        <v>98</v>
      </c>
      <c r="Y2080" s="58" t="s">
        <v>94</v>
      </c>
      <c r="Z2080" s="58" t="s">
        <v>87</v>
      </c>
      <c r="AA2080" s="58" t="s">
        <v>99</v>
      </c>
      <c r="AB2080" s="58">
        <v>326</v>
      </c>
      <c r="AC2080" s="58">
        <v>466.18</v>
      </c>
    </row>
    <row r="2081" spans="19:29" ht="18" customHeight="1" x14ac:dyDescent="0.25">
      <c r="S2081" s="58" t="s">
        <v>82</v>
      </c>
      <c r="T2081" s="58">
        <v>2022</v>
      </c>
      <c r="U2081" s="58" t="s">
        <v>3</v>
      </c>
      <c r="V2081" s="58" t="s">
        <v>95</v>
      </c>
      <c r="W2081" s="58" t="s">
        <v>97</v>
      </c>
      <c r="X2081" s="58" t="s">
        <v>98</v>
      </c>
      <c r="Y2081" s="58" t="s">
        <v>94</v>
      </c>
      <c r="Z2081" s="58" t="s">
        <v>87</v>
      </c>
      <c r="AA2081" s="58" t="s">
        <v>99</v>
      </c>
      <c r="AB2081" s="58">
        <v>280</v>
      </c>
      <c r="AC2081" s="58">
        <v>400.4</v>
      </c>
    </row>
    <row r="2082" spans="19:29" ht="18" customHeight="1" x14ac:dyDescent="0.25">
      <c r="S2082" s="58" t="s">
        <v>82</v>
      </c>
      <c r="T2082" s="58">
        <v>2022</v>
      </c>
      <c r="U2082" s="58" t="s">
        <v>3</v>
      </c>
      <c r="V2082" s="58" t="s">
        <v>95</v>
      </c>
      <c r="W2082" s="58" t="s">
        <v>97</v>
      </c>
      <c r="X2082" s="58" t="s">
        <v>98</v>
      </c>
      <c r="Y2082" s="58" t="s">
        <v>94</v>
      </c>
      <c r="Z2082" s="58" t="s">
        <v>87</v>
      </c>
      <c r="AA2082" s="58" t="s">
        <v>99</v>
      </c>
      <c r="AB2082" s="58">
        <v>834</v>
      </c>
      <c r="AC2082" s="58">
        <v>1192.6199999999999</v>
      </c>
    </row>
    <row r="2083" spans="19:29" ht="18" customHeight="1" x14ac:dyDescent="0.25">
      <c r="S2083" s="58" t="s">
        <v>82</v>
      </c>
      <c r="T2083" s="58">
        <v>2022</v>
      </c>
      <c r="U2083" s="58" t="s">
        <v>3</v>
      </c>
      <c r="V2083" s="58" t="s">
        <v>95</v>
      </c>
      <c r="W2083" s="58" t="s">
        <v>97</v>
      </c>
      <c r="X2083" s="58" t="s">
        <v>98</v>
      </c>
      <c r="Y2083" s="58" t="s">
        <v>94</v>
      </c>
      <c r="Z2083" s="58" t="s">
        <v>87</v>
      </c>
      <c r="AA2083" s="58" t="s">
        <v>99</v>
      </c>
      <c r="AB2083" s="58">
        <v>867</v>
      </c>
      <c r="AC2083" s="58">
        <v>1239.81</v>
      </c>
    </row>
    <row r="2084" spans="19:29" ht="18" customHeight="1" x14ac:dyDescent="0.25">
      <c r="S2084" s="58" t="s">
        <v>89</v>
      </c>
      <c r="T2084" s="58">
        <v>2022</v>
      </c>
      <c r="U2084" s="58" t="s">
        <v>3</v>
      </c>
      <c r="V2084" s="58" t="s">
        <v>95</v>
      </c>
      <c r="W2084" s="58" t="s">
        <v>97</v>
      </c>
      <c r="X2084" s="58" t="s">
        <v>98</v>
      </c>
      <c r="Y2084" s="58" t="s">
        <v>94</v>
      </c>
      <c r="Z2084" s="58" t="s">
        <v>87</v>
      </c>
      <c r="AA2084" s="58" t="s">
        <v>99</v>
      </c>
      <c r="AB2084" s="58">
        <v>931</v>
      </c>
      <c r="AC2084" s="58">
        <v>1331.33</v>
      </c>
    </row>
    <row r="2085" spans="19:29" ht="18" customHeight="1" x14ac:dyDescent="0.25">
      <c r="S2085" s="58" t="s">
        <v>89</v>
      </c>
      <c r="T2085" s="58">
        <v>2022</v>
      </c>
      <c r="U2085" s="58" t="s">
        <v>3</v>
      </c>
      <c r="V2085" s="58" t="s">
        <v>95</v>
      </c>
      <c r="W2085" s="58" t="s">
        <v>97</v>
      </c>
      <c r="X2085" s="58" t="s">
        <v>98</v>
      </c>
      <c r="Y2085" s="58" t="s">
        <v>94</v>
      </c>
      <c r="Z2085" s="58" t="s">
        <v>87</v>
      </c>
      <c r="AA2085" s="58" t="s">
        <v>99</v>
      </c>
      <c r="AB2085" s="58">
        <v>932</v>
      </c>
      <c r="AC2085" s="58">
        <v>1332.76</v>
      </c>
    </row>
    <row r="2086" spans="19:29" ht="18" customHeight="1" x14ac:dyDescent="0.25">
      <c r="S2086" s="58" t="s">
        <v>82</v>
      </c>
      <c r="T2086" s="58">
        <v>2022</v>
      </c>
      <c r="U2086" s="58" t="s">
        <v>3</v>
      </c>
      <c r="V2086" s="58" t="s">
        <v>95</v>
      </c>
      <c r="W2086" s="58" t="s">
        <v>97</v>
      </c>
      <c r="X2086" s="58" t="s">
        <v>98</v>
      </c>
      <c r="Y2086" s="58" t="s">
        <v>94</v>
      </c>
      <c r="Z2086" s="58" t="s">
        <v>87</v>
      </c>
      <c r="AA2086" s="58" t="s">
        <v>99</v>
      </c>
      <c r="AB2086" s="58">
        <v>933</v>
      </c>
      <c r="AC2086" s="58">
        <v>1334.19</v>
      </c>
    </row>
    <row r="2087" spans="19:29" ht="18" customHeight="1" x14ac:dyDescent="0.25">
      <c r="S2087" s="58" t="s">
        <v>89</v>
      </c>
      <c r="T2087" s="58">
        <v>2022</v>
      </c>
      <c r="U2087" s="58" t="s">
        <v>3</v>
      </c>
      <c r="V2087" s="58" t="s">
        <v>95</v>
      </c>
      <c r="W2087" s="58" t="s">
        <v>97</v>
      </c>
      <c r="X2087" s="58" t="s">
        <v>98</v>
      </c>
      <c r="Y2087" s="58" t="s">
        <v>94</v>
      </c>
      <c r="Z2087" s="58" t="s">
        <v>87</v>
      </c>
      <c r="AA2087" s="58" t="s">
        <v>99</v>
      </c>
      <c r="AB2087" s="58">
        <v>873</v>
      </c>
      <c r="AC2087" s="58">
        <v>526.24</v>
      </c>
    </row>
    <row r="2088" spans="19:29" ht="18" customHeight="1" x14ac:dyDescent="0.25">
      <c r="S2088" s="58" t="s">
        <v>82</v>
      </c>
      <c r="T2088" s="58">
        <v>2022</v>
      </c>
      <c r="U2088" s="58" t="s">
        <v>3</v>
      </c>
      <c r="V2088" s="58" t="s">
        <v>95</v>
      </c>
      <c r="W2088" s="58" t="s">
        <v>97</v>
      </c>
      <c r="X2088" s="58" t="s">
        <v>98</v>
      </c>
      <c r="Y2088" s="58" t="s">
        <v>94</v>
      </c>
      <c r="Z2088" s="58" t="s">
        <v>87</v>
      </c>
      <c r="AA2088" s="58" t="s">
        <v>99</v>
      </c>
      <c r="AB2088" s="58">
        <v>327</v>
      </c>
      <c r="AC2088" s="58">
        <v>467.61</v>
      </c>
    </row>
    <row r="2089" spans="19:29" ht="18" customHeight="1" x14ac:dyDescent="0.25">
      <c r="S2089" s="58" t="s">
        <v>82</v>
      </c>
      <c r="T2089" s="58">
        <v>2022</v>
      </c>
      <c r="U2089" s="58" t="s">
        <v>3</v>
      </c>
      <c r="V2089" s="58" t="s">
        <v>95</v>
      </c>
      <c r="W2089" s="58" t="s">
        <v>97</v>
      </c>
      <c r="X2089" s="58" t="s">
        <v>98</v>
      </c>
      <c r="Y2089" s="58" t="s">
        <v>94</v>
      </c>
      <c r="Z2089" s="58" t="s">
        <v>87</v>
      </c>
      <c r="AA2089" s="58" t="s">
        <v>99</v>
      </c>
      <c r="AB2089" s="58">
        <v>183</v>
      </c>
      <c r="AC2089" s="58">
        <v>261.69</v>
      </c>
    </row>
    <row r="2090" spans="19:29" ht="18" customHeight="1" x14ac:dyDescent="0.25">
      <c r="S2090" s="58" t="s">
        <v>89</v>
      </c>
      <c r="T2090" s="58">
        <v>2022</v>
      </c>
      <c r="U2090" s="58" t="s">
        <v>3</v>
      </c>
      <c r="V2090" s="58" t="s">
        <v>95</v>
      </c>
      <c r="W2090" s="58" t="s">
        <v>97</v>
      </c>
      <c r="X2090" s="58" t="s">
        <v>98</v>
      </c>
      <c r="Y2090" s="58" t="s">
        <v>94</v>
      </c>
      <c r="Z2090" s="58" t="s">
        <v>87</v>
      </c>
      <c r="AA2090" s="58" t="s">
        <v>99</v>
      </c>
      <c r="AB2090" s="58">
        <v>177</v>
      </c>
      <c r="AC2090" s="58">
        <v>253.11</v>
      </c>
    </row>
    <row r="2091" spans="19:29" ht="18" customHeight="1" x14ac:dyDescent="0.25">
      <c r="S2091" s="58" t="s">
        <v>82</v>
      </c>
      <c r="T2091" s="58">
        <v>2022</v>
      </c>
      <c r="U2091" s="58" t="s">
        <v>3</v>
      </c>
      <c r="V2091" s="58" t="s">
        <v>95</v>
      </c>
      <c r="W2091" s="58" t="s">
        <v>97</v>
      </c>
      <c r="X2091" s="58" t="s">
        <v>98</v>
      </c>
      <c r="Y2091" s="58" t="s">
        <v>94</v>
      </c>
      <c r="Z2091" s="58" t="s">
        <v>87</v>
      </c>
      <c r="AA2091" s="58" t="s">
        <v>99</v>
      </c>
      <c r="AB2091" s="58">
        <v>171</v>
      </c>
      <c r="AC2091" s="58">
        <v>244.53</v>
      </c>
    </row>
    <row r="2092" spans="19:29" ht="18" customHeight="1" x14ac:dyDescent="0.25">
      <c r="S2092" s="58" t="s">
        <v>82</v>
      </c>
      <c r="T2092" s="58">
        <v>2022</v>
      </c>
      <c r="U2092" s="58" t="s">
        <v>3</v>
      </c>
      <c r="V2092" s="58" t="s">
        <v>95</v>
      </c>
      <c r="W2092" s="58" t="s">
        <v>97</v>
      </c>
      <c r="X2092" s="58" t="s">
        <v>98</v>
      </c>
      <c r="Y2092" s="58" t="s">
        <v>94</v>
      </c>
      <c r="Z2092" s="58" t="s">
        <v>87</v>
      </c>
      <c r="AA2092" s="58" t="s">
        <v>99</v>
      </c>
      <c r="AB2092" s="58">
        <v>277</v>
      </c>
      <c r="AC2092" s="58">
        <v>396.11</v>
      </c>
    </row>
    <row r="2093" spans="19:29" ht="18" customHeight="1" x14ac:dyDescent="0.25">
      <c r="S2093" s="58" t="s">
        <v>91</v>
      </c>
      <c r="T2093" s="58">
        <v>2022</v>
      </c>
      <c r="U2093" s="58" t="s">
        <v>3</v>
      </c>
      <c r="V2093" s="58" t="s">
        <v>95</v>
      </c>
      <c r="W2093" s="58" t="s">
        <v>97</v>
      </c>
      <c r="X2093" s="58" t="s">
        <v>98</v>
      </c>
      <c r="Y2093" s="58" t="s">
        <v>94</v>
      </c>
      <c r="Z2093" s="58" t="s">
        <v>87</v>
      </c>
      <c r="AA2093" s="58" t="s">
        <v>99</v>
      </c>
      <c r="AB2093" s="58">
        <v>325</v>
      </c>
      <c r="AC2093" s="58">
        <v>464.75</v>
      </c>
    </row>
    <row r="2094" spans="19:29" ht="18" customHeight="1" x14ac:dyDescent="0.25">
      <c r="S2094" s="58" t="s">
        <v>89</v>
      </c>
      <c r="T2094" s="58">
        <v>2022</v>
      </c>
      <c r="U2094" s="58" t="s">
        <v>3</v>
      </c>
      <c r="V2094" s="58" t="s">
        <v>95</v>
      </c>
      <c r="W2094" s="58" t="s">
        <v>97</v>
      </c>
      <c r="X2094" s="58" t="s">
        <v>98</v>
      </c>
      <c r="Y2094" s="58" t="s">
        <v>94</v>
      </c>
      <c r="Z2094" s="58" t="s">
        <v>87</v>
      </c>
      <c r="AA2094" s="58" t="s">
        <v>99</v>
      </c>
      <c r="AB2094" s="58">
        <v>842</v>
      </c>
      <c r="AC2094" s="58">
        <v>1204.06</v>
      </c>
    </row>
    <row r="2095" spans="19:29" ht="18" customHeight="1" x14ac:dyDescent="0.25">
      <c r="S2095" s="58" t="s">
        <v>89</v>
      </c>
      <c r="T2095" s="58">
        <v>2022</v>
      </c>
      <c r="U2095" s="58" t="s">
        <v>3</v>
      </c>
      <c r="V2095" s="58" t="s">
        <v>95</v>
      </c>
      <c r="W2095" s="58" t="s">
        <v>97</v>
      </c>
      <c r="X2095" s="58" t="s">
        <v>98</v>
      </c>
      <c r="Y2095" s="58" t="s">
        <v>94</v>
      </c>
      <c r="Z2095" s="58" t="s">
        <v>87</v>
      </c>
      <c r="AA2095" s="58" t="s">
        <v>99</v>
      </c>
      <c r="AB2095" s="58">
        <v>876</v>
      </c>
      <c r="AC2095" s="58">
        <v>1252.68</v>
      </c>
    </row>
    <row r="2096" spans="19:29" ht="18" customHeight="1" x14ac:dyDescent="0.25">
      <c r="S2096" s="58" t="s">
        <v>89</v>
      </c>
      <c r="T2096" s="58">
        <v>2022</v>
      </c>
      <c r="U2096" s="58" t="s">
        <v>7</v>
      </c>
      <c r="V2096" s="58" t="s">
        <v>95</v>
      </c>
      <c r="W2096" s="58" t="s">
        <v>97</v>
      </c>
      <c r="X2096" s="58" t="s">
        <v>98</v>
      </c>
      <c r="Y2096" s="58" t="s">
        <v>94</v>
      </c>
      <c r="Z2096" s="58" t="s">
        <v>87</v>
      </c>
      <c r="AA2096" s="58" t="s">
        <v>99</v>
      </c>
      <c r="AB2096" s="58">
        <v>332</v>
      </c>
      <c r="AC2096" s="58">
        <v>474.76</v>
      </c>
    </row>
    <row r="2097" spans="19:29" ht="18" customHeight="1" x14ac:dyDescent="0.25">
      <c r="S2097" s="58" t="s">
        <v>89</v>
      </c>
      <c r="T2097" s="58">
        <v>2022</v>
      </c>
      <c r="U2097" s="58" t="s">
        <v>7</v>
      </c>
      <c r="V2097" s="58" t="s">
        <v>95</v>
      </c>
      <c r="W2097" s="58" t="s">
        <v>97</v>
      </c>
      <c r="X2097" s="58" t="s">
        <v>98</v>
      </c>
      <c r="Y2097" s="58" t="s">
        <v>94</v>
      </c>
      <c r="Z2097" s="58" t="s">
        <v>87</v>
      </c>
      <c r="AA2097" s="58" t="s">
        <v>99</v>
      </c>
      <c r="AB2097" s="58">
        <v>302</v>
      </c>
      <c r="AC2097" s="58">
        <v>431.86</v>
      </c>
    </row>
    <row r="2098" spans="19:29" ht="18" customHeight="1" x14ac:dyDescent="0.25">
      <c r="S2098" s="58" t="s">
        <v>91</v>
      </c>
      <c r="T2098" s="58">
        <v>2022</v>
      </c>
      <c r="U2098" s="58" t="s">
        <v>7</v>
      </c>
      <c r="V2098" s="58" t="s">
        <v>95</v>
      </c>
      <c r="W2098" s="58" t="s">
        <v>97</v>
      </c>
      <c r="X2098" s="58" t="s">
        <v>98</v>
      </c>
      <c r="Y2098" s="58" t="s">
        <v>94</v>
      </c>
      <c r="Z2098" s="58" t="s">
        <v>87</v>
      </c>
      <c r="AA2098" s="58" t="s">
        <v>99</v>
      </c>
      <c r="AB2098" s="58">
        <v>256</v>
      </c>
      <c r="AC2098" s="58">
        <v>366.08</v>
      </c>
    </row>
    <row r="2099" spans="19:29" ht="18" customHeight="1" x14ac:dyDescent="0.25">
      <c r="S2099" s="58" t="s">
        <v>92</v>
      </c>
      <c r="T2099" s="58">
        <v>2022</v>
      </c>
      <c r="U2099" s="58" t="s">
        <v>7</v>
      </c>
      <c r="V2099" s="58" t="s">
        <v>95</v>
      </c>
      <c r="W2099" s="58" t="s">
        <v>97</v>
      </c>
      <c r="X2099" s="58" t="s">
        <v>98</v>
      </c>
      <c r="Y2099" s="58" t="s">
        <v>94</v>
      </c>
      <c r="Z2099" s="58" t="s">
        <v>87</v>
      </c>
      <c r="AA2099" s="58" t="s">
        <v>99</v>
      </c>
      <c r="AB2099" s="58">
        <v>304</v>
      </c>
      <c r="AC2099" s="58">
        <v>434.72</v>
      </c>
    </row>
    <row r="2100" spans="19:29" ht="18" customHeight="1" x14ac:dyDescent="0.25">
      <c r="S2100" s="58" t="s">
        <v>82</v>
      </c>
      <c r="T2100" s="58">
        <v>2022</v>
      </c>
      <c r="U2100" s="58" t="s">
        <v>7</v>
      </c>
      <c r="V2100" s="58" t="s">
        <v>95</v>
      </c>
      <c r="W2100" s="58" t="s">
        <v>97</v>
      </c>
      <c r="X2100" s="58" t="s">
        <v>98</v>
      </c>
      <c r="Y2100" s="58" t="s">
        <v>94</v>
      </c>
      <c r="Z2100" s="58" t="s">
        <v>87</v>
      </c>
      <c r="AA2100" s="58" t="s">
        <v>99</v>
      </c>
      <c r="AB2100" s="58">
        <v>784</v>
      </c>
      <c r="AC2100" s="58">
        <v>1121.1199999999999</v>
      </c>
    </row>
    <row r="2101" spans="19:29" ht="18" customHeight="1" x14ac:dyDescent="0.25">
      <c r="S2101" s="58" t="s">
        <v>92</v>
      </c>
      <c r="T2101" s="58">
        <v>2022</v>
      </c>
      <c r="U2101" s="58" t="s">
        <v>7</v>
      </c>
      <c r="V2101" s="58" t="s">
        <v>95</v>
      </c>
      <c r="W2101" s="58" t="s">
        <v>97</v>
      </c>
      <c r="X2101" s="58" t="s">
        <v>98</v>
      </c>
      <c r="Y2101" s="58" t="s">
        <v>94</v>
      </c>
      <c r="Z2101" s="58" t="s">
        <v>87</v>
      </c>
      <c r="AA2101" s="58" t="s">
        <v>99</v>
      </c>
      <c r="AB2101" s="58">
        <v>837</v>
      </c>
      <c r="AC2101" s="58">
        <v>1196.9099999999999</v>
      </c>
    </row>
    <row r="2102" spans="19:29" ht="18" customHeight="1" x14ac:dyDescent="0.25">
      <c r="S2102" s="58" t="s">
        <v>89</v>
      </c>
      <c r="T2102" s="58">
        <v>2022</v>
      </c>
      <c r="U2102" s="58" t="s">
        <v>7</v>
      </c>
      <c r="V2102" s="58" t="s">
        <v>95</v>
      </c>
      <c r="W2102" s="58" t="s">
        <v>97</v>
      </c>
      <c r="X2102" s="58" t="s">
        <v>98</v>
      </c>
      <c r="Y2102" s="58" t="s">
        <v>94</v>
      </c>
      <c r="Z2102" s="58" t="s">
        <v>87</v>
      </c>
      <c r="AA2102" s="58" t="s">
        <v>99</v>
      </c>
      <c r="AB2102" s="58">
        <v>870</v>
      </c>
      <c r="AC2102" s="58">
        <v>1244.0999999999999</v>
      </c>
    </row>
    <row r="2103" spans="19:29" ht="18" customHeight="1" x14ac:dyDescent="0.25">
      <c r="S2103" s="58" t="s">
        <v>89</v>
      </c>
      <c r="T2103" s="58">
        <v>2022</v>
      </c>
      <c r="U2103" s="58" t="s">
        <v>7</v>
      </c>
      <c r="V2103" s="58" t="s">
        <v>95</v>
      </c>
      <c r="W2103" s="58" t="s">
        <v>97</v>
      </c>
      <c r="X2103" s="58" t="s">
        <v>98</v>
      </c>
      <c r="Y2103" s="58" t="s">
        <v>94</v>
      </c>
      <c r="Z2103" s="58" t="s">
        <v>87</v>
      </c>
      <c r="AA2103" s="58" t="s">
        <v>99</v>
      </c>
      <c r="AB2103" s="58">
        <v>942</v>
      </c>
      <c r="AC2103" s="58">
        <v>1347.06</v>
      </c>
    </row>
    <row r="2104" spans="19:29" ht="18" customHeight="1" x14ac:dyDescent="0.25">
      <c r="S2104" s="58" t="s">
        <v>89</v>
      </c>
      <c r="T2104" s="58">
        <v>2022</v>
      </c>
      <c r="U2104" s="58" t="s">
        <v>7</v>
      </c>
      <c r="V2104" s="58" t="s">
        <v>95</v>
      </c>
      <c r="W2104" s="58" t="s">
        <v>97</v>
      </c>
      <c r="X2104" s="58" t="s">
        <v>98</v>
      </c>
      <c r="Y2104" s="58" t="s">
        <v>94</v>
      </c>
      <c r="Z2104" s="58" t="s">
        <v>87</v>
      </c>
      <c r="AA2104" s="58" t="s">
        <v>99</v>
      </c>
      <c r="AB2104" s="58">
        <v>943</v>
      </c>
      <c r="AC2104" s="58">
        <v>1348.49</v>
      </c>
    </row>
    <row r="2105" spans="19:29" ht="18" customHeight="1" x14ac:dyDescent="0.25">
      <c r="S2105" s="58" t="s">
        <v>82</v>
      </c>
      <c r="T2105" s="58">
        <v>2022</v>
      </c>
      <c r="U2105" s="58" t="s">
        <v>7</v>
      </c>
      <c r="V2105" s="58" t="s">
        <v>95</v>
      </c>
      <c r="W2105" s="58" t="s">
        <v>97</v>
      </c>
      <c r="X2105" s="58" t="s">
        <v>98</v>
      </c>
      <c r="Y2105" s="58" t="s">
        <v>94</v>
      </c>
      <c r="Z2105" s="58" t="s">
        <v>87</v>
      </c>
      <c r="AA2105" s="58" t="s">
        <v>99</v>
      </c>
      <c r="AB2105" s="58">
        <v>944</v>
      </c>
      <c r="AC2105" s="58">
        <v>1349.92</v>
      </c>
    </row>
    <row r="2106" spans="19:29" ht="18" customHeight="1" x14ac:dyDescent="0.25">
      <c r="S2106" s="58" t="s">
        <v>89</v>
      </c>
      <c r="T2106" s="58">
        <v>2022</v>
      </c>
      <c r="U2106" s="58" t="s">
        <v>7</v>
      </c>
      <c r="V2106" s="58" t="s">
        <v>95</v>
      </c>
      <c r="W2106" s="58" t="s">
        <v>97</v>
      </c>
      <c r="X2106" s="58" t="s">
        <v>98</v>
      </c>
      <c r="Y2106" s="58" t="s">
        <v>94</v>
      </c>
      <c r="Z2106" s="58" t="s">
        <v>87</v>
      </c>
      <c r="AA2106" s="58" t="s">
        <v>99</v>
      </c>
      <c r="AB2106" s="58">
        <v>823</v>
      </c>
      <c r="AC2106" s="58">
        <v>526.24</v>
      </c>
    </row>
    <row r="2107" spans="19:29" ht="18" customHeight="1" x14ac:dyDescent="0.25">
      <c r="S2107" s="58" t="s">
        <v>82</v>
      </c>
      <c r="T2107" s="58">
        <v>2022</v>
      </c>
      <c r="U2107" s="58" t="s">
        <v>7</v>
      </c>
      <c r="V2107" s="58" t="s">
        <v>95</v>
      </c>
      <c r="W2107" s="58" t="s">
        <v>97</v>
      </c>
      <c r="X2107" s="58" t="s">
        <v>98</v>
      </c>
      <c r="Y2107" s="58" t="s">
        <v>94</v>
      </c>
      <c r="Z2107" s="58" t="s">
        <v>87</v>
      </c>
      <c r="AA2107" s="58" t="s">
        <v>99</v>
      </c>
      <c r="AB2107" s="58">
        <v>877</v>
      </c>
      <c r="AC2107" s="58">
        <v>526.24</v>
      </c>
    </row>
    <row r="2108" spans="19:29" ht="18" customHeight="1" x14ac:dyDescent="0.25">
      <c r="S2108" s="58" t="s">
        <v>82</v>
      </c>
      <c r="T2108" s="58">
        <v>2022</v>
      </c>
      <c r="U2108" s="58" t="s">
        <v>7</v>
      </c>
      <c r="V2108" s="58" t="s">
        <v>95</v>
      </c>
      <c r="W2108" s="58" t="s">
        <v>97</v>
      </c>
      <c r="X2108" s="58" t="s">
        <v>98</v>
      </c>
      <c r="Y2108" s="58" t="s">
        <v>94</v>
      </c>
      <c r="Z2108" s="58" t="s">
        <v>87</v>
      </c>
      <c r="AA2108" s="58" t="s">
        <v>99</v>
      </c>
      <c r="AB2108" s="58">
        <v>303</v>
      </c>
      <c r="AC2108" s="58">
        <v>433.28999999999996</v>
      </c>
    </row>
    <row r="2109" spans="19:29" ht="18" customHeight="1" x14ac:dyDescent="0.25">
      <c r="S2109" s="58" t="s">
        <v>92</v>
      </c>
      <c r="T2109" s="58">
        <v>2022</v>
      </c>
      <c r="U2109" s="58" t="s">
        <v>7</v>
      </c>
      <c r="V2109" s="58" t="s">
        <v>95</v>
      </c>
      <c r="W2109" s="58" t="s">
        <v>97</v>
      </c>
      <c r="X2109" s="58" t="s">
        <v>98</v>
      </c>
      <c r="Y2109" s="58" t="s">
        <v>94</v>
      </c>
      <c r="Z2109" s="58" t="s">
        <v>87</v>
      </c>
      <c r="AA2109" s="58" t="s">
        <v>99</v>
      </c>
      <c r="AB2109" s="58">
        <v>363</v>
      </c>
      <c r="AC2109" s="58">
        <v>519.09</v>
      </c>
    </row>
    <row r="2110" spans="19:29" ht="18" customHeight="1" x14ac:dyDescent="0.25">
      <c r="S2110" s="58" t="s">
        <v>91</v>
      </c>
      <c r="T2110" s="58">
        <v>2022</v>
      </c>
      <c r="U2110" s="58" t="s">
        <v>7</v>
      </c>
      <c r="V2110" s="58" t="s">
        <v>95</v>
      </c>
      <c r="W2110" s="58" t="s">
        <v>97</v>
      </c>
      <c r="X2110" s="58" t="s">
        <v>98</v>
      </c>
      <c r="Y2110" s="58" t="s">
        <v>94</v>
      </c>
      <c r="Z2110" s="58" t="s">
        <v>87</v>
      </c>
      <c r="AA2110" s="58" t="s">
        <v>99</v>
      </c>
      <c r="AB2110" s="58">
        <v>357</v>
      </c>
      <c r="AC2110" s="58">
        <v>510.51</v>
      </c>
    </row>
    <row r="2111" spans="19:29" ht="18" customHeight="1" x14ac:dyDescent="0.25">
      <c r="S2111" s="58" t="s">
        <v>92</v>
      </c>
      <c r="T2111" s="58">
        <v>2022</v>
      </c>
      <c r="U2111" s="58" t="s">
        <v>7</v>
      </c>
      <c r="V2111" s="58" t="s">
        <v>95</v>
      </c>
      <c r="W2111" s="58" t="s">
        <v>97</v>
      </c>
      <c r="X2111" s="58" t="s">
        <v>98</v>
      </c>
      <c r="Y2111" s="58" t="s">
        <v>94</v>
      </c>
      <c r="Z2111" s="58" t="s">
        <v>87</v>
      </c>
      <c r="AA2111" s="58" t="s">
        <v>99</v>
      </c>
      <c r="AB2111" s="58">
        <v>331</v>
      </c>
      <c r="AC2111" s="58">
        <v>473.33</v>
      </c>
    </row>
    <row r="2112" spans="19:29" ht="18" customHeight="1" x14ac:dyDescent="0.25">
      <c r="S2112" s="58" t="s">
        <v>89</v>
      </c>
      <c r="T2112" s="58">
        <v>2022</v>
      </c>
      <c r="U2112" s="58" t="s">
        <v>7</v>
      </c>
      <c r="V2112" s="58" t="s">
        <v>95</v>
      </c>
      <c r="W2112" s="58" t="s">
        <v>97</v>
      </c>
      <c r="X2112" s="58" t="s">
        <v>98</v>
      </c>
      <c r="Y2112" s="58" t="s">
        <v>94</v>
      </c>
      <c r="Z2112" s="58" t="s">
        <v>87</v>
      </c>
      <c r="AA2112" s="58" t="s">
        <v>99</v>
      </c>
      <c r="AB2112" s="58">
        <v>259</v>
      </c>
      <c r="AC2112" s="58">
        <v>370.37</v>
      </c>
    </row>
    <row r="2113" spans="19:29" ht="18" customHeight="1" x14ac:dyDescent="0.25">
      <c r="S2113" s="58" t="s">
        <v>89</v>
      </c>
      <c r="T2113" s="58">
        <v>2022</v>
      </c>
      <c r="U2113" s="58" t="s">
        <v>7</v>
      </c>
      <c r="V2113" s="58" t="s">
        <v>95</v>
      </c>
      <c r="W2113" s="58" t="s">
        <v>97</v>
      </c>
      <c r="X2113" s="58" t="s">
        <v>98</v>
      </c>
      <c r="Y2113" s="58" t="s">
        <v>94</v>
      </c>
      <c r="Z2113" s="58" t="s">
        <v>87</v>
      </c>
      <c r="AA2113" s="58" t="s">
        <v>99</v>
      </c>
      <c r="AB2113" s="58">
        <v>793</v>
      </c>
      <c r="AC2113" s="58">
        <v>1133.99</v>
      </c>
    </row>
    <row r="2114" spans="19:29" ht="18" customHeight="1" x14ac:dyDescent="0.25">
      <c r="S2114" s="58" t="s">
        <v>89</v>
      </c>
      <c r="T2114" s="58">
        <v>2022</v>
      </c>
      <c r="U2114" s="58" t="s">
        <v>7</v>
      </c>
      <c r="V2114" s="58" t="s">
        <v>95</v>
      </c>
      <c r="W2114" s="58" t="s">
        <v>97</v>
      </c>
      <c r="X2114" s="58" t="s">
        <v>98</v>
      </c>
      <c r="Y2114" s="58" t="s">
        <v>94</v>
      </c>
      <c r="Z2114" s="58" t="s">
        <v>87</v>
      </c>
      <c r="AA2114" s="58" t="s">
        <v>99</v>
      </c>
      <c r="AB2114" s="58">
        <v>846</v>
      </c>
      <c r="AC2114" s="58">
        <v>1209.78</v>
      </c>
    </row>
    <row r="2115" spans="19:29" ht="18" customHeight="1" x14ac:dyDescent="0.25">
      <c r="S2115" s="58" t="s">
        <v>89</v>
      </c>
      <c r="T2115" s="58">
        <v>2022</v>
      </c>
      <c r="U2115" s="58" t="s">
        <v>7</v>
      </c>
      <c r="V2115" s="58" t="s">
        <v>95</v>
      </c>
      <c r="W2115" s="58" t="s">
        <v>97</v>
      </c>
      <c r="X2115" s="58" t="s">
        <v>98</v>
      </c>
      <c r="Y2115" s="58" t="s">
        <v>94</v>
      </c>
      <c r="Z2115" s="58" t="s">
        <v>87</v>
      </c>
      <c r="AA2115" s="58" t="s">
        <v>99</v>
      </c>
      <c r="AB2115" s="58">
        <v>879</v>
      </c>
      <c r="AC2115" s="58">
        <v>1256.97</v>
      </c>
    </row>
    <row r="2116" spans="19:29" ht="18" customHeight="1" x14ac:dyDescent="0.25">
      <c r="S2116" s="58" t="s">
        <v>89</v>
      </c>
      <c r="T2116" s="58">
        <v>2022</v>
      </c>
      <c r="U2116" s="58" t="s">
        <v>11</v>
      </c>
      <c r="V2116" s="58" t="s">
        <v>95</v>
      </c>
      <c r="W2116" s="58" t="s">
        <v>97</v>
      </c>
      <c r="X2116" s="58" t="s">
        <v>98</v>
      </c>
      <c r="Y2116" s="58" t="s">
        <v>94</v>
      </c>
      <c r="Z2116" s="58" t="s">
        <v>87</v>
      </c>
      <c r="AA2116" s="58" t="s">
        <v>99</v>
      </c>
      <c r="AB2116" s="58">
        <v>308</v>
      </c>
      <c r="AC2116" s="58">
        <v>440.44</v>
      </c>
    </row>
    <row r="2117" spans="19:29" ht="18" customHeight="1" x14ac:dyDescent="0.25">
      <c r="S2117" s="58" t="s">
        <v>82</v>
      </c>
      <c r="T2117" s="58">
        <v>2022</v>
      </c>
      <c r="U2117" s="58" t="s">
        <v>11</v>
      </c>
      <c r="V2117" s="58" t="s">
        <v>95</v>
      </c>
      <c r="W2117" s="58" t="s">
        <v>97</v>
      </c>
      <c r="X2117" s="58" t="s">
        <v>98</v>
      </c>
      <c r="Y2117" s="58" t="s">
        <v>94</v>
      </c>
      <c r="Z2117" s="58" t="s">
        <v>87</v>
      </c>
      <c r="AA2117" s="58" t="s">
        <v>99</v>
      </c>
      <c r="AB2117" s="58">
        <v>236</v>
      </c>
      <c r="AC2117" s="58">
        <v>337.48</v>
      </c>
    </row>
    <row r="2118" spans="19:29" ht="18" customHeight="1" x14ac:dyDescent="0.25">
      <c r="S2118" s="58" t="s">
        <v>89</v>
      </c>
      <c r="T2118" s="58">
        <v>2022</v>
      </c>
      <c r="U2118" s="58" t="s">
        <v>11</v>
      </c>
      <c r="V2118" s="58" t="s">
        <v>95</v>
      </c>
      <c r="W2118" s="58" t="s">
        <v>97</v>
      </c>
      <c r="X2118" s="58" t="s">
        <v>98</v>
      </c>
      <c r="Y2118" s="58" t="s">
        <v>94</v>
      </c>
      <c r="Z2118" s="58" t="s">
        <v>87</v>
      </c>
      <c r="AA2118" s="58" t="s">
        <v>99</v>
      </c>
      <c r="AB2118" s="58">
        <v>284</v>
      </c>
      <c r="AC2118" s="58">
        <v>406.12</v>
      </c>
    </row>
    <row r="2119" spans="19:29" ht="18" customHeight="1" x14ac:dyDescent="0.25">
      <c r="S2119" s="58" t="s">
        <v>89</v>
      </c>
      <c r="T2119" s="58">
        <v>2022</v>
      </c>
      <c r="U2119" s="58" t="s">
        <v>11</v>
      </c>
      <c r="V2119" s="58" t="s">
        <v>95</v>
      </c>
      <c r="W2119" s="58" t="s">
        <v>97</v>
      </c>
      <c r="X2119" s="58" t="s">
        <v>98</v>
      </c>
      <c r="Y2119" s="58" t="s">
        <v>94</v>
      </c>
      <c r="Z2119" s="58" t="s">
        <v>87</v>
      </c>
      <c r="AA2119" s="58" t="s">
        <v>99</v>
      </c>
      <c r="AB2119" s="58">
        <v>310</v>
      </c>
      <c r="AC2119" s="58">
        <v>443.3</v>
      </c>
    </row>
    <row r="2120" spans="19:29" ht="18" customHeight="1" x14ac:dyDescent="0.25">
      <c r="S2120" s="58" t="s">
        <v>89</v>
      </c>
      <c r="T2120" s="58">
        <v>2022</v>
      </c>
      <c r="U2120" s="58" t="s">
        <v>11</v>
      </c>
      <c r="V2120" s="58" t="s">
        <v>95</v>
      </c>
      <c r="W2120" s="58" t="s">
        <v>97</v>
      </c>
      <c r="X2120" s="58" t="s">
        <v>98</v>
      </c>
      <c r="Y2120" s="58" t="s">
        <v>94</v>
      </c>
      <c r="Z2120" s="58" t="s">
        <v>87</v>
      </c>
      <c r="AA2120" s="58" t="s">
        <v>99</v>
      </c>
      <c r="AB2120" s="58">
        <v>238</v>
      </c>
      <c r="AC2120" s="58">
        <v>340.34000000000003</v>
      </c>
    </row>
    <row r="2121" spans="19:29" ht="18" customHeight="1" x14ac:dyDescent="0.25">
      <c r="S2121" s="58" t="s">
        <v>89</v>
      </c>
      <c r="T2121" s="58">
        <v>2022</v>
      </c>
      <c r="U2121" s="58" t="s">
        <v>11</v>
      </c>
      <c r="V2121" s="58" t="s">
        <v>95</v>
      </c>
      <c r="W2121" s="58" t="s">
        <v>97</v>
      </c>
      <c r="X2121" s="58" t="s">
        <v>98</v>
      </c>
      <c r="Y2121" s="58" t="s">
        <v>94</v>
      </c>
      <c r="Z2121" s="58" t="s">
        <v>87</v>
      </c>
      <c r="AA2121" s="58" t="s">
        <v>99</v>
      </c>
      <c r="AB2121" s="58">
        <v>280</v>
      </c>
      <c r="AC2121" s="58">
        <v>400.4</v>
      </c>
    </row>
    <row r="2122" spans="19:29" ht="18" customHeight="1" x14ac:dyDescent="0.25">
      <c r="S2122" s="58" t="s">
        <v>82</v>
      </c>
      <c r="T2122" s="58">
        <v>2022</v>
      </c>
      <c r="U2122" s="58" t="s">
        <v>11</v>
      </c>
      <c r="V2122" s="58" t="s">
        <v>95</v>
      </c>
      <c r="W2122" s="58" t="s">
        <v>97</v>
      </c>
      <c r="X2122" s="58" t="s">
        <v>98</v>
      </c>
      <c r="Y2122" s="58" t="s">
        <v>94</v>
      </c>
      <c r="Z2122" s="58" t="s">
        <v>87</v>
      </c>
      <c r="AA2122" s="58" t="s">
        <v>99</v>
      </c>
      <c r="AB2122" s="58">
        <v>787</v>
      </c>
      <c r="AC2122" s="58">
        <v>1125.4099999999999</v>
      </c>
    </row>
    <row r="2123" spans="19:29" ht="18" customHeight="1" x14ac:dyDescent="0.25">
      <c r="S2123" s="58" t="s">
        <v>82</v>
      </c>
      <c r="T2123" s="58">
        <v>2022</v>
      </c>
      <c r="U2123" s="58" t="s">
        <v>11</v>
      </c>
      <c r="V2123" s="58" t="s">
        <v>95</v>
      </c>
      <c r="W2123" s="58" t="s">
        <v>97</v>
      </c>
      <c r="X2123" s="58" t="s">
        <v>98</v>
      </c>
      <c r="Y2123" s="58" t="s">
        <v>94</v>
      </c>
      <c r="Z2123" s="58" t="s">
        <v>87</v>
      </c>
      <c r="AA2123" s="58" t="s">
        <v>99</v>
      </c>
      <c r="AB2123" s="58">
        <v>841</v>
      </c>
      <c r="AC2123" s="58">
        <v>1202.6300000000001</v>
      </c>
    </row>
    <row r="2124" spans="19:29" ht="18" customHeight="1" x14ac:dyDescent="0.25">
      <c r="S2124" s="58" t="s">
        <v>91</v>
      </c>
      <c r="T2124" s="58">
        <v>2022</v>
      </c>
      <c r="U2124" s="58" t="s">
        <v>11</v>
      </c>
      <c r="V2124" s="58" t="s">
        <v>95</v>
      </c>
      <c r="W2124" s="58" t="s">
        <v>97</v>
      </c>
      <c r="X2124" s="58" t="s">
        <v>98</v>
      </c>
      <c r="Y2124" s="58" t="s">
        <v>94</v>
      </c>
      <c r="Z2124" s="58" t="s">
        <v>87</v>
      </c>
      <c r="AA2124" s="58" t="s">
        <v>99</v>
      </c>
      <c r="AB2124" s="58">
        <v>874</v>
      </c>
      <c r="AC2124" s="58">
        <v>1249.82</v>
      </c>
    </row>
    <row r="2125" spans="19:29" ht="18" customHeight="1" x14ac:dyDescent="0.25">
      <c r="S2125" s="58" t="s">
        <v>82</v>
      </c>
      <c r="T2125" s="58">
        <v>2022</v>
      </c>
      <c r="U2125" s="58" t="s">
        <v>11</v>
      </c>
      <c r="V2125" s="58" t="s">
        <v>95</v>
      </c>
      <c r="W2125" s="58" t="s">
        <v>97</v>
      </c>
      <c r="X2125" s="58" t="s">
        <v>98</v>
      </c>
      <c r="Y2125" s="58" t="s">
        <v>94</v>
      </c>
      <c r="Z2125" s="58" t="s">
        <v>87</v>
      </c>
      <c r="AA2125" s="58" t="s">
        <v>99</v>
      </c>
      <c r="AB2125" s="58">
        <v>953</v>
      </c>
      <c r="AC2125" s="58">
        <v>1362.79</v>
      </c>
    </row>
    <row r="2126" spans="19:29" ht="18" customHeight="1" x14ac:dyDescent="0.25">
      <c r="S2126" s="58" t="s">
        <v>82</v>
      </c>
      <c r="T2126" s="58">
        <v>2022</v>
      </c>
      <c r="U2126" s="58" t="s">
        <v>11</v>
      </c>
      <c r="V2126" s="58" t="s">
        <v>95</v>
      </c>
      <c r="W2126" s="58" t="s">
        <v>97</v>
      </c>
      <c r="X2126" s="58" t="s">
        <v>98</v>
      </c>
      <c r="Y2126" s="58" t="s">
        <v>94</v>
      </c>
      <c r="Z2126" s="58" t="s">
        <v>87</v>
      </c>
      <c r="AA2126" s="58" t="s">
        <v>99</v>
      </c>
      <c r="AB2126" s="58">
        <v>954</v>
      </c>
      <c r="AC2126" s="58">
        <v>1364.22</v>
      </c>
    </row>
    <row r="2127" spans="19:29" ht="18" customHeight="1" x14ac:dyDescent="0.25">
      <c r="S2127" s="58" t="s">
        <v>91</v>
      </c>
      <c r="T2127" s="58">
        <v>2022</v>
      </c>
      <c r="U2127" s="58" t="s">
        <v>11</v>
      </c>
      <c r="V2127" s="58" t="s">
        <v>95</v>
      </c>
      <c r="W2127" s="58" t="s">
        <v>97</v>
      </c>
      <c r="X2127" s="58" t="s">
        <v>98</v>
      </c>
      <c r="Y2127" s="58" t="s">
        <v>94</v>
      </c>
      <c r="Z2127" s="58" t="s">
        <v>87</v>
      </c>
      <c r="AA2127" s="58" t="s">
        <v>99</v>
      </c>
      <c r="AB2127" s="58">
        <v>827</v>
      </c>
      <c r="AC2127" s="58">
        <v>526.24</v>
      </c>
    </row>
    <row r="2128" spans="19:29" ht="18" customHeight="1" x14ac:dyDescent="0.25">
      <c r="S2128" s="58" t="s">
        <v>82</v>
      </c>
      <c r="T2128" s="58">
        <v>2022</v>
      </c>
      <c r="U2128" s="58" t="s">
        <v>11</v>
      </c>
      <c r="V2128" s="58" t="s">
        <v>95</v>
      </c>
      <c r="W2128" s="58" t="s">
        <v>97</v>
      </c>
      <c r="X2128" s="58" t="s">
        <v>98</v>
      </c>
      <c r="Y2128" s="58" t="s">
        <v>94</v>
      </c>
      <c r="Z2128" s="58" t="s">
        <v>87</v>
      </c>
      <c r="AA2128" s="58" t="s">
        <v>99</v>
      </c>
      <c r="AB2128" s="58">
        <v>880</v>
      </c>
      <c r="AC2128" s="58">
        <v>526.24</v>
      </c>
    </row>
    <row r="2129" spans="19:29" ht="18" customHeight="1" x14ac:dyDescent="0.25">
      <c r="S2129" s="58" t="s">
        <v>82</v>
      </c>
      <c r="T2129" s="58">
        <v>2022</v>
      </c>
      <c r="U2129" s="58" t="s">
        <v>11</v>
      </c>
      <c r="V2129" s="58" t="s">
        <v>95</v>
      </c>
      <c r="W2129" s="58" t="s">
        <v>97</v>
      </c>
      <c r="X2129" s="58" t="s">
        <v>98</v>
      </c>
      <c r="Y2129" s="58" t="s">
        <v>94</v>
      </c>
      <c r="Z2129" s="58" t="s">
        <v>87</v>
      </c>
      <c r="AA2129" s="58" t="s">
        <v>99</v>
      </c>
      <c r="AB2129" s="58">
        <v>285</v>
      </c>
      <c r="AC2129" s="58">
        <v>407.55</v>
      </c>
    </row>
    <row r="2130" spans="19:29" ht="18" customHeight="1" x14ac:dyDescent="0.25">
      <c r="S2130" s="58" t="s">
        <v>89</v>
      </c>
      <c r="T2130" s="58">
        <v>2022</v>
      </c>
      <c r="U2130" s="58" t="s">
        <v>11</v>
      </c>
      <c r="V2130" s="58" t="s">
        <v>95</v>
      </c>
      <c r="W2130" s="58" t="s">
        <v>97</v>
      </c>
      <c r="X2130" s="58" t="s">
        <v>98</v>
      </c>
      <c r="Y2130" s="58" t="s">
        <v>94</v>
      </c>
      <c r="Z2130" s="58" t="s">
        <v>87</v>
      </c>
      <c r="AA2130" s="58" t="s">
        <v>99</v>
      </c>
      <c r="AB2130" s="58">
        <v>303</v>
      </c>
      <c r="AC2130" s="58">
        <v>433.28999999999996</v>
      </c>
    </row>
    <row r="2131" spans="19:29" ht="18" customHeight="1" x14ac:dyDescent="0.25">
      <c r="S2131" s="58" t="s">
        <v>82</v>
      </c>
      <c r="T2131" s="58">
        <v>2022</v>
      </c>
      <c r="U2131" s="58" t="s">
        <v>11</v>
      </c>
      <c r="V2131" s="58" t="s">
        <v>95</v>
      </c>
      <c r="W2131" s="58" t="s">
        <v>97</v>
      </c>
      <c r="X2131" s="58" t="s">
        <v>98</v>
      </c>
      <c r="Y2131" s="58" t="s">
        <v>94</v>
      </c>
      <c r="Z2131" s="58" t="s">
        <v>87</v>
      </c>
      <c r="AA2131" s="58" t="s">
        <v>99</v>
      </c>
      <c r="AB2131" s="58">
        <v>297</v>
      </c>
      <c r="AC2131" s="58">
        <v>424.71</v>
      </c>
    </row>
    <row r="2132" spans="19:29" ht="18" customHeight="1" x14ac:dyDescent="0.25">
      <c r="S2132" s="58" t="s">
        <v>82</v>
      </c>
      <c r="T2132" s="58">
        <v>2022</v>
      </c>
      <c r="U2132" s="58" t="s">
        <v>11</v>
      </c>
      <c r="V2132" s="58" t="s">
        <v>95</v>
      </c>
      <c r="W2132" s="58" t="s">
        <v>97</v>
      </c>
      <c r="X2132" s="58" t="s">
        <v>98</v>
      </c>
      <c r="Y2132" s="58" t="s">
        <v>94</v>
      </c>
      <c r="Z2132" s="58" t="s">
        <v>87</v>
      </c>
      <c r="AA2132" s="58" t="s">
        <v>99</v>
      </c>
      <c r="AB2132" s="58">
        <v>291</v>
      </c>
      <c r="AC2132" s="58">
        <v>416.13</v>
      </c>
    </row>
    <row r="2133" spans="19:29" ht="18" customHeight="1" x14ac:dyDescent="0.25">
      <c r="S2133" s="58" t="s">
        <v>89</v>
      </c>
      <c r="T2133" s="58">
        <v>2022</v>
      </c>
      <c r="U2133" s="58" t="s">
        <v>11</v>
      </c>
      <c r="V2133" s="58" t="s">
        <v>95</v>
      </c>
      <c r="W2133" s="58" t="s">
        <v>97</v>
      </c>
      <c r="X2133" s="58" t="s">
        <v>98</v>
      </c>
      <c r="Y2133" s="58" t="s">
        <v>94</v>
      </c>
      <c r="Z2133" s="58" t="s">
        <v>87</v>
      </c>
      <c r="AA2133" s="58" t="s">
        <v>99</v>
      </c>
      <c r="AB2133" s="58">
        <v>307</v>
      </c>
      <c r="AC2133" s="58">
        <v>439.01</v>
      </c>
    </row>
    <row r="2134" spans="19:29" ht="18" customHeight="1" x14ac:dyDescent="0.25">
      <c r="S2134" s="58" t="s">
        <v>82</v>
      </c>
      <c r="T2134" s="58">
        <v>2022</v>
      </c>
      <c r="U2134" s="58" t="s">
        <v>11</v>
      </c>
      <c r="V2134" s="58" t="s">
        <v>95</v>
      </c>
      <c r="W2134" s="58" t="s">
        <v>97</v>
      </c>
      <c r="X2134" s="58" t="s">
        <v>98</v>
      </c>
      <c r="Y2134" s="58" t="s">
        <v>94</v>
      </c>
      <c r="Z2134" s="58" t="s">
        <v>87</v>
      </c>
      <c r="AA2134" s="58" t="s">
        <v>99</v>
      </c>
      <c r="AB2134" s="58">
        <v>235</v>
      </c>
      <c r="AC2134" s="58">
        <v>336.05</v>
      </c>
    </row>
    <row r="2135" spans="19:29" ht="18" customHeight="1" x14ac:dyDescent="0.25">
      <c r="S2135" s="58" t="s">
        <v>89</v>
      </c>
      <c r="T2135" s="58">
        <v>2022</v>
      </c>
      <c r="U2135" s="58" t="s">
        <v>11</v>
      </c>
      <c r="V2135" s="58" t="s">
        <v>95</v>
      </c>
      <c r="W2135" s="58" t="s">
        <v>97</v>
      </c>
      <c r="X2135" s="58" t="s">
        <v>98</v>
      </c>
      <c r="Y2135" s="58" t="s">
        <v>94</v>
      </c>
      <c r="Z2135" s="58" t="s">
        <v>87</v>
      </c>
      <c r="AA2135" s="58" t="s">
        <v>99</v>
      </c>
      <c r="AB2135" s="58">
        <v>283</v>
      </c>
      <c r="AC2135" s="58">
        <v>404.69</v>
      </c>
    </row>
    <row r="2136" spans="19:29" ht="18" customHeight="1" x14ac:dyDescent="0.25">
      <c r="S2136" s="58" t="s">
        <v>89</v>
      </c>
      <c r="T2136" s="58">
        <v>2022</v>
      </c>
      <c r="U2136" s="58" t="s">
        <v>11</v>
      </c>
      <c r="V2136" s="58" t="s">
        <v>95</v>
      </c>
      <c r="W2136" s="58" t="s">
        <v>97</v>
      </c>
      <c r="X2136" s="58" t="s">
        <v>98</v>
      </c>
      <c r="Y2136" s="58" t="s">
        <v>94</v>
      </c>
      <c r="Z2136" s="58" t="s">
        <v>87</v>
      </c>
      <c r="AA2136" s="58" t="s">
        <v>99</v>
      </c>
      <c r="AB2136" s="58">
        <v>796</v>
      </c>
      <c r="AC2136" s="58">
        <v>1138.28</v>
      </c>
    </row>
    <row r="2137" spans="19:29" ht="18" customHeight="1" x14ac:dyDescent="0.25">
      <c r="S2137" s="58" t="s">
        <v>89</v>
      </c>
      <c r="T2137" s="58">
        <v>2022</v>
      </c>
      <c r="U2137" s="58" t="s">
        <v>11</v>
      </c>
      <c r="V2137" s="58" t="s">
        <v>95</v>
      </c>
      <c r="W2137" s="58" t="s">
        <v>97</v>
      </c>
      <c r="X2137" s="58" t="s">
        <v>98</v>
      </c>
      <c r="Y2137" s="58" t="s">
        <v>94</v>
      </c>
      <c r="Z2137" s="58" t="s">
        <v>87</v>
      </c>
      <c r="AA2137" s="58" t="s">
        <v>99</v>
      </c>
      <c r="AB2137" s="58">
        <v>883</v>
      </c>
      <c r="AC2137" s="58">
        <v>1262.69</v>
      </c>
    </row>
    <row r="2138" spans="19:29" ht="18" customHeight="1" x14ac:dyDescent="0.25">
      <c r="S2138" s="58" t="s">
        <v>91</v>
      </c>
      <c r="T2138" s="58">
        <v>2022</v>
      </c>
      <c r="U2138" s="58" t="s">
        <v>1</v>
      </c>
      <c r="V2138" s="58" t="s">
        <v>95</v>
      </c>
      <c r="W2138" s="58" t="s">
        <v>97</v>
      </c>
      <c r="X2138" s="58" t="s">
        <v>98</v>
      </c>
      <c r="Y2138" s="58" t="s">
        <v>94</v>
      </c>
      <c r="Z2138" s="58" t="s">
        <v>87</v>
      </c>
      <c r="AA2138" s="58" t="s">
        <v>99</v>
      </c>
      <c r="AB2138" s="58">
        <v>290</v>
      </c>
      <c r="AC2138" s="58">
        <v>414.7</v>
      </c>
    </row>
    <row r="2139" spans="19:29" ht="18" customHeight="1" x14ac:dyDescent="0.25">
      <c r="S2139" s="58" t="s">
        <v>82</v>
      </c>
      <c r="T2139" s="58">
        <v>2022</v>
      </c>
      <c r="U2139" s="58" t="s">
        <v>1</v>
      </c>
      <c r="V2139" s="58" t="s">
        <v>95</v>
      </c>
      <c r="W2139" s="58" t="s">
        <v>97</v>
      </c>
      <c r="X2139" s="58" t="s">
        <v>98</v>
      </c>
      <c r="Y2139" s="58" t="s">
        <v>94</v>
      </c>
      <c r="Z2139" s="58" t="s">
        <v>87</v>
      </c>
      <c r="AA2139" s="58" t="s">
        <v>99</v>
      </c>
      <c r="AB2139" s="58">
        <v>338</v>
      </c>
      <c r="AC2139" s="58">
        <v>483.34000000000003</v>
      </c>
    </row>
    <row r="2140" spans="19:29" ht="18" customHeight="1" x14ac:dyDescent="0.25">
      <c r="S2140" s="58" t="s">
        <v>91</v>
      </c>
      <c r="T2140" s="58">
        <v>2022</v>
      </c>
      <c r="U2140" s="58" t="s">
        <v>1</v>
      </c>
      <c r="V2140" s="58" t="s">
        <v>95</v>
      </c>
      <c r="W2140" s="58" t="s">
        <v>97</v>
      </c>
      <c r="X2140" s="58" t="s">
        <v>98</v>
      </c>
      <c r="Y2140" s="58" t="s">
        <v>94</v>
      </c>
      <c r="Z2140" s="58" t="s">
        <v>87</v>
      </c>
      <c r="AA2140" s="58" t="s">
        <v>99</v>
      </c>
      <c r="AB2140" s="58">
        <v>334</v>
      </c>
      <c r="AC2140" s="58">
        <v>477.62</v>
      </c>
    </row>
    <row r="2141" spans="19:29" ht="18" customHeight="1" x14ac:dyDescent="0.25">
      <c r="S2141" s="58" t="s">
        <v>89</v>
      </c>
      <c r="T2141" s="58">
        <v>2022</v>
      </c>
      <c r="U2141" s="58" t="s">
        <v>1</v>
      </c>
      <c r="V2141" s="58" t="s">
        <v>95</v>
      </c>
      <c r="W2141" s="58" t="s">
        <v>97</v>
      </c>
      <c r="X2141" s="58" t="s">
        <v>98</v>
      </c>
      <c r="Y2141" s="58" t="s">
        <v>94</v>
      </c>
      <c r="Z2141" s="58" t="s">
        <v>87</v>
      </c>
      <c r="AA2141" s="58" t="s">
        <v>99</v>
      </c>
      <c r="AB2141" s="58">
        <v>832</v>
      </c>
      <c r="AC2141" s="58">
        <v>1189.76</v>
      </c>
    </row>
    <row r="2142" spans="19:29" ht="18" customHeight="1" x14ac:dyDescent="0.25">
      <c r="S2142" s="58" t="s">
        <v>89</v>
      </c>
      <c r="T2142" s="58">
        <v>2022</v>
      </c>
      <c r="U2142" s="58" t="s">
        <v>1</v>
      </c>
      <c r="V2142" s="58" t="s">
        <v>95</v>
      </c>
      <c r="W2142" s="58" t="s">
        <v>97</v>
      </c>
      <c r="X2142" s="58" t="s">
        <v>98</v>
      </c>
      <c r="Y2142" s="58" t="s">
        <v>94</v>
      </c>
      <c r="Z2142" s="58" t="s">
        <v>87</v>
      </c>
      <c r="AA2142" s="58" t="s">
        <v>99</v>
      </c>
      <c r="AB2142" s="58">
        <v>865</v>
      </c>
      <c r="AC2142" s="58">
        <v>1236.95</v>
      </c>
    </row>
    <row r="2143" spans="19:29" ht="18" customHeight="1" x14ac:dyDescent="0.25">
      <c r="S2143" s="58" t="s">
        <v>89</v>
      </c>
      <c r="T2143" s="58">
        <v>2022</v>
      </c>
      <c r="U2143" s="58" t="s">
        <v>1</v>
      </c>
      <c r="V2143" s="58" t="s">
        <v>95</v>
      </c>
      <c r="W2143" s="58" t="s">
        <v>97</v>
      </c>
      <c r="X2143" s="58" t="s">
        <v>98</v>
      </c>
      <c r="Y2143" s="58" t="s">
        <v>94</v>
      </c>
      <c r="Z2143" s="58" t="s">
        <v>87</v>
      </c>
      <c r="AA2143" s="58" t="s">
        <v>99</v>
      </c>
      <c r="AB2143" s="58">
        <v>926</v>
      </c>
      <c r="AC2143" s="58">
        <v>1324.18</v>
      </c>
    </row>
    <row r="2144" spans="19:29" ht="18" customHeight="1" x14ac:dyDescent="0.25">
      <c r="S2144" s="58" t="s">
        <v>82</v>
      </c>
      <c r="T2144" s="58">
        <v>2022</v>
      </c>
      <c r="U2144" s="58" t="s">
        <v>1</v>
      </c>
      <c r="V2144" s="58" t="s">
        <v>95</v>
      </c>
      <c r="W2144" s="58" t="s">
        <v>97</v>
      </c>
      <c r="X2144" s="58" t="s">
        <v>98</v>
      </c>
      <c r="Y2144" s="58" t="s">
        <v>94</v>
      </c>
      <c r="Z2144" s="58" t="s">
        <v>87</v>
      </c>
      <c r="AA2144" s="58" t="s">
        <v>99</v>
      </c>
      <c r="AB2144" s="58">
        <v>927</v>
      </c>
      <c r="AC2144" s="58">
        <v>1325.6100000000001</v>
      </c>
    </row>
    <row r="2145" spans="19:29" ht="18" customHeight="1" x14ac:dyDescent="0.25">
      <c r="S2145" s="58" t="s">
        <v>91</v>
      </c>
      <c r="T2145" s="58">
        <v>2022</v>
      </c>
      <c r="U2145" s="58" t="s">
        <v>1</v>
      </c>
      <c r="V2145" s="58" t="s">
        <v>95</v>
      </c>
      <c r="W2145" s="58" t="s">
        <v>97</v>
      </c>
      <c r="X2145" s="58" t="s">
        <v>98</v>
      </c>
      <c r="Y2145" s="58" t="s">
        <v>94</v>
      </c>
      <c r="Z2145" s="58" t="s">
        <v>87</v>
      </c>
      <c r="AA2145" s="58" t="s">
        <v>99</v>
      </c>
      <c r="AB2145" s="58">
        <v>928</v>
      </c>
      <c r="AC2145" s="58">
        <v>1327.04</v>
      </c>
    </row>
    <row r="2146" spans="19:29" ht="18" customHeight="1" x14ac:dyDescent="0.25">
      <c r="S2146" s="58" t="s">
        <v>89</v>
      </c>
      <c r="T2146" s="58">
        <v>2022</v>
      </c>
      <c r="U2146" s="58" t="s">
        <v>1</v>
      </c>
      <c r="V2146" s="58" t="s">
        <v>95</v>
      </c>
      <c r="W2146" s="58" t="s">
        <v>97</v>
      </c>
      <c r="X2146" s="58" t="s">
        <v>98</v>
      </c>
      <c r="Y2146" s="58" t="s">
        <v>94</v>
      </c>
      <c r="Z2146" s="58" t="s">
        <v>87</v>
      </c>
      <c r="AA2146" s="58" t="s">
        <v>99</v>
      </c>
      <c r="AB2146" s="58">
        <v>871</v>
      </c>
      <c r="AC2146" s="58">
        <v>526.24</v>
      </c>
    </row>
    <row r="2147" spans="19:29" ht="18" customHeight="1" x14ac:dyDescent="0.25">
      <c r="S2147" s="58" t="s">
        <v>91</v>
      </c>
      <c r="T2147" s="58">
        <v>2022</v>
      </c>
      <c r="U2147" s="58" t="s">
        <v>1</v>
      </c>
      <c r="V2147" s="58" t="s">
        <v>95</v>
      </c>
      <c r="W2147" s="58" t="s">
        <v>97</v>
      </c>
      <c r="X2147" s="58" t="s">
        <v>98</v>
      </c>
      <c r="Y2147" s="58" t="s">
        <v>94</v>
      </c>
      <c r="Z2147" s="58" t="s">
        <v>87</v>
      </c>
      <c r="AA2147" s="58" t="s">
        <v>99</v>
      </c>
      <c r="AB2147" s="58">
        <v>213</v>
      </c>
      <c r="AC2147" s="58">
        <v>304.59000000000003</v>
      </c>
    </row>
    <row r="2148" spans="19:29" ht="18" customHeight="1" x14ac:dyDescent="0.25">
      <c r="S2148" s="58" t="s">
        <v>89</v>
      </c>
      <c r="T2148" s="58">
        <v>2022</v>
      </c>
      <c r="U2148" s="58" t="s">
        <v>1</v>
      </c>
      <c r="V2148" s="58" t="s">
        <v>95</v>
      </c>
      <c r="W2148" s="58" t="s">
        <v>97</v>
      </c>
      <c r="X2148" s="58" t="s">
        <v>98</v>
      </c>
      <c r="Y2148" s="58" t="s">
        <v>94</v>
      </c>
      <c r="Z2148" s="58" t="s">
        <v>87</v>
      </c>
      <c r="AA2148" s="58" t="s">
        <v>99</v>
      </c>
      <c r="AB2148" s="58">
        <v>207</v>
      </c>
      <c r="AC2148" s="58">
        <v>296.01</v>
      </c>
    </row>
    <row r="2149" spans="19:29" ht="18" customHeight="1" x14ac:dyDescent="0.25">
      <c r="S2149" s="58" t="s">
        <v>82</v>
      </c>
      <c r="T2149" s="58">
        <v>2022</v>
      </c>
      <c r="U2149" s="58" t="s">
        <v>1</v>
      </c>
      <c r="V2149" s="58" t="s">
        <v>95</v>
      </c>
      <c r="W2149" s="58" t="s">
        <v>97</v>
      </c>
      <c r="X2149" s="58" t="s">
        <v>98</v>
      </c>
      <c r="Y2149" s="58" t="s">
        <v>94</v>
      </c>
      <c r="Z2149" s="58" t="s">
        <v>87</v>
      </c>
      <c r="AA2149" s="58" t="s">
        <v>99</v>
      </c>
      <c r="AB2149" s="58">
        <v>289</v>
      </c>
      <c r="AC2149" s="58">
        <v>413.27</v>
      </c>
    </row>
    <row r="2150" spans="19:29" ht="18" customHeight="1" x14ac:dyDescent="0.25">
      <c r="S2150" s="58" t="s">
        <v>89</v>
      </c>
      <c r="T2150" s="58">
        <v>2022</v>
      </c>
      <c r="U2150" s="58" t="s">
        <v>1</v>
      </c>
      <c r="V2150" s="58" t="s">
        <v>95</v>
      </c>
      <c r="W2150" s="58" t="s">
        <v>97</v>
      </c>
      <c r="X2150" s="58" t="s">
        <v>98</v>
      </c>
      <c r="Y2150" s="58" t="s">
        <v>94</v>
      </c>
      <c r="Z2150" s="58" t="s">
        <v>87</v>
      </c>
      <c r="AA2150" s="58" t="s">
        <v>99</v>
      </c>
      <c r="AB2150" s="58">
        <v>337</v>
      </c>
      <c r="AC2150" s="58">
        <v>481.90999999999997</v>
      </c>
    </row>
    <row r="2151" spans="19:29" ht="18" customHeight="1" x14ac:dyDescent="0.25">
      <c r="S2151" s="58" t="s">
        <v>91</v>
      </c>
      <c r="T2151" s="58">
        <v>2022</v>
      </c>
      <c r="U2151" s="58" t="s">
        <v>1</v>
      </c>
      <c r="V2151" s="58" t="s">
        <v>95</v>
      </c>
      <c r="W2151" s="58" t="s">
        <v>97</v>
      </c>
      <c r="X2151" s="58" t="s">
        <v>98</v>
      </c>
      <c r="Y2151" s="58" t="s">
        <v>94</v>
      </c>
      <c r="Z2151" s="58" t="s">
        <v>87</v>
      </c>
      <c r="AA2151" s="58" t="s">
        <v>99</v>
      </c>
      <c r="AB2151" s="58">
        <v>841</v>
      </c>
      <c r="AC2151" s="58">
        <v>1202.6300000000001</v>
      </c>
    </row>
    <row r="2152" spans="19:29" ht="18" customHeight="1" x14ac:dyDescent="0.25">
      <c r="S2152" s="58" t="s">
        <v>82</v>
      </c>
      <c r="T2152" s="58">
        <v>2022</v>
      </c>
      <c r="U2152" s="58" t="s">
        <v>1</v>
      </c>
      <c r="V2152" s="58" t="s">
        <v>95</v>
      </c>
      <c r="W2152" s="58" t="s">
        <v>97</v>
      </c>
      <c r="X2152" s="58" t="s">
        <v>98</v>
      </c>
      <c r="Y2152" s="58" t="s">
        <v>94</v>
      </c>
      <c r="Z2152" s="58" t="s">
        <v>87</v>
      </c>
      <c r="AA2152" s="58" t="s">
        <v>99</v>
      </c>
      <c r="AB2152" s="58">
        <v>874</v>
      </c>
      <c r="AC2152" s="58">
        <v>1249.82</v>
      </c>
    </row>
    <row r="2153" spans="19:29" ht="18" customHeight="1" x14ac:dyDescent="0.25">
      <c r="S2153" s="58" t="s">
        <v>91</v>
      </c>
      <c r="T2153" s="58">
        <v>2022</v>
      </c>
      <c r="U2153" s="58" t="s">
        <v>0</v>
      </c>
      <c r="V2153" s="58" t="s">
        <v>95</v>
      </c>
      <c r="W2153" s="58" t="s">
        <v>97</v>
      </c>
      <c r="X2153" s="58" t="s">
        <v>98</v>
      </c>
      <c r="Y2153" s="58" t="s">
        <v>94</v>
      </c>
      <c r="Z2153" s="58" t="s">
        <v>87</v>
      </c>
      <c r="AA2153" s="58" t="s">
        <v>99</v>
      </c>
      <c r="AB2153" s="58">
        <v>296</v>
      </c>
      <c r="AC2153" s="58">
        <v>423.28</v>
      </c>
    </row>
    <row r="2154" spans="19:29" ht="18" customHeight="1" x14ac:dyDescent="0.25">
      <c r="S2154" s="58" t="s">
        <v>93</v>
      </c>
      <c r="T2154" s="58">
        <v>2022</v>
      </c>
      <c r="U2154" s="58" t="s">
        <v>0</v>
      </c>
      <c r="V2154" s="58" t="s">
        <v>95</v>
      </c>
      <c r="W2154" s="58" t="s">
        <v>97</v>
      </c>
      <c r="X2154" s="58" t="s">
        <v>98</v>
      </c>
      <c r="Y2154" s="58" t="s">
        <v>94</v>
      </c>
      <c r="Z2154" s="58" t="s">
        <v>87</v>
      </c>
      <c r="AA2154" s="58" t="s">
        <v>99</v>
      </c>
      <c r="AB2154" s="58">
        <v>292</v>
      </c>
      <c r="AC2154" s="58">
        <v>417.56</v>
      </c>
    </row>
    <row r="2155" spans="19:29" ht="18" customHeight="1" x14ac:dyDescent="0.25">
      <c r="S2155" s="58" t="s">
        <v>91</v>
      </c>
      <c r="T2155" s="58">
        <v>2022</v>
      </c>
      <c r="U2155" s="58" t="s">
        <v>0</v>
      </c>
      <c r="V2155" s="58" t="s">
        <v>95</v>
      </c>
      <c r="W2155" s="58" t="s">
        <v>97</v>
      </c>
      <c r="X2155" s="58" t="s">
        <v>98</v>
      </c>
      <c r="Y2155" s="58" t="s">
        <v>94</v>
      </c>
      <c r="Z2155" s="58" t="s">
        <v>87</v>
      </c>
      <c r="AA2155" s="58" t="s">
        <v>99</v>
      </c>
      <c r="AB2155" s="58">
        <v>340</v>
      </c>
      <c r="AC2155" s="58">
        <v>486.2</v>
      </c>
    </row>
    <row r="2156" spans="19:29" ht="18" customHeight="1" x14ac:dyDescent="0.25">
      <c r="S2156" s="58" t="s">
        <v>82</v>
      </c>
      <c r="T2156" s="58">
        <v>2022</v>
      </c>
      <c r="U2156" s="58" t="s">
        <v>0</v>
      </c>
      <c r="V2156" s="58" t="s">
        <v>95</v>
      </c>
      <c r="W2156" s="58" t="s">
        <v>97</v>
      </c>
      <c r="X2156" s="58" t="s">
        <v>98</v>
      </c>
      <c r="Y2156" s="58" t="s">
        <v>94</v>
      </c>
      <c r="Z2156" s="58" t="s">
        <v>87</v>
      </c>
      <c r="AA2156" s="58" t="s">
        <v>99</v>
      </c>
      <c r="AB2156" s="58">
        <v>831</v>
      </c>
      <c r="AC2156" s="58">
        <v>1188.33</v>
      </c>
    </row>
    <row r="2157" spans="19:29" ht="18" customHeight="1" x14ac:dyDescent="0.25">
      <c r="S2157" s="58" t="s">
        <v>89</v>
      </c>
      <c r="T2157" s="58">
        <v>2022</v>
      </c>
      <c r="U2157" s="58" t="s">
        <v>0</v>
      </c>
      <c r="V2157" s="58" t="s">
        <v>95</v>
      </c>
      <c r="W2157" s="58" t="s">
        <v>97</v>
      </c>
      <c r="X2157" s="58" t="s">
        <v>98</v>
      </c>
      <c r="Y2157" s="58" t="s">
        <v>94</v>
      </c>
      <c r="Z2157" s="58" t="s">
        <v>87</v>
      </c>
      <c r="AA2157" s="58" t="s">
        <v>99</v>
      </c>
      <c r="AB2157" s="58">
        <v>864</v>
      </c>
      <c r="AC2157" s="58">
        <v>1235.52</v>
      </c>
    </row>
    <row r="2158" spans="19:29" ht="18" customHeight="1" x14ac:dyDescent="0.25">
      <c r="S2158" s="58" t="s">
        <v>89</v>
      </c>
      <c r="T2158" s="58">
        <v>2022</v>
      </c>
      <c r="U2158" s="58" t="s">
        <v>0</v>
      </c>
      <c r="V2158" s="58" t="s">
        <v>95</v>
      </c>
      <c r="W2158" s="58" t="s">
        <v>97</v>
      </c>
      <c r="X2158" s="58" t="s">
        <v>98</v>
      </c>
      <c r="Y2158" s="58" t="s">
        <v>94</v>
      </c>
      <c r="Z2158" s="58" t="s">
        <v>87</v>
      </c>
      <c r="AA2158" s="58" t="s">
        <v>99</v>
      </c>
      <c r="AB2158" s="58">
        <v>923</v>
      </c>
      <c r="AC2158" s="58">
        <v>1319.8899999999999</v>
      </c>
    </row>
    <row r="2159" spans="19:29" ht="18" customHeight="1" x14ac:dyDescent="0.25">
      <c r="S2159" s="58" t="s">
        <v>82</v>
      </c>
      <c r="T2159" s="58">
        <v>2022</v>
      </c>
      <c r="U2159" s="58" t="s">
        <v>0</v>
      </c>
      <c r="V2159" s="58" t="s">
        <v>95</v>
      </c>
      <c r="W2159" s="58" t="s">
        <v>97</v>
      </c>
      <c r="X2159" s="58" t="s">
        <v>98</v>
      </c>
      <c r="Y2159" s="58" t="s">
        <v>94</v>
      </c>
      <c r="Z2159" s="58" t="s">
        <v>87</v>
      </c>
      <c r="AA2159" s="58" t="s">
        <v>99</v>
      </c>
      <c r="AB2159" s="58">
        <v>924</v>
      </c>
      <c r="AC2159" s="58">
        <v>1321.32</v>
      </c>
    </row>
    <row r="2160" spans="19:29" ht="18" customHeight="1" x14ac:dyDescent="0.25">
      <c r="S2160" s="58" t="s">
        <v>91</v>
      </c>
      <c r="T2160" s="58">
        <v>2022</v>
      </c>
      <c r="U2160" s="58" t="s">
        <v>0</v>
      </c>
      <c r="V2160" s="58" t="s">
        <v>95</v>
      </c>
      <c r="W2160" s="58" t="s">
        <v>97</v>
      </c>
      <c r="X2160" s="58" t="s">
        <v>98</v>
      </c>
      <c r="Y2160" s="58" t="s">
        <v>94</v>
      </c>
      <c r="Z2160" s="58" t="s">
        <v>87</v>
      </c>
      <c r="AA2160" s="58" t="s">
        <v>99</v>
      </c>
      <c r="AB2160" s="58">
        <v>925</v>
      </c>
      <c r="AC2160" s="58">
        <v>1322.75</v>
      </c>
    </row>
    <row r="2161" spans="19:29" ht="18" customHeight="1" x14ac:dyDescent="0.25">
      <c r="S2161" s="58" t="s">
        <v>89</v>
      </c>
      <c r="T2161" s="58">
        <v>2022</v>
      </c>
      <c r="U2161" s="58" t="s">
        <v>0</v>
      </c>
      <c r="V2161" s="58" t="s">
        <v>95</v>
      </c>
      <c r="W2161" s="58" t="s">
        <v>97</v>
      </c>
      <c r="X2161" s="58" t="s">
        <v>98</v>
      </c>
      <c r="Y2161" s="58" t="s">
        <v>94</v>
      </c>
      <c r="Z2161" s="58" t="s">
        <v>87</v>
      </c>
      <c r="AA2161" s="58" t="s">
        <v>99</v>
      </c>
      <c r="AB2161" s="58">
        <v>870</v>
      </c>
      <c r="AC2161" s="58">
        <v>526.24</v>
      </c>
    </row>
    <row r="2162" spans="19:29" ht="18" customHeight="1" x14ac:dyDescent="0.25">
      <c r="S2162" s="58" t="s">
        <v>89</v>
      </c>
      <c r="T2162" s="58">
        <v>2022</v>
      </c>
      <c r="U2162" s="58" t="s">
        <v>0</v>
      </c>
      <c r="V2162" s="58" t="s">
        <v>95</v>
      </c>
      <c r="W2162" s="58" t="s">
        <v>97</v>
      </c>
      <c r="X2162" s="58" t="s">
        <v>98</v>
      </c>
      <c r="Y2162" s="58" t="s">
        <v>94</v>
      </c>
      <c r="Z2162" s="58" t="s">
        <v>87</v>
      </c>
      <c r="AA2162" s="58" t="s">
        <v>99</v>
      </c>
      <c r="AB2162" s="58">
        <v>339</v>
      </c>
      <c r="AC2162" s="58">
        <v>484.77</v>
      </c>
    </row>
    <row r="2163" spans="19:29" ht="18" customHeight="1" x14ac:dyDescent="0.25">
      <c r="S2163" s="58" t="s">
        <v>91</v>
      </c>
      <c r="T2163" s="58">
        <v>2022</v>
      </c>
      <c r="U2163" s="58" t="s">
        <v>0</v>
      </c>
      <c r="V2163" s="58" t="s">
        <v>95</v>
      </c>
      <c r="W2163" s="58" t="s">
        <v>97</v>
      </c>
      <c r="X2163" s="58" t="s">
        <v>98</v>
      </c>
      <c r="Y2163" s="58" t="s">
        <v>94</v>
      </c>
      <c r="Z2163" s="58" t="s">
        <v>87</v>
      </c>
      <c r="AA2163" s="58" t="s">
        <v>99</v>
      </c>
      <c r="AB2163" s="58">
        <v>231</v>
      </c>
      <c r="AC2163" s="58">
        <v>330.33</v>
      </c>
    </row>
    <row r="2164" spans="19:29" ht="18" customHeight="1" x14ac:dyDescent="0.25">
      <c r="S2164" s="58" t="s">
        <v>82</v>
      </c>
      <c r="T2164" s="58">
        <v>2022</v>
      </c>
      <c r="U2164" s="58" t="s">
        <v>0</v>
      </c>
      <c r="V2164" s="58" t="s">
        <v>95</v>
      </c>
      <c r="W2164" s="58" t="s">
        <v>97</v>
      </c>
      <c r="X2164" s="58" t="s">
        <v>98</v>
      </c>
      <c r="Y2164" s="58" t="s">
        <v>94</v>
      </c>
      <c r="Z2164" s="58" t="s">
        <v>87</v>
      </c>
      <c r="AA2164" s="58" t="s">
        <v>99</v>
      </c>
      <c r="AB2164" s="58">
        <v>225</v>
      </c>
      <c r="AC2164" s="58">
        <v>321.75</v>
      </c>
    </row>
    <row r="2165" spans="19:29" ht="18" customHeight="1" x14ac:dyDescent="0.25">
      <c r="S2165" s="58" t="s">
        <v>93</v>
      </c>
      <c r="T2165" s="58">
        <v>2022</v>
      </c>
      <c r="U2165" s="58" t="s">
        <v>0</v>
      </c>
      <c r="V2165" s="58" t="s">
        <v>95</v>
      </c>
      <c r="W2165" s="58" t="s">
        <v>97</v>
      </c>
      <c r="X2165" s="58" t="s">
        <v>98</v>
      </c>
      <c r="Y2165" s="58" t="s">
        <v>94</v>
      </c>
      <c r="Z2165" s="58" t="s">
        <v>87</v>
      </c>
      <c r="AA2165" s="58" t="s">
        <v>99</v>
      </c>
      <c r="AB2165" s="58">
        <v>219</v>
      </c>
      <c r="AC2165" s="58">
        <v>313.17</v>
      </c>
    </row>
    <row r="2166" spans="19:29" ht="18" customHeight="1" x14ac:dyDescent="0.25">
      <c r="S2166" s="58" t="s">
        <v>82</v>
      </c>
      <c r="T2166" s="58">
        <v>2022</v>
      </c>
      <c r="U2166" s="58" t="s">
        <v>0</v>
      </c>
      <c r="V2166" s="58" t="s">
        <v>95</v>
      </c>
      <c r="W2166" s="58" t="s">
        <v>97</v>
      </c>
      <c r="X2166" s="58" t="s">
        <v>98</v>
      </c>
      <c r="Y2166" s="58" t="s">
        <v>94</v>
      </c>
      <c r="Z2166" s="58" t="s">
        <v>87</v>
      </c>
      <c r="AA2166" s="58" t="s">
        <v>99</v>
      </c>
      <c r="AB2166" s="58">
        <v>295</v>
      </c>
      <c r="AC2166" s="58">
        <v>421.85</v>
      </c>
    </row>
    <row r="2167" spans="19:29" ht="18" customHeight="1" x14ac:dyDescent="0.25">
      <c r="S2167" s="58" t="s">
        <v>89</v>
      </c>
      <c r="T2167" s="58">
        <v>2022</v>
      </c>
      <c r="U2167" s="58" t="s">
        <v>0</v>
      </c>
      <c r="V2167" s="58" t="s">
        <v>95</v>
      </c>
      <c r="W2167" s="58" t="s">
        <v>97</v>
      </c>
      <c r="X2167" s="58" t="s">
        <v>98</v>
      </c>
      <c r="Y2167" s="58" t="s">
        <v>94</v>
      </c>
      <c r="Z2167" s="58" t="s">
        <v>87</v>
      </c>
      <c r="AA2167" s="58" t="s">
        <v>99</v>
      </c>
      <c r="AB2167" s="58">
        <v>343</v>
      </c>
      <c r="AC2167" s="58">
        <v>490.49</v>
      </c>
    </row>
    <row r="2168" spans="19:29" ht="18" customHeight="1" x14ac:dyDescent="0.25">
      <c r="S2168" s="58" t="s">
        <v>91</v>
      </c>
      <c r="T2168" s="58">
        <v>2022</v>
      </c>
      <c r="U2168" s="58" t="s">
        <v>0</v>
      </c>
      <c r="V2168" s="58" t="s">
        <v>95</v>
      </c>
      <c r="W2168" s="58" t="s">
        <v>97</v>
      </c>
      <c r="X2168" s="58" t="s">
        <v>98</v>
      </c>
      <c r="Y2168" s="58" t="s">
        <v>94</v>
      </c>
      <c r="Z2168" s="58" t="s">
        <v>87</v>
      </c>
      <c r="AA2168" s="58" t="s">
        <v>99</v>
      </c>
      <c r="AB2168" s="58">
        <v>840</v>
      </c>
      <c r="AC2168" s="58">
        <v>1201.2</v>
      </c>
    </row>
    <row r="2169" spans="19:29" ht="18" customHeight="1" x14ac:dyDescent="0.25">
      <c r="S2169" s="58" t="s">
        <v>89</v>
      </c>
      <c r="T2169" s="58">
        <v>2022</v>
      </c>
      <c r="U2169" s="58" t="s">
        <v>0</v>
      </c>
      <c r="V2169" s="58" t="s">
        <v>95</v>
      </c>
      <c r="W2169" s="58" t="s">
        <v>97</v>
      </c>
      <c r="X2169" s="58" t="s">
        <v>98</v>
      </c>
      <c r="Y2169" s="58" t="s">
        <v>94</v>
      </c>
      <c r="Z2169" s="58" t="s">
        <v>96</v>
      </c>
      <c r="AA2169" s="58" t="s">
        <v>99</v>
      </c>
      <c r="AB2169" s="58">
        <v>873</v>
      </c>
      <c r="AC2169" s="58">
        <v>1248.3899999999999</v>
      </c>
    </row>
    <row r="2170" spans="19:29" ht="18" customHeight="1" x14ac:dyDescent="0.25">
      <c r="S2170" s="58" t="s">
        <v>92</v>
      </c>
      <c r="T2170" s="58">
        <v>2022</v>
      </c>
      <c r="U2170" s="58" t="s">
        <v>6</v>
      </c>
      <c r="V2170" s="58" t="s">
        <v>95</v>
      </c>
      <c r="W2170" s="58" t="s">
        <v>97</v>
      </c>
      <c r="X2170" s="58" t="s">
        <v>98</v>
      </c>
      <c r="Y2170" s="58" t="s">
        <v>94</v>
      </c>
      <c r="Z2170" s="58" t="s">
        <v>96</v>
      </c>
      <c r="AA2170" s="58" t="s">
        <v>99</v>
      </c>
      <c r="AB2170" s="58">
        <v>338</v>
      </c>
      <c r="AC2170" s="58">
        <v>483.34000000000003</v>
      </c>
    </row>
    <row r="2171" spans="19:29" ht="18" customHeight="1" x14ac:dyDescent="0.25">
      <c r="S2171" s="58" t="s">
        <v>82</v>
      </c>
      <c r="T2171" s="58">
        <v>2022</v>
      </c>
      <c r="U2171" s="58" t="s">
        <v>6</v>
      </c>
      <c r="V2171" s="58" t="s">
        <v>95</v>
      </c>
      <c r="W2171" s="58" t="s">
        <v>97</v>
      </c>
      <c r="X2171" s="58" t="s">
        <v>98</v>
      </c>
      <c r="Y2171" s="58" t="s">
        <v>94</v>
      </c>
      <c r="Z2171" s="58" t="s">
        <v>96</v>
      </c>
      <c r="AA2171" s="58" t="s">
        <v>99</v>
      </c>
      <c r="AB2171" s="58">
        <v>260</v>
      </c>
      <c r="AC2171" s="58">
        <v>371.8</v>
      </c>
    </row>
    <row r="2172" spans="19:29" ht="18" customHeight="1" x14ac:dyDescent="0.25">
      <c r="S2172" s="58" t="s">
        <v>91</v>
      </c>
      <c r="T2172" s="58">
        <v>2022</v>
      </c>
      <c r="U2172" s="58" t="s">
        <v>6</v>
      </c>
      <c r="V2172" s="58" t="s">
        <v>95</v>
      </c>
      <c r="W2172" s="58" t="s">
        <v>97</v>
      </c>
      <c r="X2172" s="58" t="s">
        <v>98</v>
      </c>
      <c r="Y2172" s="58" t="s">
        <v>94</v>
      </c>
      <c r="Z2172" s="58" t="s">
        <v>96</v>
      </c>
      <c r="AA2172" s="58" t="s">
        <v>99</v>
      </c>
      <c r="AB2172" s="58">
        <v>308</v>
      </c>
      <c r="AC2172" s="58">
        <v>440.44</v>
      </c>
    </row>
    <row r="2173" spans="19:29" ht="18" customHeight="1" x14ac:dyDescent="0.25">
      <c r="S2173" s="58" t="s">
        <v>93</v>
      </c>
      <c r="T2173" s="58">
        <v>2022</v>
      </c>
      <c r="U2173" s="58" t="s">
        <v>6</v>
      </c>
      <c r="V2173" s="58" t="s">
        <v>95</v>
      </c>
      <c r="W2173" s="58" t="s">
        <v>97</v>
      </c>
      <c r="X2173" s="58" t="s">
        <v>98</v>
      </c>
      <c r="Y2173" s="58" t="s">
        <v>94</v>
      </c>
      <c r="Z2173" s="58" t="s">
        <v>96</v>
      </c>
      <c r="AA2173" s="58" t="s">
        <v>99</v>
      </c>
      <c r="AB2173" s="58">
        <v>334</v>
      </c>
      <c r="AC2173" s="58">
        <v>477.62</v>
      </c>
    </row>
    <row r="2174" spans="19:29" ht="18" customHeight="1" x14ac:dyDescent="0.25">
      <c r="S2174" s="58" t="s">
        <v>91</v>
      </c>
      <c r="T2174" s="58">
        <v>2022</v>
      </c>
      <c r="U2174" s="58" t="s">
        <v>6</v>
      </c>
      <c r="V2174" s="58" t="s">
        <v>95</v>
      </c>
      <c r="W2174" s="58" t="s">
        <v>97</v>
      </c>
      <c r="X2174" s="58" t="s">
        <v>98</v>
      </c>
      <c r="Y2174" s="58" t="s">
        <v>94</v>
      </c>
      <c r="Z2174" s="58" t="s">
        <v>96</v>
      </c>
      <c r="AA2174" s="58" t="s">
        <v>99</v>
      </c>
      <c r="AB2174" s="58">
        <v>262</v>
      </c>
      <c r="AC2174" s="58">
        <v>374.65999999999997</v>
      </c>
    </row>
    <row r="2175" spans="19:29" ht="18" customHeight="1" x14ac:dyDescent="0.25">
      <c r="S2175" s="58" t="s">
        <v>89</v>
      </c>
      <c r="T2175" s="58">
        <v>2022</v>
      </c>
      <c r="U2175" s="58" t="s">
        <v>6</v>
      </c>
      <c r="V2175" s="58" t="s">
        <v>95</v>
      </c>
      <c r="W2175" s="58" t="s">
        <v>97</v>
      </c>
      <c r="X2175" s="58" t="s">
        <v>98</v>
      </c>
      <c r="Y2175" s="58" t="s">
        <v>94</v>
      </c>
      <c r="Z2175" s="58" t="s">
        <v>96</v>
      </c>
      <c r="AA2175" s="58" t="s">
        <v>99</v>
      </c>
      <c r="AB2175" s="58">
        <v>310</v>
      </c>
      <c r="AC2175" s="58">
        <v>443.3</v>
      </c>
    </row>
    <row r="2176" spans="19:29" ht="18" customHeight="1" x14ac:dyDescent="0.25">
      <c r="S2176" s="58" t="s">
        <v>89</v>
      </c>
      <c r="T2176" s="58">
        <v>2022</v>
      </c>
      <c r="U2176" s="58" t="s">
        <v>6</v>
      </c>
      <c r="V2176" s="58" t="s">
        <v>95</v>
      </c>
      <c r="W2176" s="58" t="s">
        <v>97</v>
      </c>
      <c r="X2176" s="58" t="s">
        <v>98</v>
      </c>
      <c r="Y2176" s="58" t="s">
        <v>94</v>
      </c>
      <c r="Z2176" s="58" t="s">
        <v>96</v>
      </c>
      <c r="AA2176" s="58" t="s">
        <v>99</v>
      </c>
      <c r="AB2176" s="58">
        <v>783</v>
      </c>
      <c r="AC2176" s="58">
        <v>1119.69</v>
      </c>
    </row>
    <row r="2177" spans="19:29" ht="18" customHeight="1" x14ac:dyDescent="0.25">
      <c r="S2177" s="58" t="s">
        <v>82</v>
      </c>
      <c r="T2177" s="58">
        <v>2022</v>
      </c>
      <c r="U2177" s="58" t="s">
        <v>6</v>
      </c>
      <c r="V2177" s="58" t="s">
        <v>95</v>
      </c>
      <c r="W2177" s="58" t="s">
        <v>97</v>
      </c>
      <c r="X2177" s="58" t="s">
        <v>98</v>
      </c>
      <c r="Y2177" s="58" t="s">
        <v>94</v>
      </c>
      <c r="Z2177" s="58" t="s">
        <v>96</v>
      </c>
      <c r="AA2177" s="58" t="s">
        <v>99</v>
      </c>
      <c r="AB2177" s="58">
        <v>836</v>
      </c>
      <c r="AC2177" s="58">
        <v>1195.48</v>
      </c>
    </row>
    <row r="2178" spans="19:29" ht="18" customHeight="1" x14ac:dyDescent="0.25">
      <c r="S2178" s="58" t="s">
        <v>82</v>
      </c>
      <c r="T2178" s="58">
        <v>2022</v>
      </c>
      <c r="U2178" s="58" t="s">
        <v>6</v>
      </c>
      <c r="V2178" s="58" t="s">
        <v>95</v>
      </c>
      <c r="W2178" s="58" t="s">
        <v>97</v>
      </c>
      <c r="X2178" s="58" t="s">
        <v>98</v>
      </c>
      <c r="Y2178" s="58" t="s">
        <v>94</v>
      </c>
      <c r="Z2178" s="58" t="s">
        <v>96</v>
      </c>
      <c r="AA2178" s="58" t="s">
        <v>99</v>
      </c>
      <c r="AB2178" s="58">
        <v>939</v>
      </c>
      <c r="AC2178" s="58">
        <v>1342.77</v>
      </c>
    </row>
    <row r="2179" spans="19:29" ht="18" customHeight="1" x14ac:dyDescent="0.25">
      <c r="S2179" s="58" t="s">
        <v>89</v>
      </c>
      <c r="T2179" s="58">
        <v>2022</v>
      </c>
      <c r="U2179" s="58" t="s">
        <v>6</v>
      </c>
      <c r="V2179" s="58" t="s">
        <v>95</v>
      </c>
      <c r="W2179" s="58" t="s">
        <v>97</v>
      </c>
      <c r="X2179" s="58" t="s">
        <v>98</v>
      </c>
      <c r="Y2179" s="58" t="s">
        <v>94</v>
      </c>
      <c r="Z2179" s="58" t="s">
        <v>96</v>
      </c>
      <c r="AA2179" s="58" t="s">
        <v>99</v>
      </c>
      <c r="AB2179" s="58">
        <v>940</v>
      </c>
      <c r="AC2179" s="58">
        <v>1344.2</v>
      </c>
    </row>
    <row r="2180" spans="19:29" ht="18" customHeight="1" x14ac:dyDescent="0.25">
      <c r="S2180" s="58" t="s">
        <v>91</v>
      </c>
      <c r="T2180" s="58">
        <v>2022</v>
      </c>
      <c r="U2180" s="58" t="s">
        <v>6</v>
      </c>
      <c r="V2180" s="58" t="s">
        <v>95</v>
      </c>
      <c r="W2180" s="58" t="s">
        <v>97</v>
      </c>
      <c r="X2180" s="58" t="s">
        <v>98</v>
      </c>
      <c r="Y2180" s="58" t="s">
        <v>94</v>
      </c>
      <c r="Z2180" s="58" t="s">
        <v>96</v>
      </c>
      <c r="AA2180" s="58" t="s">
        <v>99</v>
      </c>
      <c r="AB2180" s="58">
        <v>941</v>
      </c>
      <c r="AC2180" s="58">
        <v>1345.63</v>
      </c>
    </row>
    <row r="2181" spans="19:29" ht="18" customHeight="1" x14ac:dyDescent="0.25">
      <c r="S2181" s="58" t="s">
        <v>91</v>
      </c>
      <c r="T2181" s="58">
        <v>2022</v>
      </c>
      <c r="U2181" s="58" t="s">
        <v>6</v>
      </c>
      <c r="V2181" s="58" t="s">
        <v>95</v>
      </c>
      <c r="W2181" s="58" t="s">
        <v>97</v>
      </c>
      <c r="X2181" s="58" t="s">
        <v>98</v>
      </c>
      <c r="Y2181" s="58" t="s">
        <v>94</v>
      </c>
      <c r="Z2181" s="58" t="s">
        <v>96</v>
      </c>
      <c r="AA2181" s="58" t="s">
        <v>99</v>
      </c>
      <c r="AB2181" s="58">
        <v>876</v>
      </c>
      <c r="AC2181" s="58">
        <v>526.24</v>
      </c>
    </row>
    <row r="2182" spans="19:29" ht="18" customHeight="1" x14ac:dyDescent="0.25">
      <c r="S2182" s="58" t="s">
        <v>89</v>
      </c>
      <c r="T2182" s="58">
        <v>2022</v>
      </c>
      <c r="U2182" s="58" t="s">
        <v>6</v>
      </c>
      <c r="V2182" s="58" t="s">
        <v>95</v>
      </c>
      <c r="W2182" s="58" t="s">
        <v>97</v>
      </c>
      <c r="X2182" s="58" t="s">
        <v>98</v>
      </c>
      <c r="Y2182" s="58" t="s">
        <v>94</v>
      </c>
      <c r="Z2182" s="58" t="s">
        <v>96</v>
      </c>
      <c r="AA2182" s="58" t="s">
        <v>99</v>
      </c>
      <c r="AB2182" s="58">
        <v>309</v>
      </c>
      <c r="AC2182" s="58">
        <v>441.87</v>
      </c>
    </row>
    <row r="2183" spans="19:29" ht="18" customHeight="1" x14ac:dyDescent="0.25">
      <c r="S2183" s="58" t="s">
        <v>82</v>
      </c>
      <c r="T2183" s="58">
        <v>2022</v>
      </c>
      <c r="U2183" s="58" t="s">
        <v>6</v>
      </c>
      <c r="V2183" s="58" t="s">
        <v>95</v>
      </c>
      <c r="W2183" s="58" t="s">
        <v>97</v>
      </c>
      <c r="X2183" s="58" t="s">
        <v>98</v>
      </c>
      <c r="Y2183" s="58" t="s">
        <v>94</v>
      </c>
      <c r="Z2183" s="58" t="s">
        <v>96</v>
      </c>
      <c r="AA2183" s="58" t="s">
        <v>99</v>
      </c>
      <c r="AB2183" s="58">
        <v>135</v>
      </c>
      <c r="AC2183" s="58">
        <v>193.05</v>
      </c>
    </row>
    <row r="2184" spans="19:29" ht="18" customHeight="1" x14ac:dyDescent="0.25">
      <c r="S2184" s="58" t="s">
        <v>91</v>
      </c>
      <c r="T2184" s="58">
        <v>2022</v>
      </c>
      <c r="U2184" s="58" t="s">
        <v>6</v>
      </c>
      <c r="V2184" s="58" t="s">
        <v>95</v>
      </c>
      <c r="W2184" s="58" t="s">
        <v>97</v>
      </c>
      <c r="X2184" s="58" t="s">
        <v>98</v>
      </c>
      <c r="Y2184" s="58" t="s">
        <v>94</v>
      </c>
      <c r="Z2184" s="58" t="s">
        <v>96</v>
      </c>
      <c r="AA2184" s="58" t="s">
        <v>99</v>
      </c>
      <c r="AB2184" s="58">
        <v>129</v>
      </c>
      <c r="AC2184" s="58">
        <v>184.47</v>
      </c>
    </row>
    <row r="2185" spans="19:29" ht="18" customHeight="1" x14ac:dyDescent="0.25">
      <c r="S2185" s="58" t="s">
        <v>82</v>
      </c>
      <c r="T2185" s="58">
        <v>2022</v>
      </c>
      <c r="U2185" s="58" t="s">
        <v>6</v>
      </c>
      <c r="V2185" s="58" t="s">
        <v>95</v>
      </c>
      <c r="W2185" s="58" t="s">
        <v>97</v>
      </c>
      <c r="X2185" s="58" t="s">
        <v>98</v>
      </c>
      <c r="Y2185" s="58" t="s">
        <v>94</v>
      </c>
      <c r="Z2185" s="58" t="s">
        <v>96</v>
      </c>
      <c r="AA2185" s="58" t="s">
        <v>99</v>
      </c>
      <c r="AB2185" s="58">
        <v>369</v>
      </c>
      <c r="AC2185" s="58">
        <v>527.66999999999996</v>
      </c>
    </row>
    <row r="2186" spans="19:29" ht="18" customHeight="1" x14ac:dyDescent="0.25">
      <c r="S2186" s="58" t="s">
        <v>89</v>
      </c>
      <c r="T2186" s="58">
        <v>2022</v>
      </c>
      <c r="U2186" s="58" t="s">
        <v>6</v>
      </c>
      <c r="V2186" s="58" t="s">
        <v>95</v>
      </c>
      <c r="W2186" s="58" t="s">
        <v>97</v>
      </c>
      <c r="X2186" s="58" t="s">
        <v>98</v>
      </c>
      <c r="Y2186" s="58" t="s">
        <v>94</v>
      </c>
      <c r="Z2186" s="58" t="s">
        <v>96</v>
      </c>
      <c r="AA2186" s="58" t="s">
        <v>99</v>
      </c>
      <c r="AB2186" s="58">
        <v>337</v>
      </c>
      <c r="AC2186" s="58">
        <v>481.90999999999997</v>
      </c>
    </row>
    <row r="2187" spans="19:29" ht="18" customHeight="1" x14ac:dyDescent="0.25">
      <c r="S2187" s="58" t="s">
        <v>82</v>
      </c>
      <c r="T2187" s="58">
        <v>2022</v>
      </c>
      <c r="U2187" s="58" t="s">
        <v>6</v>
      </c>
      <c r="V2187" s="58" t="s">
        <v>95</v>
      </c>
      <c r="W2187" s="58" t="s">
        <v>97</v>
      </c>
      <c r="X2187" s="58" t="s">
        <v>98</v>
      </c>
      <c r="Y2187" s="58" t="s">
        <v>94</v>
      </c>
      <c r="Z2187" s="58" t="s">
        <v>96</v>
      </c>
      <c r="AA2187" s="58" t="s">
        <v>99</v>
      </c>
      <c r="AB2187" s="58">
        <v>265</v>
      </c>
      <c r="AC2187" s="58">
        <v>378.95</v>
      </c>
    </row>
    <row r="2188" spans="19:29" ht="18" customHeight="1" x14ac:dyDescent="0.25">
      <c r="S2188" s="58" t="s">
        <v>93</v>
      </c>
      <c r="T2188" s="58">
        <v>2022</v>
      </c>
      <c r="U2188" s="58" t="s">
        <v>6</v>
      </c>
      <c r="V2188" s="58" t="s">
        <v>95</v>
      </c>
      <c r="W2188" s="58" t="s">
        <v>97</v>
      </c>
      <c r="X2188" s="58" t="s">
        <v>98</v>
      </c>
      <c r="Y2188" s="58" t="s">
        <v>94</v>
      </c>
      <c r="Z2188" s="58" t="s">
        <v>96</v>
      </c>
      <c r="AA2188" s="58" t="s">
        <v>99</v>
      </c>
      <c r="AB2188" s="58">
        <v>307</v>
      </c>
      <c r="AC2188" s="58">
        <v>439.01</v>
      </c>
    </row>
    <row r="2189" spans="19:29" ht="18" customHeight="1" x14ac:dyDescent="0.25">
      <c r="S2189" s="58" t="s">
        <v>91</v>
      </c>
      <c r="T2189" s="58">
        <v>2022</v>
      </c>
      <c r="U2189" s="58" t="s">
        <v>6</v>
      </c>
      <c r="V2189" s="58" t="s">
        <v>95</v>
      </c>
      <c r="W2189" s="58" t="s">
        <v>97</v>
      </c>
      <c r="X2189" s="58" t="s">
        <v>98</v>
      </c>
      <c r="Y2189" s="58" t="s">
        <v>94</v>
      </c>
      <c r="Z2189" s="58" t="s">
        <v>96</v>
      </c>
      <c r="AA2189" s="58" t="s">
        <v>99</v>
      </c>
      <c r="AB2189" s="58">
        <v>792</v>
      </c>
      <c r="AC2189" s="58">
        <v>1132.56</v>
      </c>
    </row>
    <row r="2190" spans="19:29" ht="18" customHeight="1" x14ac:dyDescent="0.25">
      <c r="S2190" s="58" t="s">
        <v>89</v>
      </c>
      <c r="T2190" s="58">
        <v>2022</v>
      </c>
      <c r="U2190" s="58" t="s">
        <v>6</v>
      </c>
      <c r="V2190" s="58" t="s">
        <v>95</v>
      </c>
      <c r="W2190" s="58" t="s">
        <v>97</v>
      </c>
      <c r="X2190" s="58" t="s">
        <v>98</v>
      </c>
      <c r="Y2190" s="58" t="s">
        <v>94</v>
      </c>
      <c r="Z2190" s="58" t="s">
        <v>96</v>
      </c>
      <c r="AA2190" s="58" t="s">
        <v>99</v>
      </c>
      <c r="AB2190" s="58">
        <v>845</v>
      </c>
      <c r="AC2190" s="58">
        <v>1208.3499999999999</v>
      </c>
    </row>
    <row r="2191" spans="19:29" ht="18" customHeight="1" x14ac:dyDescent="0.25">
      <c r="S2191" s="58" t="s">
        <v>92</v>
      </c>
      <c r="T2191" s="58">
        <v>2022</v>
      </c>
      <c r="U2191" s="58" t="s">
        <v>6</v>
      </c>
      <c r="V2191" s="58" t="s">
        <v>95</v>
      </c>
      <c r="W2191" s="58" t="s">
        <v>97</v>
      </c>
      <c r="X2191" s="58" t="s">
        <v>98</v>
      </c>
      <c r="Y2191" s="58" t="s">
        <v>94</v>
      </c>
      <c r="Z2191" s="58" t="s">
        <v>96</v>
      </c>
      <c r="AA2191" s="58" t="s">
        <v>99</v>
      </c>
      <c r="AB2191" s="58">
        <v>878</v>
      </c>
      <c r="AC2191" s="58">
        <v>1255.54</v>
      </c>
    </row>
    <row r="2192" spans="19:29" ht="18" customHeight="1" x14ac:dyDescent="0.25">
      <c r="S2192" s="58" t="s">
        <v>82</v>
      </c>
      <c r="T2192" s="58">
        <v>2022</v>
      </c>
      <c r="U2192" s="58" t="s">
        <v>5</v>
      </c>
      <c r="V2192" s="58" t="s">
        <v>95</v>
      </c>
      <c r="W2192" s="58" t="s">
        <v>97</v>
      </c>
      <c r="X2192" s="58" t="s">
        <v>98</v>
      </c>
      <c r="Y2192" s="58" t="s">
        <v>94</v>
      </c>
      <c r="Z2192" s="58" t="s">
        <v>96</v>
      </c>
      <c r="AA2192" s="58" t="s">
        <v>99</v>
      </c>
      <c r="AB2192" s="58">
        <v>266</v>
      </c>
      <c r="AC2192" s="58">
        <v>380.38</v>
      </c>
    </row>
    <row r="2193" spans="19:29" ht="18" customHeight="1" x14ac:dyDescent="0.25">
      <c r="S2193" s="58" t="s">
        <v>92</v>
      </c>
      <c r="T2193" s="58">
        <v>2022</v>
      </c>
      <c r="U2193" s="58" t="s">
        <v>5</v>
      </c>
      <c r="V2193" s="58" t="s">
        <v>95</v>
      </c>
      <c r="W2193" s="58" t="s">
        <v>97</v>
      </c>
      <c r="X2193" s="58" t="s">
        <v>98</v>
      </c>
      <c r="Y2193" s="58" t="s">
        <v>94</v>
      </c>
      <c r="Z2193" s="58" t="s">
        <v>96</v>
      </c>
      <c r="AA2193" s="58" t="s">
        <v>99</v>
      </c>
      <c r="AB2193" s="58">
        <v>314</v>
      </c>
      <c r="AC2193" s="58">
        <v>449.02</v>
      </c>
    </row>
    <row r="2194" spans="19:29" ht="18" customHeight="1" x14ac:dyDescent="0.25">
      <c r="S2194" s="58" t="s">
        <v>89</v>
      </c>
      <c r="T2194" s="58">
        <v>2022</v>
      </c>
      <c r="U2194" s="58" t="s">
        <v>5</v>
      </c>
      <c r="V2194" s="58" t="s">
        <v>95</v>
      </c>
      <c r="W2194" s="58" t="s">
        <v>97</v>
      </c>
      <c r="X2194" s="58" t="s">
        <v>98</v>
      </c>
      <c r="Y2194" s="58" t="s">
        <v>94</v>
      </c>
      <c r="Z2194" s="58" t="s">
        <v>96</v>
      </c>
      <c r="AA2194" s="58" t="s">
        <v>99</v>
      </c>
      <c r="AB2194" s="58">
        <v>268</v>
      </c>
      <c r="AC2194" s="58">
        <v>383.24</v>
      </c>
    </row>
    <row r="2195" spans="19:29" ht="18" customHeight="1" x14ac:dyDescent="0.25">
      <c r="S2195" s="58" t="s">
        <v>82</v>
      </c>
      <c r="T2195" s="58">
        <v>2022</v>
      </c>
      <c r="U2195" s="58" t="s">
        <v>5</v>
      </c>
      <c r="V2195" s="58" t="s">
        <v>95</v>
      </c>
      <c r="W2195" s="58" t="s">
        <v>97</v>
      </c>
      <c r="X2195" s="58" t="s">
        <v>98</v>
      </c>
      <c r="Y2195" s="58" t="s">
        <v>94</v>
      </c>
      <c r="Z2195" s="58" t="s">
        <v>96</v>
      </c>
      <c r="AA2195" s="58" t="s">
        <v>99</v>
      </c>
      <c r="AB2195" s="58">
        <v>316</v>
      </c>
      <c r="AC2195" s="58">
        <v>451.88</v>
      </c>
    </row>
    <row r="2196" spans="19:29" ht="18" customHeight="1" x14ac:dyDescent="0.25">
      <c r="S2196" s="58" t="s">
        <v>89</v>
      </c>
      <c r="T2196" s="58">
        <v>2022</v>
      </c>
      <c r="U2196" s="58" t="s">
        <v>5</v>
      </c>
      <c r="V2196" s="58" t="s">
        <v>95</v>
      </c>
      <c r="W2196" s="58" t="s">
        <v>97</v>
      </c>
      <c r="X2196" s="58" t="s">
        <v>98</v>
      </c>
      <c r="Y2196" s="58" t="s">
        <v>94</v>
      </c>
      <c r="Z2196" s="58" t="s">
        <v>96</v>
      </c>
      <c r="AA2196" s="58" t="s">
        <v>99</v>
      </c>
      <c r="AB2196" s="58">
        <v>835</v>
      </c>
      <c r="AC2196" s="58">
        <v>1194.05</v>
      </c>
    </row>
    <row r="2197" spans="19:29" ht="18" customHeight="1" x14ac:dyDescent="0.25">
      <c r="S2197" s="58" t="s">
        <v>89</v>
      </c>
      <c r="T2197" s="58">
        <v>2022</v>
      </c>
      <c r="U2197" s="58" t="s">
        <v>5</v>
      </c>
      <c r="V2197" s="58" t="s">
        <v>95</v>
      </c>
      <c r="W2197" s="58" t="s">
        <v>97</v>
      </c>
      <c r="X2197" s="58" t="s">
        <v>98</v>
      </c>
      <c r="Y2197" s="58" t="s">
        <v>94</v>
      </c>
      <c r="Z2197" s="58" t="s">
        <v>96</v>
      </c>
      <c r="AA2197" s="58" t="s">
        <v>99</v>
      </c>
      <c r="AB2197" s="58">
        <v>869</v>
      </c>
      <c r="AC2197" s="58">
        <v>1242.67</v>
      </c>
    </row>
    <row r="2198" spans="19:29" ht="18" customHeight="1" x14ac:dyDescent="0.25">
      <c r="S2198" s="58" t="s">
        <v>89</v>
      </c>
      <c r="T2198" s="58">
        <v>2022</v>
      </c>
      <c r="U2198" s="58" t="s">
        <v>5</v>
      </c>
      <c r="V2198" s="58" t="s">
        <v>95</v>
      </c>
      <c r="W2198" s="58" t="s">
        <v>97</v>
      </c>
      <c r="X2198" s="58" t="s">
        <v>98</v>
      </c>
      <c r="Y2198" s="58" t="s">
        <v>94</v>
      </c>
      <c r="Z2198" s="58" t="s">
        <v>96</v>
      </c>
      <c r="AA2198" s="58" t="s">
        <v>99</v>
      </c>
      <c r="AB2198" s="58">
        <v>937</v>
      </c>
      <c r="AC2198" s="58">
        <v>1339.9099999999999</v>
      </c>
    </row>
    <row r="2199" spans="19:29" ht="18" customHeight="1" x14ac:dyDescent="0.25">
      <c r="S2199" s="58" t="s">
        <v>82</v>
      </c>
      <c r="T2199" s="58">
        <v>2022</v>
      </c>
      <c r="U2199" s="58" t="s">
        <v>5</v>
      </c>
      <c r="V2199" s="58" t="s">
        <v>95</v>
      </c>
      <c r="W2199" s="58" t="s">
        <v>97</v>
      </c>
      <c r="X2199" s="58" t="s">
        <v>98</v>
      </c>
      <c r="Y2199" s="58" t="s">
        <v>94</v>
      </c>
      <c r="Z2199" s="58" t="s">
        <v>96</v>
      </c>
      <c r="AA2199" s="58" t="s">
        <v>99</v>
      </c>
      <c r="AB2199" s="58">
        <v>938</v>
      </c>
      <c r="AC2199" s="58">
        <v>1341.34</v>
      </c>
    </row>
    <row r="2200" spans="19:29" ht="18" customHeight="1" x14ac:dyDescent="0.25">
      <c r="S2200" s="58" t="s">
        <v>82</v>
      </c>
      <c r="T2200" s="58">
        <v>2022</v>
      </c>
      <c r="U2200" s="58" t="s">
        <v>5</v>
      </c>
      <c r="V2200" s="58" t="s">
        <v>95</v>
      </c>
      <c r="W2200" s="58" t="s">
        <v>97</v>
      </c>
      <c r="X2200" s="58" t="s">
        <v>98</v>
      </c>
      <c r="Y2200" s="58" t="s">
        <v>94</v>
      </c>
      <c r="Z2200" s="58" t="s">
        <v>96</v>
      </c>
      <c r="AA2200" s="58" t="s">
        <v>99</v>
      </c>
      <c r="AB2200" s="58">
        <v>875</v>
      </c>
      <c r="AC2200" s="58">
        <v>526.24</v>
      </c>
    </row>
    <row r="2201" spans="19:29" ht="18" customHeight="1" x14ac:dyDescent="0.25">
      <c r="S2201" s="58" t="s">
        <v>92</v>
      </c>
      <c r="T2201" s="58">
        <v>2022</v>
      </c>
      <c r="U2201" s="58" t="s">
        <v>5</v>
      </c>
      <c r="V2201" s="58" t="s">
        <v>95</v>
      </c>
      <c r="W2201" s="58" t="s">
        <v>97</v>
      </c>
      <c r="X2201" s="58" t="s">
        <v>98</v>
      </c>
      <c r="Y2201" s="58" t="s">
        <v>94</v>
      </c>
      <c r="Z2201" s="58" t="s">
        <v>96</v>
      </c>
      <c r="AA2201" s="58" t="s">
        <v>99</v>
      </c>
      <c r="AB2201" s="58">
        <v>315</v>
      </c>
      <c r="AC2201" s="58">
        <v>450.45</v>
      </c>
    </row>
    <row r="2202" spans="19:29" ht="18" customHeight="1" x14ac:dyDescent="0.25">
      <c r="S2202" s="58" t="s">
        <v>89</v>
      </c>
      <c r="T2202" s="58">
        <v>2022</v>
      </c>
      <c r="U2202" s="58" t="s">
        <v>5</v>
      </c>
      <c r="V2202" s="58" t="s">
        <v>95</v>
      </c>
      <c r="W2202" s="58" t="s">
        <v>97</v>
      </c>
      <c r="X2202" s="58" t="s">
        <v>98</v>
      </c>
      <c r="Y2202" s="58" t="s">
        <v>94</v>
      </c>
      <c r="Z2202" s="58" t="s">
        <v>96</v>
      </c>
      <c r="AA2202" s="58" t="s">
        <v>99</v>
      </c>
      <c r="AB2202" s="58">
        <v>153</v>
      </c>
      <c r="AC2202" s="58">
        <v>218.79</v>
      </c>
    </row>
    <row r="2203" spans="19:29" ht="18" customHeight="1" x14ac:dyDescent="0.25">
      <c r="S2203" s="58" t="s">
        <v>89</v>
      </c>
      <c r="T2203" s="58">
        <v>2022</v>
      </c>
      <c r="U2203" s="58" t="s">
        <v>5</v>
      </c>
      <c r="V2203" s="58" t="s">
        <v>95</v>
      </c>
      <c r="W2203" s="58" t="s">
        <v>97</v>
      </c>
      <c r="X2203" s="58" t="s">
        <v>98</v>
      </c>
      <c r="Y2203" s="58" t="s">
        <v>94</v>
      </c>
      <c r="Z2203" s="58" t="s">
        <v>96</v>
      </c>
      <c r="AA2203" s="58" t="s">
        <v>99</v>
      </c>
      <c r="AB2203" s="58">
        <v>147</v>
      </c>
      <c r="AC2203" s="58">
        <v>210.21</v>
      </c>
    </row>
    <row r="2204" spans="19:29" ht="18" customHeight="1" x14ac:dyDescent="0.25">
      <c r="S2204" s="58" t="s">
        <v>82</v>
      </c>
      <c r="T2204" s="58">
        <v>2022</v>
      </c>
      <c r="U2204" s="58" t="s">
        <v>5</v>
      </c>
      <c r="V2204" s="58" t="s">
        <v>95</v>
      </c>
      <c r="W2204" s="58" t="s">
        <v>97</v>
      </c>
      <c r="X2204" s="58" t="s">
        <v>98</v>
      </c>
      <c r="Y2204" s="58" t="s">
        <v>94</v>
      </c>
      <c r="Z2204" s="58" t="s">
        <v>96</v>
      </c>
      <c r="AA2204" s="58" t="s">
        <v>99</v>
      </c>
      <c r="AB2204" s="58">
        <v>141</v>
      </c>
      <c r="AC2204" s="58">
        <v>201.63</v>
      </c>
    </row>
    <row r="2205" spans="19:29" ht="18" customHeight="1" x14ac:dyDescent="0.25">
      <c r="S2205" s="58" t="s">
        <v>91</v>
      </c>
      <c r="T2205" s="58">
        <v>2022</v>
      </c>
      <c r="U2205" s="58" t="s">
        <v>5</v>
      </c>
      <c r="V2205" s="58" t="s">
        <v>95</v>
      </c>
      <c r="W2205" s="58" t="s">
        <v>97</v>
      </c>
      <c r="X2205" s="58" t="s">
        <v>98</v>
      </c>
      <c r="Y2205" s="58" t="s">
        <v>94</v>
      </c>
      <c r="Z2205" s="58" t="s">
        <v>96</v>
      </c>
      <c r="AA2205" s="58" t="s">
        <v>99</v>
      </c>
      <c r="AB2205" s="58">
        <v>313</v>
      </c>
      <c r="AC2205" s="58">
        <v>447.59000000000003</v>
      </c>
    </row>
    <row r="2206" spans="19:29" ht="18" customHeight="1" x14ac:dyDescent="0.25">
      <c r="S2206" s="58" t="s">
        <v>89</v>
      </c>
      <c r="T2206" s="58">
        <v>2022</v>
      </c>
      <c r="U2206" s="58" t="s">
        <v>5</v>
      </c>
      <c r="V2206" s="58" t="s">
        <v>95</v>
      </c>
      <c r="W2206" s="58" t="s">
        <v>97</v>
      </c>
      <c r="X2206" s="58" t="s">
        <v>98</v>
      </c>
      <c r="Y2206" s="58" t="s">
        <v>94</v>
      </c>
      <c r="Z2206" s="58" t="s">
        <v>96</v>
      </c>
      <c r="AA2206" s="58" t="s">
        <v>99</v>
      </c>
      <c r="AB2206" s="58">
        <v>844</v>
      </c>
      <c r="AC2206" s="58">
        <v>1206.92</v>
      </c>
    </row>
    <row r="2207" spans="19:29" ht="18" customHeight="1" x14ac:dyDescent="0.25">
      <c r="S2207" s="58" t="s">
        <v>89</v>
      </c>
      <c r="T2207" s="58">
        <v>2022</v>
      </c>
      <c r="U2207" s="58" t="s">
        <v>5</v>
      </c>
      <c r="V2207" s="58" t="s">
        <v>95</v>
      </c>
      <c r="W2207" s="58" t="s">
        <v>97</v>
      </c>
      <c r="X2207" s="58" t="s">
        <v>98</v>
      </c>
      <c r="Y2207" s="58" t="s">
        <v>94</v>
      </c>
      <c r="Z2207" s="58" t="s">
        <v>96</v>
      </c>
      <c r="AA2207" s="58" t="s">
        <v>99</v>
      </c>
      <c r="AB2207" s="58">
        <v>877</v>
      </c>
      <c r="AC2207" s="58">
        <v>1254.1100000000001</v>
      </c>
    </row>
    <row r="2208" spans="19:29" ht="18" customHeight="1" x14ac:dyDescent="0.25">
      <c r="S2208" s="58" t="s">
        <v>89</v>
      </c>
      <c r="T2208" s="58">
        <v>2022</v>
      </c>
      <c r="U2208" s="58" t="s">
        <v>2</v>
      </c>
      <c r="V2208" s="58" t="s">
        <v>95</v>
      </c>
      <c r="W2208" s="58" t="s">
        <v>97</v>
      </c>
      <c r="X2208" s="58" t="s">
        <v>98</v>
      </c>
      <c r="Y2208" s="58" t="s">
        <v>94</v>
      </c>
      <c r="Z2208" s="58" t="s">
        <v>96</v>
      </c>
      <c r="AA2208" s="58" t="s">
        <v>99</v>
      </c>
      <c r="AB2208" s="58">
        <v>284</v>
      </c>
      <c r="AC2208" s="58">
        <v>406.12</v>
      </c>
    </row>
    <row r="2209" spans="19:29" ht="18" customHeight="1" x14ac:dyDescent="0.25">
      <c r="S2209" s="58" t="s">
        <v>91</v>
      </c>
      <c r="T2209" s="58">
        <v>2022</v>
      </c>
      <c r="U2209" s="58" t="s">
        <v>2</v>
      </c>
      <c r="V2209" s="58" t="s">
        <v>95</v>
      </c>
      <c r="W2209" s="58" t="s">
        <v>97</v>
      </c>
      <c r="X2209" s="58" t="s">
        <v>98</v>
      </c>
      <c r="Y2209" s="58" t="s">
        <v>94</v>
      </c>
      <c r="Z2209" s="58" t="s">
        <v>96</v>
      </c>
      <c r="AA2209" s="58" t="s">
        <v>99</v>
      </c>
      <c r="AB2209" s="58">
        <v>332</v>
      </c>
      <c r="AC2209" s="58">
        <v>474.76</v>
      </c>
    </row>
    <row r="2210" spans="19:29" ht="18" customHeight="1" x14ac:dyDescent="0.25">
      <c r="S2210" s="58" t="s">
        <v>89</v>
      </c>
      <c r="T2210" s="58">
        <v>2022</v>
      </c>
      <c r="U2210" s="58" t="s">
        <v>2</v>
      </c>
      <c r="V2210" s="58" t="s">
        <v>95</v>
      </c>
      <c r="W2210" s="58" t="s">
        <v>97</v>
      </c>
      <c r="X2210" s="58" t="s">
        <v>98</v>
      </c>
      <c r="Y2210" s="58" t="s">
        <v>94</v>
      </c>
      <c r="Z2210" s="58" t="s">
        <v>96</v>
      </c>
      <c r="AA2210" s="58" t="s">
        <v>99</v>
      </c>
      <c r="AB2210" s="58">
        <v>286</v>
      </c>
      <c r="AC2210" s="58">
        <v>408.98</v>
      </c>
    </row>
    <row r="2211" spans="19:29" ht="18" customHeight="1" x14ac:dyDescent="0.25">
      <c r="S2211" s="58" t="s">
        <v>82</v>
      </c>
      <c r="T2211" s="58">
        <v>2022</v>
      </c>
      <c r="U2211" s="58" t="s">
        <v>2</v>
      </c>
      <c r="V2211" s="58" t="s">
        <v>95</v>
      </c>
      <c r="W2211" s="58" t="s">
        <v>97</v>
      </c>
      <c r="X2211" s="58" t="s">
        <v>98</v>
      </c>
      <c r="Y2211" s="58" t="s">
        <v>94</v>
      </c>
      <c r="Z2211" s="58" t="s">
        <v>96</v>
      </c>
      <c r="AA2211" s="58" t="s">
        <v>99</v>
      </c>
      <c r="AB2211" s="58">
        <v>328</v>
      </c>
      <c r="AC2211" s="58">
        <v>469.03999999999996</v>
      </c>
    </row>
    <row r="2212" spans="19:29" ht="18" customHeight="1" x14ac:dyDescent="0.25">
      <c r="S2212" s="58" t="s">
        <v>93</v>
      </c>
      <c r="T2212" s="58">
        <v>2022</v>
      </c>
      <c r="U2212" s="58" t="s">
        <v>2</v>
      </c>
      <c r="V2212" s="58" t="s">
        <v>95</v>
      </c>
      <c r="W2212" s="58" t="s">
        <v>97</v>
      </c>
      <c r="X2212" s="58" t="s">
        <v>98</v>
      </c>
      <c r="Y2212" s="58" t="s">
        <v>94</v>
      </c>
      <c r="Z2212" s="58" t="s">
        <v>96</v>
      </c>
      <c r="AA2212" s="58" t="s">
        <v>99</v>
      </c>
      <c r="AB2212" s="58">
        <v>833</v>
      </c>
      <c r="AC2212" s="58">
        <v>1191.19</v>
      </c>
    </row>
    <row r="2213" spans="19:29" ht="18" customHeight="1" x14ac:dyDescent="0.25">
      <c r="S2213" s="58" t="s">
        <v>82</v>
      </c>
      <c r="T2213" s="58">
        <v>2022</v>
      </c>
      <c r="U2213" s="58" t="s">
        <v>2</v>
      </c>
      <c r="V2213" s="58" t="s">
        <v>95</v>
      </c>
      <c r="W2213" s="58" t="s">
        <v>97</v>
      </c>
      <c r="X2213" s="58" t="s">
        <v>98</v>
      </c>
      <c r="Y2213" s="58" t="s">
        <v>94</v>
      </c>
      <c r="Z2213" s="58" t="s">
        <v>96</v>
      </c>
      <c r="AA2213" s="58" t="s">
        <v>99</v>
      </c>
      <c r="AB2213" s="58">
        <v>866</v>
      </c>
      <c r="AC2213" s="58">
        <v>1238.3800000000001</v>
      </c>
    </row>
    <row r="2214" spans="19:29" ht="18" customHeight="1" x14ac:dyDescent="0.25">
      <c r="S2214" s="58" t="s">
        <v>91</v>
      </c>
      <c r="T2214" s="58">
        <v>2022</v>
      </c>
      <c r="U2214" s="58" t="s">
        <v>2</v>
      </c>
      <c r="V2214" s="58" t="s">
        <v>95</v>
      </c>
      <c r="W2214" s="58" t="s">
        <v>97</v>
      </c>
      <c r="X2214" s="58" t="s">
        <v>98</v>
      </c>
      <c r="Y2214" s="58" t="s">
        <v>94</v>
      </c>
      <c r="Z2214" s="58" t="s">
        <v>96</v>
      </c>
      <c r="AA2214" s="58" t="s">
        <v>99</v>
      </c>
      <c r="AB2214" s="58">
        <v>929</v>
      </c>
      <c r="AC2214" s="58">
        <v>1328.47</v>
      </c>
    </row>
    <row r="2215" spans="19:29" ht="18" customHeight="1" x14ac:dyDescent="0.25">
      <c r="S2215" s="58" t="s">
        <v>89</v>
      </c>
      <c r="T2215" s="58">
        <v>2022</v>
      </c>
      <c r="U2215" s="58" t="s">
        <v>2</v>
      </c>
      <c r="V2215" s="58" t="s">
        <v>95</v>
      </c>
      <c r="W2215" s="58" t="s">
        <v>97</v>
      </c>
      <c r="X2215" s="58" t="s">
        <v>98</v>
      </c>
      <c r="Y2215" s="58" t="s">
        <v>94</v>
      </c>
      <c r="Z2215" s="58" t="s">
        <v>96</v>
      </c>
      <c r="AA2215" s="58" t="s">
        <v>99</v>
      </c>
      <c r="AB2215" s="58">
        <v>930</v>
      </c>
      <c r="AC2215" s="58">
        <v>1329.9</v>
      </c>
    </row>
    <row r="2216" spans="19:29" ht="18" customHeight="1" x14ac:dyDescent="0.25">
      <c r="S2216" s="58" t="s">
        <v>91</v>
      </c>
      <c r="T2216" s="58">
        <v>2022</v>
      </c>
      <c r="U2216" s="58" t="s">
        <v>2</v>
      </c>
      <c r="V2216" s="58" t="s">
        <v>95</v>
      </c>
      <c r="W2216" s="58" t="s">
        <v>97</v>
      </c>
      <c r="X2216" s="58" t="s">
        <v>98</v>
      </c>
      <c r="Y2216" s="58" t="s">
        <v>94</v>
      </c>
      <c r="Z2216" s="58" t="s">
        <v>96</v>
      </c>
      <c r="AA2216" s="58" t="s">
        <v>99</v>
      </c>
      <c r="AB2216" s="58">
        <v>872</v>
      </c>
      <c r="AC2216" s="58">
        <v>526.24</v>
      </c>
    </row>
    <row r="2217" spans="19:29" ht="18" customHeight="1" x14ac:dyDescent="0.25">
      <c r="S2217" s="58" t="s">
        <v>82</v>
      </c>
      <c r="T2217" s="58">
        <v>2022</v>
      </c>
      <c r="U2217" s="58" t="s">
        <v>2</v>
      </c>
      <c r="V2217" s="58" t="s">
        <v>95</v>
      </c>
      <c r="W2217" s="58" t="s">
        <v>97</v>
      </c>
      <c r="X2217" s="58" t="s">
        <v>98</v>
      </c>
      <c r="Y2217" s="58" t="s">
        <v>94</v>
      </c>
      <c r="Z2217" s="58" t="s">
        <v>96</v>
      </c>
      <c r="AA2217" s="58" t="s">
        <v>99</v>
      </c>
      <c r="AB2217" s="58">
        <v>333</v>
      </c>
      <c r="AC2217" s="58">
        <v>476.19</v>
      </c>
    </row>
    <row r="2218" spans="19:29" ht="18" customHeight="1" x14ac:dyDescent="0.25">
      <c r="S2218" s="58" t="s">
        <v>89</v>
      </c>
      <c r="T2218" s="58">
        <v>2022</v>
      </c>
      <c r="U2218" s="58" t="s">
        <v>2</v>
      </c>
      <c r="V2218" s="58" t="s">
        <v>95</v>
      </c>
      <c r="W2218" s="58" t="s">
        <v>97</v>
      </c>
      <c r="X2218" s="58" t="s">
        <v>98</v>
      </c>
      <c r="Y2218" s="58" t="s">
        <v>94</v>
      </c>
      <c r="Z2218" s="58" t="s">
        <v>96</v>
      </c>
      <c r="AA2218" s="58" t="s">
        <v>99</v>
      </c>
      <c r="AB2218" s="58">
        <v>201</v>
      </c>
      <c r="AC2218" s="58">
        <v>287.43</v>
      </c>
    </row>
    <row r="2219" spans="19:29" ht="18" customHeight="1" x14ac:dyDescent="0.25">
      <c r="S2219" s="58" t="s">
        <v>89</v>
      </c>
      <c r="T2219" s="58">
        <v>2022</v>
      </c>
      <c r="U2219" s="58" t="s">
        <v>2</v>
      </c>
      <c r="V2219" s="58" t="s">
        <v>95</v>
      </c>
      <c r="W2219" s="58" t="s">
        <v>97</v>
      </c>
      <c r="X2219" s="58" t="s">
        <v>98</v>
      </c>
      <c r="Y2219" s="58" t="s">
        <v>94</v>
      </c>
      <c r="Z2219" s="58" t="s">
        <v>96</v>
      </c>
      <c r="AA2219" s="58" t="s">
        <v>99</v>
      </c>
      <c r="AB2219" s="58">
        <v>195</v>
      </c>
      <c r="AC2219" s="58">
        <v>278.85000000000002</v>
      </c>
    </row>
    <row r="2220" spans="19:29" ht="18" customHeight="1" x14ac:dyDescent="0.25">
      <c r="S2220" s="58" t="s">
        <v>93</v>
      </c>
      <c r="T2220" s="58">
        <v>2022</v>
      </c>
      <c r="U2220" s="58" t="s">
        <v>2</v>
      </c>
      <c r="V2220" s="58" t="s">
        <v>95</v>
      </c>
      <c r="W2220" s="58" t="s">
        <v>97</v>
      </c>
      <c r="X2220" s="58" t="s">
        <v>98</v>
      </c>
      <c r="Y2220" s="58" t="s">
        <v>94</v>
      </c>
      <c r="Z2220" s="58" t="s">
        <v>96</v>
      </c>
      <c r="AA2220" s="58" t="s">
        <v>99</v>
      </c>
      <c r="AB2220" s="58">
        <v>189</v>
      </c>
      <c r="AC2220" s="58">
        <v>270.27</v>
      </c>
    </row>
    <row r="2221" spans="19:29" ht="18" customHeight="1" x14ac:dyDescent="0.25">
      <c r="S2221" s="58" t="s">
        <v>89</v>
      </c>
      <c r="T2221" s="58">
        <v>2022</v>
      </c>
      <c r="U2221" s="58" t="s">
        <v>2</v>
      </c>
      <c r="V2221" s="58" t="s">
        <v>95</v>
      </c>
      <c r="W2221" s="58" t="s">
        <v>97</v>
      </c>
      <c r="X2221" s="58" t="s">
        <v>98</v>
      </c>
      <c r="Y2221" s="58" t="s">
        <v>94</v>
      </c>
      <c r="Z2221" s="58" t="s">
        <v>96</v>
      </c>
      <c r="AA2221" s="58" t="s">
        <v>99</v>
      </c>
      <c r="AB2221" s="58">
        <v>283</v>
      </c>
      <c r="AC2221" s="58">
        <v>404.69</v>
      </c>
    </row>
    <row r="2222" spans="19:29" ht="18" customHeight="1" x14ac:dyDescent="0.25">
      <c r="S2222" s="58" t="s">
        <v>89</v>
      </c>
      <c r="T2222" s="58">
        <v>2022</v>
      </c>
      <c r="U2222" s="58" t="s">
        <v>2</v>
      </c>
      <c r="V2222" s="58" t="s">
        <v>95</v>
      </c>
      <c r="W2222" s="58" t="s">
        <v>97</v>
      </c>
      <c r="X2222" s="58" t="s">
        <v>98</v>
      </c>
      <c r="Y2222" s="58" t="s">
        <v>94</v>
      </c>
      <c r="Z2222" s="58" t="s">
        <v>96</v>
      </c>
      <c r="AA2222" s="58" t="s">
        <v>99</v>
      </c>
      <c r="AB2222" s="58">
        <v>331</v>
      </c>
      <c r="AC2222" s="58">
        <v>473.33</v>
      </c>
    </row>
    <row r="2223" spans="19:29" ht="18" customHeight="1" x14ac:dyDescent="0.25">
      <c r="S2223" s="58" t="s">
        <v>89</v>
      </c>
      <c r="T2223" s="58">
        <v>2022</v>
      </c>
      <c r="U2223" s="58" t="s">
        <v>2</v>
      </c>
      <c r="V2223" s="58" t="s">
        <v>95</v>
      </c>
      <c r="W2223" s="58" t="s">
        <v>97</v>
      </c>
      <c r="X2223" s="58" t="s">
        <v>98</v>
      </c>
      <c r="Y2223" s="58" t="s">
        <v>94</v>
      </c>
      <c r="Z2223" s="58" t="s">
        <v>96</v>
      </c>
      <c r="AA2223" s="58" t="s">
        <v>99</v>
      </c>
      <c r="AB2223" s="58">
        <v>875</v>
      </c>
      <c r="AC2223" s="58">
        <v>1251.25</v>
      </c>
    </row>
    <row r="2224" spans="19:29" ht="18" customHeight="1" x14ac:dyDescent="0.25">
      <c r="S2224" s="58" t="s">
        <v>82</v>
      </c>
      <c r="T2224" s="58">
        <v>2022</v>
      </c>
      <c r="U2224" s="58" t="s">
        <v>4</v>
      </c>
      <c r="V2224" s="58" t="s">
        <v>95</v>
      </c>
      <c r="W2224" s="58" t="s">
        <v>97</v>
      </c>
      <c r="X2224" s="58" t="s">
        <v>98</v>
      </c>
      <c r="Y2224" s="58" t="s">
        <v>94</v>
      </c>
      <c r="Z2224" s="58" t="s">
        <v>96</v>
      </c>
      <c r="AA2224" s="58" t="s">
        <v>99</v>
      </c>
      <c r="AB2224" s="58">
        <v>272</v>
      </c>
      <c r="AC2224" s="58">
        <v>388.96</v>
      </c>
    </row>
    <row r="2225" spans="19:29" ht="18" customHeight="1" x14ac:dyDescent="0.25">
      <c r="S2225" s="58" t="s">
        <v>82</v>
      </c>
      <c r="T2225" s="58">
        <v>2022</v>
      </c>
      <c r="U2225" s="58" t="s">
        <v>4</v>
      </c>
      <c r="V2225" s="58" t="s">
        <v>95</v>
      </c>
      <c r="W2225" s="58" t="s">
        <v>97</v>
      </c>
      <c r="X2225" s="58" t="s">
        <v>98</v>
      </c>
      <c r="Y2225" s="58" t="s">
        <v>94</v>
      </c>
      <c r="Z2225" s="58" t="s">
        <v>96</v>
      </c>
      <c r="AA2225" s="58" t="s">
        <v>99</v>
      </c>
      <c r="AB2225" s="58">
        <v>320</v>
      </c>
      <c r="AC2225" s="58">
        <v>457.6</v>
      </c>
    </row>
    <row r="2226" spans="19:29" ht="18" customHeight="1" x14ac:dyDescent="0.25">
      <c r="S2226" s="58" t="s">
        <v>82</v>
      </c>
      <c r="T2226" s="58">
        <v>2022</v>
      </c>
      <c r="U2226" s="58" t="s">
        <v>4</v>
      </c>
      <c r="V2226" s="58" t="s">
        <v>95</v>
      </c>
      <c r="W2226" s="58" t="s">
        <v>97</v>
      </c>
      <c r="X2226" s="58" t="s">
        <v>98</v>
      </c>
      <c r="Y2226" s="58" t="s">
        <v>94</v>
      </c>
      <c r="Z2226" s="58" t="s">
        <v>96</v>
      </c>
      <c r="AA2226" s="58" t="s">
        <v>99</v>
      </c>
      <c r="AB2226" s="58">
        <v>274</v>
      </c>
      <c r="AC2226" s="58">
        <v>391.82</v>
      </c>
    </row>
    <row r="2227" spans="19:29" ht="18" customHeight="1" x14ac:dyDescent="0.25">
      <c r="S2227" s="58" t="s">
        <v>82</v>
      </c>
      <c r="T2227" s="58">
        <v>2022</v>
      </c>
      <c r="U2227" s="58" t="s">
        <v>4</v>
      </c>
      <c r="V2227" s="58" t="s">
        <v>95</v>
      </c>
      <c r="W2227" s="58" t="s">
        <v>97</v>
      </c>
      <c r="X2227" s="58" t="s">
        <v>98</v>
      </c>
      <c r="Y2227" s="58" t="s">
        <v>94</v>
      </c>
      <c r="Z2227" s="58" t="s">
        <v>96</v>
      </c>
      <c r="AA2227" s="58" t="s">
        <v>99</v>
      </c>
      <c r="AB2227" s="58">
        <v>322</v>
      </c>
      <c r="AC2227" s="58">
        <v>460.46000000000004</v>
      </c>
    </row>
    <row r="2228" spans="19:29" ht="18" customHeight="1" x14ac:dyDescent="0.25">
      <c r="S2228" s="58" t="s">
        <v>82</v>
      </c>
      <c r="T2228" s="58">
        <v>2022</v>
      </c>
      <c r="U2228" s="58" t="s">
        <v>4</v>
      </c>
      <c r="V2228" s="58" t="s">
        <v>95</v>
      </c>
      <c r="W2228" s="58" t="s">
        <v>97</v>
      </c>
      <c r="X2228" s="58" t="s">
        <v>98</v>
      </c>
      <c r="Y2228" s="58" t="s">
        <v>94</v>
      </c>
      <c r="Z2228" s="58" t="s">
        <v>96</v>
      </c>
      <c r="AA2228" s="58" t="s">
        <v>99</v>
      </c>
      <c r="AB2228" s="58">
        <v>868</v>
      </c>
      <c r="AC2228" s="58">
        <v>1241.24</v>
      </c>
    </row>
    <row r="2229" spans="19:29" ht="18" customHeight="1" x14ac:dyDescent="0.25">
      <c r="S2229" s="58" t="s">
        <v>82</v>
      </c>
      <c r="T2229" s="58">
        <v>2022</v>
      </c>
      <c r="U2229" s="58" t="s">
        <v>4</v>
      </c>
      <c r="V2229" s="58" t="s">
        <v>95</v>
      </c>
      <c r="W2229" s="58" t="s">
        <v>97</v>
      </c>
      <c r="X2229" s="58" t="s">
        <v>98</v>
      </c>
      <c r="Y2229" s="58" t="s">
        <v>94</v>
      </c>
      <c r="Z2229" s="58" t="s">
        <v>96</v>
      </c>
      <c r="AA2229" s="58" t="s">
        <v>99</v>
      </c>
      <c r="AB2229" s="58">
        <v>934</v>
      </c>
      <c r="AC2229" s="58">
        <v>1335.62</v>
      </c>
    </row>
    <row r="2230" spans="19:29" ht="18" customHeight="1" x14ac:dyDescent="0.25">
      <c r="S2230" s="58" t="s">
        <v>92</v>
      </c>
      <c r="T2230" s="58">
        <v>2022</v>
      </c>
      <c r="U2230" s="58" t="s">
        <v>4</v>
      </c>
      <c r="V2230" s="58" t="s">
        <v>95</v>
      </c>
      <c r="W2230" s="58" t="s">
        <v>97</v>
      </c>
      <c r="X2230" s="58" t="s">
        <v>98</v>
      </c>
      <c r="Y2230" s="58" t="s">
        <v>94</v>
      </c>
      <c r="Z2230" s="58" t="s">
        <v>96</v>
      </c>
      <c r="AA2230" s="58" t="s">
        <v>99</v>
      </c>
      <c r="AB2230" s="58">
        <v>935</v>
      </c>
      <c r="AC2230" s="58">
        <v>1337.05</v>
      </c>
    </row>
    <row r="2231" spans="19:29" ht="18" customHeight="1" x14ac:dyDescent="0.25">
      <c r="S2231" s="58" t="s">
        <v>89</v>
      </c>
      <c r="T2231" s="58">
        <v>2022</v>
      </c>
      <c r="U2231" s="58" t="s">
        <v>4</v>
      </c>
      <c r="V2231" s="58" t="s">
        <v>95</v>
      </c>
      <c r="W2231" s="58" t="s">
        <v>97</v>
      </c>
      <c r="X2231" s="58" t="s">
        <v>98</v>
      </c>
      <c r="Y2231" s="58" t="s">
        <v>94</v>
      </c>
      <c r="Z2231" s="58" t="s">
        <v>96</v>
      </c>
      <c r="AA2231" s="58" t="s">
        <v>99</v>
      </c>
      <c r="AB2231" s="58">
        <v>936</v>
      </c>
      <c r="AC2231" s="58">
        <v>1338.48</v>
      </c>
    </row>
    <row r="2232" spans="19:29" ht="18" customHeight="1" x14ac:dyDescent="0.25">
      <c r="S2232" s="58" t="s">
        <v>92</v>
      </c>
      <c r="T2232" s="58">
        <v>2022</v>
      </c>
      <c r="U2232" s="58" t="s">
        <v>4</v>
      </c>
      <c r="V2232" s="58" t="s">
        <v>95</v>
      </c>
      <c r="W2232" s="58" t="s">
        <v>97</v>
      </c>
      <c r="X2232" s="58" t="s">
        <v>98</v>
      </c>
      <c r="Y2232" s="58" t="s">
        <v>94</v>
      </c>
      <c r="Z2232" s="58" t="s">
        <v>96</v>
      </c>
      <c r="AA2232" s="58" t="s">
        <v>99</v>
      </c>
      <c r="AB2232" s="58">
        <v>874</v>
      </c>
      <c r="AC2232" s="58">
        <v>526.24</v>
      </c>
    </row>
    <row r="2233" spans="19:29" ht="18" customHeight="1" x14ac:dyDescent="0.25">
      <c r="S2233" s="58" t="s">
        <v>89</v>
      </c>
      <c r="T2233" s="58">
        <v>2022</v>
      </c>
      <c r="U2233" s="58" t="s">
        <v>4</v>
      </c>
      <c r="V2233" s="58" t="s">
        <v>95</v>
      </c>
      <c r="W2233" s="58" t="s">
        <v>97</v>
      </c>
      <c r="X2233" s="58" t="s">
        <v>98</v>
      </c>
      <c r="Y2233" s="58" t="s">
        <v>94</v>
      </c>
      <c r="Z2233" s="58" t="s">
        <v>96</v>
      </c>
      <c r="AA2233" s="58" t="s">
        <v>99</v>
      </c>
      <c r="AB2233" s="58">
        <v>321</v>
      </c>
      <c r="AC2233" s="58">
        <v>459.03</v>
      </c>
    </row>
    <row r="2234" spans="19:29" ht="18" customHeight="1" x14ac:dyDescent="0.25">
      <c r="S2234" s="58" t="s">
        <v>82</v>
      </c>
      <c r="T2234" s="58">
        <v>2022</v>
      </c>
      <c r="U2234" s="58" t="s">
        <v>4</v>
      </c>
      <c r="V2234" s="58" t="s">
        <v>95</v>
      </c>
      <c r="W2234" s="58" t="s">
        <v>97</v>
      </c>
      <c r="X2234" s="58" t="s">
        <v>98</v>
      </c>
      <c r="Y2234" s="58" t="s">
        <v>94</v>
      </c>
      <c r="Z2234" s="58" t="s">
        <v>96</v>
      </c>
      <c r="AA2234" s="58" t="s">
        <v>99</v>
      </c>
      <c r="AB2234" s="58">
        <v>165</v>
      </c>
      <c r="AC2234" s="58">
        <v>235.95</v>
      </c>
    </row>
    <row r="2235" spans="19:29" ht="18" customHeight="1" x14ac:dyDescent="0.25">
      <c r="S2235" s="58" t="s">
        <v>82</v>
      </c>
      <c r="T2235" s="58">
        <v>2022</v>
      </c>
      <c r="U2235" s="58" t="s">
        <v>4</v>
      </c>
      <c r="V2235" s="58" t="s">
        <v>95</v>
      </c>
      <c r="W2235" s="58" t="s">
        <v>97</v>
      </c>
      <c r="X2235" s="58" t="s">
        <v>98</v>
      </c>
      <c r="Y2235" s="58" t="s">
        <v>94</v>
      </c>
      <c r="Z2235" s="58" t="s">
        <v>96</v>
      </c>
      <c r="AA2235" s="58" t="s">
        <v>99</v>
      </c>
      <c r="AB2235" s="58">
        <v>159</v>
      </c>
      <c r="AC2235" s="58">
        <v>227.37</v>
      </c>
    </row>
    <row r="2236" spans="19:29" ht="18" customHeight="1" x14ac:dyDescent="0.25">
      <c r="S2236" s="58" t="s">
        <v>89</v>
      </c>
      <c r="T2236" s="58">
        <v>2022</v>
      </c>
      <c r="U2236" s="58" t="s">
        <v>4</v>
      </c>
      <c r="V2236" s="58" t="s">
        <v>95</v>
      </c>
      <c r="W2236" s="58" t="s">
        <v>97</v>
      </c>
      <c r="X2236" s="58" t="s">
        <v>98</v>
      </c>
      <c r="Y2236" s="58" t="s">
        <v>94</v>
      </c>
      <c r="Z2236" s="58" t="s">
        <v>96</v>
      </c>
      <c r="AA2236" s="58" t="s">
        <v>99</v>
      </c>
      <c r="AB2236" s="58">
        <v>271</v>
      </c>
      <c r="AC2236" s="58">
        <v>387.53</v>
      </c>
    </row>
    <row r="2237" spans="19:29" ht="18" customHeight="1" x14ac:dyDescent="0.25">
      <c r="S2237" s="58" t="s">
        <v>82</v>
      </c>
      <c r="T2237" s="58">
        <v>2022</v>
      </c>
      <c r="U2237" s="58" t="s">
        <v>4</v>
      </c>
      <c r="V2237" s="58" t="s">
        <v>95</v>
      </c>
      <c r="W2237" s="58" t="s">
        <v>97</v>
      </c>
      <c r="X2237" s="58" t="s">
        <v>98</v>
      </c>
      <c r="Y2237" s="58" t="s">
        <v>94</v>
      </c>
      <c r="Z2237" s="58" t="s">
        <v>96</v>
      </c>
      <c r="AA2237" s="58" t="s">
        <v>99</v>
      </c>
      <c r="AB2237" s="58">
        <v>319</v>
      </c>
      <c r="AC2237" s="58">
        <v>456.16999999999996</v>
      </c>
    </row>
    <row r="2238" spans="19:29" ht="18" customHeight="1" x14ac:dyDescent="0.25">
      <c r="S2238" s="58" t="s">
        <v>82</v>
      </c>
      <c r="T2238" s="58">
        <v>2022</v>
      </c>
      <c r="U2238" s="58" t="s">
        <v>4</v>
      </c>
      <c r="V2238" s="58" t="s">
        <v>95</v>
      </c>
      <c r="W2238" s="58" t="s">
        <v>97</v>
      </c>
      <c r="X2238" s="58" t="s">
        <v>98</v>
      </c>
      <c r="Y2238" s="58" t="s">
        <v>94</v>
      </c>
      <c r="Z2238" s="58" t="s">
        <v>96</v>
      </c>
      <c r="AA2238" s="58" t="s">
        <v>99</v>
      </c>
      <c r="AB2238" s="58">
        <v>843</v>
      </c>
      <c r="AC2238" s="58">
        <v>1205.49</v>
      </c>
    </row>
    <row r="2239" spans="19:29" ht="18" customHeight="1" x14ac:dyDescent="0.25">
      <c r="S2239" s="58" t="s">
        <v>89</v>
      </c>
      <c r="T2239" s="58">
        <v>2022</v>
      </c>
      <c r="U2239" s="58" t="s">
        <v>10</v>
      </c>
      <c r="V2239" s="58" t="s">
        <v>95</v>
      </c>
      <c r="W2239" s="58" t="s">
        <v>97</v>
      </c>
      <c r="X2239" s="58" t="s">
        <v>98</v>
      </c>
      <c r="Y2239" s="58" t="s">
        <v>94</v>
      </c>
      <c r="Z2239" s="58" t="s">
        <v>96</v>
      </c>
      <c r="AA2239" s="58" t="s">
        <v>99</v>
      </c>
      <c r="AB2239" s="58">
        <v>314</v>
      </c>
      <c r="AC2239" s="58">
        <v>449.02</v>
      </c>
    </row>
    <row r="2240" spans="19:29" ht="18" customHeight="1" x14ac:dyDescent="0.25">
      <c r="S2240" s="58" t="s">
        <v>93</v>
      </c>
      <c r="T2240" s="58">
        <v>2022</v>
      </c>
      <c r="U2240" s="58" t="s">
        <v>10</v>
      </c>
      <c r="V2240" s="58" t="s">
        <v>95</v>
      </c>
      <c r="W2240" s="58" t="s">
        <v>97</v>
      </c>
      <c r="X2240" s="58" t="s">
        <v>98</v>
      </c>
      <c r="Y2240" s="58" t="s">
        <v>94</v>
      </c>
      <c r="Z2240" s="58" t="s">
        <v>96</v>
      </c>
      <c r="AA2240" s="58" t="s">
        <v>99</v>
      </c>
      <c r="AB2240" s="58">
        <v>242</v>
      </c>
      <c r="AC2240" s="58">
        <v>346.06</v>
      </c>
    </row>
    <row r="2241" spans="19:29" ht="18" customHeight="1" x14ac:dyDescent="0.25">
      <c r="S2241" s="58" t="s">
        <v>89</v>
      </c>
      <c r="T2241" s="58">
        <v>2022</v>
      </c>
      <c r="U2241" s="58" t="s">
        <v>10</v>
      </c>
      <c r="V2241" s="58" t="s">
        <v>95</v>
      </c>
      <c r="W2241" s="58" t="s">
        <v>97</v>
      </c>
      <c r="X2241" s="58" t="s">
        <v>98</v>
      </c>
      <c r="Y2241" s="58" t="s">
        <v>94</v>
      </c>
      <c r="Z2241" s="58" t="s">
        <v>96</v>
      </c>
      <c r="AA2241" s="58" t="s">
        <v>99</v>
      </c>
      <c r="AB2241" s="58">
        <v>290</v>
      </c>
      <c r="AC2241" s="58">
        <v>414.7</v>
      </c>
    </row>
    <row r="2242" spans="19:29" ht="18" customHeight="1" x14ac:dyDescent="0.25">
      <c r="S2242" s="58" t="s">
        <v>89</v>
      </c>
      <c r="T2242" s="58">
        <v>2022</v>
      </c>
      <c r="U2242" s="58" t="s">
        <v>10</v>
      </c>
      <c r="V2242" s="58" t="s">
        <v>95</v>
      </c>
      <c r="W2242" s="58" t="s">
        <v>97</v>
      </c>
      <c r="X2242" s="58" t="s">
        <v>98</v>
      </c>
      <c r="Y2242" s="58" t="s">
        <v>94</v>
      </c>
      <c r="Z2242" s="58" t="s">
        <v>96</v>
      </c>
      <c r="AA2242" s="58" t="s">
        <v>99</v>
      </c>
      <c r="AB2242" s="58">
        <v>316</v>
      </c>
      <c r="AC2242" s="58">
        <v>451.88</v>
      </c>
    </row>
    <row r="2243" spans="19:29" ht="18" customHeight="1" x14ac:dyDescent="0.25">
      <c r="S2243" s="58" t="s">
        <v>89</v>
      </c>
      <c r="T2243" s="58">
        <v>2022</v>
      </c>
      <c r="U2243" s="58" t="s">
        <v>10</v>
      </c>
      <c r="V2243" s="58" t="s">
        <v>95</v>
      </c>
      <c r="W2243" s="58" t="s">
        <v>97</v>
      </c>
      <c r="X2243" s="58" t="s">
        <v>98</v>
      </c>
      <c r="Y2243" s="58" t="s">
        <v>94</v>
      </c>
      <c r="Z2243" s="58" t="s">
        <v>96</v>
      </c>
      <c r="AA2243" s="58" t="s">
        <v>99</v>
      </c>
      <c r="AB2243" s="58">
        <v>286</v>
      </c>
      <c r="AC2243" s="58">
        <v>408.98</v>
      </c>
    </row>
    <row r="2244" spans="19:29" ht="18" customHeight="1" x14ac:dyDescent="0.25">
      <c r="S2244" s="58" t="s">
        <v>82</v>
      </c>
      <c r="T2244" s="58">
        <v>2022</v>
      </c>
      <c r="U2244" s="58" t="s">
        <v>10</v>
      </c>
      <c r="V2244" s="58" t="s">
        <v>95</v>
      </c>
      <c r="W2244" s="58" t="s">
        <v>97</v>
      </c>
      <c r="X2244" s="58" t="s">
        <v>98</v>
      </c>
      <c r="Y2244" s="58" t="s">
        <v>94</v>
      </c>
      <c r="Z2244" s="58" t="s">
        <v>96</v>
      </c>
      <c r="AA2244" s="58" t="s">
        <v>99</v>
      </c>
      <c r="AB2244" s="58">
        <v>840</v>
      </c>
      <c r="AC2244" s="58">
        <v>1201.2</v>
      </c>
    </row>
    <row r="2245" spans="19:29" ht="18" customHeight="1" x14ac:dyDescent="0.25">
      <c r="S2245" s="58" t="s">
        <v>82</v>
      </c>
      <c r="T2245" s="58">
        <v>2022</v>
      </c>
      <c r="U2245" s="58" t="s">
        <v>10</v>
      </c>
      <c r="V2245" s="58" t="s">
        <v>95</v>
      </c>
      <c r="W2245" s="58" t="s">
        <v>97</v>
      </c>
      <c r="X2245" s="58" t="s">
        <v>98</v>
      </c>
      <c r="Y2245" s="58" t="s">
        <v>94</v>
      </c>
      <c r="Z2245" s="58" t="s">
        <v>96</v>
      </c>
      <c r="AA2245" s="58" t="s">
        <v>99</v>
      </c>
      <c r="AB2245" s="58">
        <v>873</v>
      </c>
      <c r="AC2245" s="58">
        <v>1248.3899999999999</v>
      </c>
    </row>
    <row r="2246" spans="19:29" ht="18" customHeight="1" x14ac:dyDescent="0.25">
      <c r="S2246" s="58" t="s">
        <v>89</v>
      </c>
      <c r="T2246" s="58">
        <v>2022</v>
      </c>
      <c r="U2246" s="58" t="s">
        <v>10</v>
      </c>
      <c r="V2246" s="58" t="s">
        <v>95</v>
      </c>
      <c r="W2246" s="58" t="s">
        <v>97</v>
      </c>
      <c r="X2246" s="58" t="s">
        <v>98</v>
      </c>
      <c r="Y2246" s="58" t="s">
        <v>94</v>
      </c>
      <c r="Z2246" s="58" t="s">
        <v>96</v>
      </c>
      <c r="AA2246" s="58" t="s">
        <v>99</v>
      </c>
      <c r="AB2246" s="58">
        <v>950</v>
      </c>
      <c r="AC2246" s="58">
        <v>1358.5</v>
      </c>
    </row>
    <row r="2247" spans="19:29" ht="18" customHeight="1" x14ac:dyDescent="0.25">
      <c r="S2247" s="58" t="s">
        <v>89</v>
      </c>
      <c r="T2247" s="58">
        <v>2022</v>
      </c>
      <c r="U2247" s="58" t="s">
        <v>10</v>
      </c>
      <c r="V2247" s="58" t="s">
        <v>95</v>
      </c>
      <c r="W2247" s="58" t="s">
        <v>97</v>
      </c>
      <c r="X2247" s="58" t="s">
        <v>98</v>
      </c>
      <c r="Y2247" s="58" t="s">
        <v>94</v>
      </c>
      <c r="Z2247" s="58" t="s">
        <v>96</v>
      </c>
      <c r="AA2247" s="58" t="s">
        <v>99</v>
      </c>
      <c r="AB2247" s="58">
        <v>951</v>
      </c>
      <c r="AC2247" s="58">
        <v>1359.93</v>
      </c>
    </row>
    <row r="2248" spans="19:29" ht="18" customHeight="1" x14ac:dyDescent="0.25">
      <c r="S2248" s="58" t="s">
        <v>89</v>
      </c>
      <c r="T2248" s="58">
        <v>2022</v>
      </c>
      <c r="U2248" s="58" t="s">
        <v>10</v>
      </c>
      <c r="V2248" s="58" t="s">
        <v>95</v>
      </c>
      <c r="W2248" s="58" t="s">
        <v>97</v>
      </c>
      <c r="X2248" s="58" t="s">
        <v>98</v>
      </c>
      <c r="Y2248" s="58" t="s">
        <v>94</v>
      </c>
      <c r="Z2248" s="58" t="s">
        <v>96</v>
      </c>
      <c r="AA2248" s="58" t="s">
        <v>99</v>
      </c>
      <c r="AB2248" s="58">
        <v>952</v>
      </c>
      <c r="AC2248" s="58">
        <v>1361.3600000000001</v>
      </c>
    </row>
    <row r="2249" spans="19:29" ht="18" customHeight="1" x14ac:dyDescent="0.25">
      <c r="S2249" s="58" t="s">
        <v>82</v>
      </c>
      <c r="T2249" s="58">
        <v>2022</v>
      </c>
      <c r="U2249" s="58" t="s">
        <v>10</v>
      </c>
      <c r="V2249" s="58" t="s">
        <v>95</v>
      </c>
      <c r="W2249" s="58" t="s">
        <v>97</v>
      </c>
      <c r="X2249" s="58" t="s">
        <v>98</v>
      </c>
      <c r="Y2249" s="58" t="s">
        <v>94</v>
      </c>
      <c r="Z2249" s="58" t="s">
        <v>96</v>
      </c>
      <c r="AA2249" s="58" t="s">
        <v>99</v>
      </c>
      <c r="AB2249" s="58">
        <v>826</v>
      </c>
      <c r="AC2249" s="58">
        <v>526.24</v>
      </c>
    </row>
    <row r="2250" spans="19:29" ht="18" customHeight="1" x14ac:dyDescent="0.25">
      <c r="S2250" s="58" t="s">
        <v>89</v>
      </c>
      <c r="T2250" s="58">
        <v>2022</v>
      </c>
      <c r="U2250" s="58" t="s">
        <v>10</v>
      </c>
      <c r="V2250" s="58" t="s">
        <v>95</v>
      </c>
      <c r="W2250" s="58" t="s">
        <v>97</v>
      </c>
      <c r="X2250" s="58" t="s">
        <v>98</v>
      </c>
      <c r="Y2250" s="58" t="s">
        <v>94</v>
      </c>
      <c r="Z2250" s="58" t="s">
        <v>96</v>
      </c>
      <c r="AA2250" s="58" t="s">
        <v>99</v>
      </c>
      <c r="AB2250" s="58">
        <v>879</v>
      </c>
      <c r="AC2250" s="58">
        <v>526.24</v>
      </c>
    </row>
    <row r="2251" spans="19:29" ht="18" customHeight="1" x14ac:dyDescent="0.25">
      <c r="S2251" s="58" t="s">
        <v>93</v>
      </c>
      <c r="T2251" s="58">
        <v>2022</v>
      </c>
      <c r="U2251" s="58" t="s">
        <v>10</v>
      </c>
      <c r="V2251" s="58" t="s">
        <v>95</v>
      </c>
      <c r="W2251" s="58" t="s">
        <v>97</v>
      </c>
      <c r="X2251" s="58" t="s">
        <v>98</v>
      </c>
      <c r="Y2251" s="58" t="s">
        <v>94</v>
      </c>
      <c r="Z2251" s="58" t="s">
        <v>96</v>
      </c>
      <c r="AA2251" s="58" t="s">
        <v>99</v>
      </c>
      <c r="AB2251" s="58">
        <v>315</v>
      </c>
      <c r="AC2251" s="58">
        <v>450.45</v>
      </c>
    </row>
    <row r="2252" spans="19:29" ht="18" customHeight="1" x14ac:dyDescent="0.25">
      <c r="S2252" s="58" t="s">
        <v>82</v>
      </c>
      <c r="T2252" s="58">
        <v>2022</v>
      </c>
      <c r="U2252" s="58" t="s">
        <v>10</v>
      </c>
      <c r="V2252" s="58" t="s">
        <v>95</v>
      </c>
      <c r="W2252" s="58" t="s">
        <v>97</v>
      </c>
      <c r="X2252" s="58" t="s">
        <v>98</v>
      </c>
      <c r="Y2252" s="58" t="s">
        <v>94</v>
      </c>
      <c r="Z2252" s="58" t="s">
        <v>96</v>
      </c>
      <c r="AA2252" s="58" t="s">
        <v>99</v>
      </c>
      <c r="AB2252" s="58">
        <v>309</v>
      </c>
      <c r="AC2252" s="58">
        <v>441.87</v>
      </c>
    </row>
    <row r="2253" spans="19:29" ht="18" customHeight="1" x14ac:dyDescent="0.25">
      <c r="S2253" s="58" t="s">
        <v>89</v>
      </c>
      <c r="T2253" s="58">
        <v>2022</v>
      </c>
      <c r="U2253" s="58" t="s">
        <v>10</v>
      </c>
      <c r="V2253" s="58" t="s">
        <v>95</v>
      </c>
      <c r="W2253" s="58" t="s">
        <v>97</v>
      </c>
      <c r="X2253" s="58" t="s">
        <v>98</v>
      </c>
      <c r="Y2253" s="58" t="s">
        <v>94</v>
      </c>
      <c r="Z2253" s="58" t="s">
        <v>96</v>
      </c>
      <c r="AA2253" s="58" t="s">
        <v>99</v>
      </c>
      <c r="AB2253" s="58">
        <v>313</v>
      </c>
      <c r="AC2253" s="58">
        <v>447.59000000000003</v>
      </c>
    </row>
    <row r="2254" spans="19:29" ht="18" customHeight="1" x14ac:dyDescent="0.25">
      <c r="S2254" s="58" t="s">
        <v>89</v>
      </c>
      <c r="T2254" s="58">
        <v>2022</v>
      </c>
      <c r="U2254" s="58" t="s">
        <v>10</v>
      </c>
      <c r="V2254" s="58" t="s">
        <v>95</v>
      </c>
      <c r="W2254" s="58" t="s">
        <v>97</v>
      </c>
      <c r="X2254" s="58" t="s">
        <v>98</v>
      </c>
      <c r="Y2254" s="58" t="s">
        <v>94</v>
      </c>
      <c r="Z2254" s="58" t="s">
        <v>96</v>
      </c>
      <c r="AA2254" s="58" t="s">
        <v>99</v>
      </c>
      <c r="AB2254" s="58">
        <v>241</v>
      </c>
      <c r="AC2254" s="58">
        <v>344.63</v>
      </c>
    </row>
    <row r="2255" spans="19:29" ht="18" customHeight="1" x14ac:dyDescent="0.25">
      <c r="S2255" s="58" t="s">
        <v>89</v>
      </c>
      <c r="T2255" s="58">
        <v>2022</v>
      </c>
      <c r="U2255" s="58" t="s">
        <v>10</v>
      </c>
      <c r="V2255" s="58" t="s">
        <v>95</v>
      </c>
      <c r="W2255" s="58" t="s">
        <v>97</v>
      </c>
      <c r="X2255" s="58" t="s">
        <v>98</v>
      </c>
      <c r="Y2255" s="58" t="s">
        <v>94</v>
      </c>
      <c r="Z2255" s="58" t="s">
        <v>96</v>
      </c>
      <c r="AA2255" s="58" t="s">
        <v>99</v>
      </c>
      <c r="AB2255" s="58">
        <v>289</v>
      </c>
      <c r="AC2255" s="58">
        <v>413.27</v>
      </c>
    </row>
    <row r="2256" spans="19:29" ht="18" customHeight="1" x14ac:dyDescent="0.25">
      <c r="S2256" s="58" t="s">
        <v>89</v>
      </c>
      <c r="T2256" s="58">
        <v>2022</v>
      </c>
      <c r="U2256" s="58" t="s">
        <v>10</v>
      </c>
      <c r="V2256" s="58" t="s">
        <v>95</v>
      </c>
      <c r="W2256" s="58" t="s">
        <v>97</v>
      </c>
      <c r="X2256" s="58" t="s">
        <v>98</v>
      </c>
      <c r="Y2256" s="58" t="s">
        <v>94</v>
      </c>
      <c r="Z2256" s="58" t="s">
        <v>96</v>
      </c>
      <c r="AA2256" s="58" t="s">
        <v>99</v>
      </c>
      <c r="AB2256" s="58">
        <v>795</v>
      </c>
      <c r="AC2256" s="58">
        <v>1136.8499999999999</v>
      </c>
    </row>
    <row r="2257" spans="19:29" ht="18" customHeight="1" x14ac:dyDescent="0.25">
      <c r="S2257" s="58" t="s">
        <v>89</v>
      </c>
      <c r="T2257" s="58">
        <v>2022</v>
      </c>
      <c r="U2257" s="58" t="s">
        <v>10</v>
      </c>
      <c r="V2257" s="58" t="s">
        <v>95</v>
      </c>
      <c r="W2257" s="58" t="s">
        <v>97</v>
      </c>
      <c r="X2257" s="58" t="s">
        <v>98</v>
      </c>
      <c r="Y2257" s="58" t="s">
        <v>94</v>
      </c>
      <c r="Z2257" s="58" t="s">
        <v>96</v>
      </c>
      <c r="AA2257" s="58" t="s">
        <v>99</v>
      </c>
      <c r="AB2257" s="58">
        <v>849</v>
      </c>
      <c r="AC2257" s="58">
        <v>1214.07</v>
      </c>
    </row>
    <row r="2258" spans="19:29" ht="18" customHeight="1" x14ac:dyDescent="0.25">
      <c r="S2258" s="58" t="s">
        <v>89</v>
      </c>
      <c r="T2258" s="58">
        <v>2022</v>
      </c>
      <c r="U2258" s="58" t="s">
        <v>10</v>
      </c>
      <c r="V2258" s="58" t="s">
        <v>95</v>
      </c>
      <c r="W2258" s="58" t="s">
        <v>97</v>
      </c>
      <c r="X2258" s="58" t="s">
        <v>98</v>
      </c>
      <c r="Y2258" s="58" t="s">
        <v>94</v>
      </c>
      <c r="Z2258" s="58" t="s">
        <v>96</v>
      </c>
      <c r="AA2258" s="58" t="s">
        <v>99</v>
      </c>
      <c r="AB2258" s="58">
        <v>882</v>
      </c>
      <c r="AC2258" s="58">
        <v>1261.26</v>
      </c>
    </row>
    <row r="2259" spans="19:29" ht="18" customHeight="1" x14ac:dyDescent="0.25">
      <c r="S2259" s="58" t="s">
        <v>89</v>
      </c>
      <c r="T2259" s="58">
        <v>2022</v>
      </c>
      <c r="U2259" s="58" t="s">
        <v>9</v>
      </c>
      <c r="V2259" s="58" t="s">
        <v>95</v>
      </c>
      <c r="W2259" s="58" t="s">
        <v>97</v>
      </c>
      <c r="X2259" s="58" t="s">
        <v>98</v>
      </c>
      <c r="Y2259" s="58" t="s">
        <v>94</v>
      </c>
      <c r="Z2259" s="58" t="s">
        <v>96</v>
      </c>
      <c r="AA2259" s="58" t="s">
        <v>99</v>
      </c>
      <c r="AB2259" s="58">
        <v>320</v>
      </c>
      <c r="AC2259" s="58">
        <v>457.6</v>
      </c>
    </row>
    <row r="2260" spans="19:29" ht="18" customHeight="1" x14ac:dyDescent="0.25">
      <c r="S2260" s="58" t="s">
        <v>89</v>
      </c>
      <c r="T2260" s="58">
        <v>2022</v>
      </c>
      <c r="U2260" s="58" t="s">
        <v>9</v>
      </c>
      <c r="V2260" s="58" t="s">
        <v>95</v>
      </c>
      <c r="W2260" s="58" t="s">
        <v>97</v>
      </c>
      <c r="X2260" s="58" t="s">
        <v>98</v>
      </c>
      <c r="Y2260" s="58" t="s">
        <v>94</v>
      </c>
      <c r="Z2260" s="58" t="s">
        <v>96</v>
      </c>
      <c r="AA2260" s="58" t="s">
        <v>99</v>
      </c>
      <c r="AB2260" s="58">
        <v>248</v>
      </c>
      <c r="AC2260" s="58">
        <v>354.64</v>
      </c>
    </row>
    <row r="2261" spans="19:29" ht="18" customHeight="1" x14ac:dyDescent="0.25">
      <c r="S2261" s="58" t="s">
        <v>89</v>
      </c>
      <c r="T2261" s="58">
        <v>2022</v>
      </c>
      <c r="U2261" s="58" t="s">
        <v>9</v>
      </c>
      <c r="V2261" s="58" t="s">
        <v>95</v>
      </c>
      <c r="W2261" s="58" t="s">
        <v>97</v>
      </c>
      <c r="X2261" s="58" t="s">
        <v>98</v>
      </c>
      <c r="Y2261" s="58" t="s">
        <v>94</v>
      </c>
      <c r="Z2261" s="58" t="s">
        <v>96</v>
      </c>
      <c r="AA2261" s="58" t="s">
        <v>99</v>
      </c>
      <c r="AB2261" s="58">
        <v>322</v>
      </c>
      <c r="AC2261" s="58">
        <v>460.46000000000004</v>
      </c>
    </row>
    <row r="2262" spans="19:29" ht="18" customHeight="1" x14ac:dyDescent="0.25">
      <c r="S2262" s="58" t="s">
        <v>89</v>
      </c>
      <c r="T2262" s="58">
        <v>2022</v>
      </c>
      <c r="U2262" s="58" t="s">
        <v>9</v>
      </c>
      <c r="V2262" s="58" t="s">
        <v>95</v>
      </c>
      <c r="W2262" s="58" t="s">
        <v>97</v>
      </c>
      <c r="X2262" s="58" t="s">
        <v>98</v>
      </c>
      <c r="Y2262" s="58" t="s">
        <v>94</v>
      </c>
      <c r="Z2262" s="58" t="s">
        <v>96</v>
      </c>
      <c r="AA2262" s="58" t="s">
        <v>99</v>
      </c>
      <c r="AB2262" s="58">
        <v>244</v>
      </c>
      <c r="AC2262" s="58">
        <v>348.92</v>
      </c>
    </row>
    <row r="2263" spans="19:29" ht="18" customHeight="1" x14ac:dyDescent="0.25">
      <c r="S2263" s="58" t="s">
        <v>91</v>
      </c>
      <c r="T2263" s="58">
        <v>2022</v>
      </c>
      <c r="U2263" s="58" t="s">
        <v>9</v>
      </c>
      <c r="V2263" s="58" t="s">
        <v>95</v>
      </c>
      <c r="W2263" s="58" t="s">
        <v>97</v>
      </c>
      <c r="X2263" s="58" t="s">
        <v>98</v>
      </c>
      <c r="Y2263" s="58" t="s">
        <v>94</v>
      </c>
      <c r="Z2263" s="58" t="s">
        <v>96</v>
      </c>
      <c r="AA2263" s="58" t="s">
        <v>99</v>
      </c>
      <c r="AB2263" s="58">
        <v>292</v>
      </c>
      <c r="AC2263" s="58">
        <v>417.56</v>
      </c>
    </row>
    <row r="2264" spans="19:29" ht="18" customHeight="1" x14ac:dyDescent="0.25">
      <c r="S2264" s="58" t="s">
        <v>89</v>
      </c>
      <c r="T2264" s="58">
        <v>2022</v>
      </c>
      <c r="U2264" s="58" t="s">
        <v>9</v>
      </c>
      <c r="V2264" s="58" t="s">
        <v>95</v>
      </c>
      <c r="W2264" s="58" t="s">
        <v>97</v>
      </c>
      <c r="X2264" s="58" t="s">
        <v>98</v>
      </c>
      <c r="Y2264" s="58" t="s">
        <v>94</v>
      </c>
      <c r="Z2264" s="58" t="s">
        <v>96</v>
      </c>
      <c r="AA2264" s="58" t="s">
        <v>99</v>
      </c>
      <c r="AB2264" s="58">
        <v>786</v>
      </c>
      <c r="AC2264" s="58">
        <v>1123.98</v>
      </c>
    </row>
    <row r="2265" spans="19:29" ht="18" customHeight="1" x14ac:dyDescent="0.25">
      <c r="S2265" s="58" t="s">
        <v>89</v>
      </c>
      <c r="T2265" s="58">
        <v>2022</v>
      </c>
      <c r="U2265" s="58" t="s">
        <v>9</v>
      </c>
      <c r="V2265" s="58" t="s">
        <v>95</v>
      </c>
      <c r="W2265" s="58" t="s">
        <v>97</v>
      </c>
      <c r="X2265" s="58" t="s">
        <v>98</v>
      </c>
      <c r="Y2265" s="58" t="s">
        <v>94</v>
      </c>
      <c r="Z2265" s="58" t="s">
        <v>96</v>
      </c>
      <c r="AA2265" s="58" t="s">
        <v>99</v>
      </c>
      <c r="AB2265" s="58">
        <v>839</v>
      </c>
      <c r="AC2265" s="58">
        <v>1199.77</v>
      </c>
    </row>
    <row r="2266" spans="19:29" ht="18" customHeight="1" x14ac:dyDescent="0.25">
      <c r="S2266" s="58" t="s">
        <v>82</v>
      </c>
      <c r="T2266" s="58">
        <v>2022</v>
      </c>
      <c r="U2266" s="58" t="s">
        <v>9</v>
      </c>
      <c r="V2266" s="58" t="s">
        <v>95</v>
      </c>
      <c r="W2266" s="58" t="s">
        <v>97</v>
      </c>
      <c r="X2266" s="58" t="s">
        <v>98</v>
      </c>
      <c r="Y2266" s="58" t="s">
        <v>94</v>
      </c>
      <c r="Z2266" s="58" t="s">
        <v>96</v>
      </c>
      <c r="AA2266" s="58" t="s">
        <v>99</v>
      </c>
      <c r="AB2266" s="58">
        <v>872</v>
      </c>
      <c r="AC2266" s="58">
        <v>1246.96</v>
      </c>
    </row>
    <row r="2267" spans="19:29" ht="18" customHeight="1" x14ac:dyDescent="0.25">
      <c r="S2267" s="58" t="s">
        <v>82</v>
      </c>
      <c r="T2267" s="58">
        <v>2022</v>
      </c>
      <c r="U2267" s="58" t="s">
        <v>9</v>
      </c>
      <c r="V2267" s="58" t="s">
        <v>95</v>
      </c>
      <c r="W2267" s="58" t="s">
        <v>97</v>
      </c>
      <c r="X2267" s="58" t="s">
        <v>98</v>
      </c>
      <c r="Y2267" s="58" t="s">
        <v>94</v>
      </c>
      <c r="Z2267" s="58" t="s">
        <v>96</v>
      </c>
      <c r="AA2267" s="58" t="s">
        <v>99</v>
      </c>
      <c r="AB2267" s="58">
        <v>947</v>
      </c>
      <c r="AC2267" s="58">
        <v>1354.21</v>
      </c>
    </row>
    <row r="2268" spans="19:29" ht="18" customHeight="1" x14ac:dyDescent="0.25">
      <c r="S2268" s="58" t="s">
        <v>91</v>
      </c>
      <c r="T2268" s="58">
        <v>2022</v>
      </c>
      <c r="U2268" s="58" t="s">
        <v>9</v>
      </c>
      <c r="V2268" s="58" t="s">
        <v>95</v>
      </c>
      <c r="W2268" s="58" t="s">
        <v>97</v>
      </c>
      <c r="X2268" s="58" t="s">
        <v>98</v>
      </c>
      <c r="Y2268" s="58" t="s">
        <v>94</v>
      </c>
      <c r="Z2268" s="58" t="s">
        <v>96</v>
      </c>
      <c r="AA2268" s="58" t="s">
        <v>99</v>
      </c>
      <c r="AB2268" s="58">
        <v>948</v>
      </c>
      <c r="AC2268" s="58">
        <v>1355.6399999999999</v>
      </c>
    </row>
    <row r="2269" spans="19:29" ht="18" customHeight="1" x14ac:dyDescent="0.25">
      <c r="S2269" s="58" t="s">
        <v>91</v>
      </c>
      <c r="T2269" s="58">
        <v>2022</v>
      </c>
      <c r="U2269" s="58" t="s">
        <v>9</v>
      </c>
      <c r="V2269" s="58" t="s">
        <v>95</v>
      </c>
      <c r="W2269" s="58" t="s">
        <v>97</v>
      </c>
      <c r="X2269" s="58" t="s">
        <v>98</v>
      </c>
      <c r="Y2269" s="58" t="s">
        <v>94</v>
      </c>
      <c r="Z2269" s="58" t="s">
        <v>96</v>
      </c>
      <c r="AA2269" s="58" t="s">
        <v>99</v>
      </c>
      <c r="AB2269" s="58">
        <v>949</v>
      </c>
      <c r="AC2269" s="58">
        <v>1357.07</v>
      </c>
    </row>
    <row r="2270" spans="19:29" ht="18" customHeight="1" x14ac:dyDescent="0.25">
      <c r="S2270" s="58" t="s">
        <v>82</v>
      </c>
      <c r="T2270" s="58">
        <v>2022</v>
      </c>
      <c r="U2270" s="58" t="s">
        <v>9</v>
      </c>
      <c r="V2270" s="58" t="s">
        <v>95</v>
      </c>
      <c r="W2270" s="58" t="s">
        <v>97</v>
      </c>
      <c r="X2270" s="58" t="s">
        <v>98</v>
      </c>
      <c r="Y2270" s="58" t="s">
        <v>94</v>
      </c>
      <c r="Z2270" s="58" t="s">
        <v>96</v>
      </c>
      <c r="AA2270" s="58" t="s">
        <v>99</v>
      </c>
      <c r="AB2270" s="58">
        <v>825</v>
      </c>
      <c r="AC2270" s="58">
        <v>526.24</v>
      </c>
    </row>
    <row r="2271" spans="19:29" ht="18" customHeight="1" x14ac:dyDescent="0.25">
      <c r="S2271" s="58" t="s">
        <v>82</v>
      </c>
      <c r="T2271" s="58">
        <v>2022</v>
      </c>
      <c r="U2271" s="58" t="s">
        <v>9</v>
      </c>
      <c r="V2271" s="58" t="s">
        <v>95</v>
      </c>
      <c r="W2271" s="58" t="s">
        <v>97</v>
      </c>
      <c r="X2271" s="58" t="s">
        <v>98</v>
      </c>
      <c r="Y2271" s="58" t="s">
        <v>94</v>
      </c>
      <c r="Z2271" s="58" t="s">
        <v>96</v>
      </c>
      <c r="AA2271" s="58" t="s">
        <v>99</v>
      </c>
      <c r="AB2271" s="58">
        <v>878</v>
      </c>
      <c r="AC2271" s="58">
        <v>526.24</v>
      </c>
    </row>
    <row r="2272" spans="19:29" ht="18" customHeight="1" x14ac:dyDescent="0.25">
      <c r="S2272" s="58" t="s">
        <v>89</v>
      </c>
      <c r="T2272" s="58">
        <v>2022</v>
      </c>
      <c r="U2272" s="58" t="s">
        <v>9</v>
      </c>
      <c r="V2272" s="58" t="s">
        <v>95</v>
      </c>
      <c r="W2272" s="58" t="s">
        <v>97</v>
      </c>
      <c r="X2272" s="58" t="s">
        <v>98</v>
      </c>
      <c r="Y2272" s="58" t="s">
        <v>94</v>
      </c>
      <c r="Z2272" s="58" t="s">
        <v>96</v>
      </c>
      <c r="AA2272" s="58" t="s">
        <v>99</v>
      </c>
      <c r="AB2272" s="58">
        <v>291</v>
      </c>
      <c r="AC2272" s="58">
        <v>416.13</v>
      </c>
    </row>
    <row r="2273" spans="19:29" ht="18" customHeight="1" x14ac:dyDescent="0.25">
      <c r="S2273" s="58" t="s">
        <v>89</v>
      </c>
      <c r="T2273" s="58">
        <v>2022</v>
      </c>
      <c r="U2273" s="58" t="s">
        <v>9</v>
      </c>
      <c r="V2273" s="58" t="s">
        <v>95</v>
      </c>
      <c r="W2273" s="58" t="s">
        <v>97</v>
      </c>
      <c r="X2273" s="58" t="s">
        <v>98</v>
      </c>
      <c r="Y2273" s="58" t="s">
        <v>94</v>
      </c>
      <c r="Z2273" s="58" t="s">
        <v>96</v>
      </c>
      <c r="AA2273" s="58" t="s">
        <v>99</v>
      </c>
      <c r="AB2273" s="58">
        <v>333</v>
      </c>
      <c r="AC2273" s="58">
        <v>476.19</v>
      </c>
    </row>
    <row r="2274" spans="19:29" ht="18" customHeight="1" x14ac:dyDescent="0.25">
      <c r="S2274" s="58" t="s">
        <v>89</v>
      </c>
      <c r="T2274" s="58">
        <v>2022</v>
      </c>
      <c r="U2274" s="58" t="s">
        <v>9</v>
      </c>
      <c r="V2274" s="58" t="s">
        <v>95</v>
      </c>
      <c r="W2274" s="58" t="s">
        <v>97</v>
      </c>
      <c r="X2274" s="58" t="s">
        <v>98</v>
      </c>
      <c r="Y2274" s="58" t="s">
        <v>94</v>
      </c>
      <c r="Z2274" s="58" t="s">
        <v>96</v>
      </c>
      <c r="AA2274" s="58" t="s">
        <v>99</v>
      </c>
      <c r="AB2274" s="58">
        <v>327</v>
      </c>
      <c r="AC2274" s="58">
        <v>467.61</v>
      </c>
    </row>
    <row r="2275" spans="19:29" ht="18" customHeight="1" x14ac:dyDescent="0.25">
      <c r="S2275" s="58" t="s">
        <v>89</v>
      </c>
      <c r="T2275" s="58">
        <v>2022</v>
      </c>
      <c r="U2275" s="58" t="s">
        <v>9</v>
      </c>
      <c r="V2275" s="58" t="s">
        <v>95</v>
      </c>
      <c r="W2275" s="58" t="s">
        <v>97</v>
      </c>
      <c r="X2275" s="58" t="s">
        <v>98</v>
      </c>
      <c r="Y2275" s="58" t="s">
        <v>94</v>
      </c>
      <c r="Z2275" s="58" t="s">
        <v>96</v>
      </c>
      <c r="AA2275" s="58" t="s">
        <v>99</v>
      </c>
      <c r="AB2275" s="58">
        <v>321</v>
      </c>
      <c r="AC2275" s="58">
        <v>459.03</v>
      </c>
    </row>
    <row r="2276" spans="19:29" ht="18" customHeight="1" x14ac:dyDescent="0.25">
      <c r="S2276" s="58" t="s">
        <v>91</v>
      </c>
      <c r="T2276" s="58">
        <v>2022</v>
      </c>
      <c r="U2276" s="58" t="s">
        <v>9</v>
      </c>
      <c r="V2276" s="58" t="s">
        <v>95</v>
      </c>
      <c r="W2276" s="58" t="s">
        <v>97</v>
      </c>
      <c r="X2276" s="58" t="s">
        <v>98</v>
      </c>
      <c r="Y2276" s="58" t="s">
        <v>94</v>
      </c>
      <c r="Z2276" s="58" t="s">
        <v>96</v>
      </c>
      <c r="AA2276" s="58" t="s">
        <v>99</v>
      </c>
      <c r="AB2276" s="58">
        <v>319</v>
      </c>
      <c r="AC2276" s="58">
        <v>456.16999999999996</v>
      </c>
    </row>
    <row r="2277" spans="19:29" ht="18" customHeight="1" x14ac:dyDescent="0.25">
      <c r="S2277" s="58" t="s">
        <v>91</v>
      </c>
      <c r="T2277" s="58">
        <v>2022</v>
      </c>
      <c r="U2277" s="58" t="s">
        <v>9</v>
      </c>
      <c r="V2277" s="58" t="s">
        <v>95</v>
      </c>
      <c r="W2277" s="58" t="s">
        <v>97</v>
      </c>
      <c r="X2277" s="58" t="s">
        <v>98</v>
      </c>
      <c r="Y2277" s="58" t="s">
        <v>94</v>
      </c>
      <c r="Z2277" s="58" t="s">
        <v>96</v>
      </c>
      <c r="AA2277" s="58" t="s">
        <v>99</v>
      </c>
      <c r="AB2277" s="58">
        <v>247</v>
      </c>
      <c r="AC2277" s="58">
        <v>353.21</v>
      </c>
    </row>
    <row r="2278" spans="19:29" ht="18" customHeight="1" x14ac:dyDescent="0.25">
      <c r="S2278" s="58" t="s">
        <v>89</v>
      </c>
      <c r="T2278" s="58">
        <v>2022</v>
      </c>
      <c r="U2278" s="58" t="s">
        <v>9</v>
      </c>
      <c r="V2278" s="58" t="s">
        <v>95</v>
      </c>
      <c r="W2278" s="58" t="s">
        <v>97</v>
      </c>
      <c r="X2278" s="58" t="s">
        <v>98</v>
      </c>
      <c r="Y2278" s="58" t="s">
        <v>94</v>
      </c>
      <c r="Z2278" s="58" t="s">
        <v>96</v>
      </c>
      <c r="AA2278" s="58" t="s">
        <v>99</v>
      </c>
      <c r="AB2278" s="58">
        <v>295</v>
      </c>
      <c r="AC2278" s="58">
        <v>421.85</v>
      </c>
    </row>
    <row r="2279" spans="19:29" ht="18" customHeight="1" x14ac:dyDescent="0.25">
      <c r="S2279" s="58" t="s">
        <v>91</v>
      </c>
      <c r="T2279" s="58">
        <v>2022</v>
      </c>
      <c r="U2279" s="58" t="s">
        <v>9</v>
      </c>
      <c r="V2279" s="58" t="s">
        <v>95</v>
      </c>
      <c r="W2279" s="58" t="s">
        <v>97</v>
      </c>
      <c r="X2279" s="58" t="s">
        <v>98</v>
      </c>
      <c r="Y2279" s="58" t="s">
        <v>94</v>
      </c>
      <c r="Z2279" s="58" t="s">
        <v>96</v>
      </c>
      <c r="AA2279" s="58" t="s">
        <v>99</v>
      </c>
      <c r="AB2279" s="58">
        <v>848</v>
      </c>
      <c r="AC2279" s="58">
        <v>1212.6399999999999</v>
      </c>
    </row>
    <row r="2280" spans="19:29" ht="18" customHeight="1" x14ac:dyDescent="0.25">
      <c r="S2280" s="58" t="s">
        <v>89</v>
      </c>
      <c r="T2280" s="58">
        <v>2022</v>
      </c>
      <c r="U2280" s="58" t="s">
        <v>9</v>
      </c>
      <c r="V2280" s="58" t="s">
        <v>95</v>
      </c>
      <c r="W2280" s="58" t="s">
        <v>97</v>
      </c>
      <c r="X2280" s="58" t="s">
        <v>98</v>
      </c>
      <c r="Y2280" s="58" t="s">
        <v>94</v>
      </c>
      <c r="Z2280" s="58" t="s">
        <v>96</v>
      </c>
      <c r="AA2280" s="58" t="s">
        <v>99</v>
      </c>
      <c r="AB2280" s="58">
        <v>881</v>
      </c>
      <c r="AC2280" s="58">
        <v>1259.83</v>
      </c>
    </row>
    <row r="2281" spans="19:29" ht="18" customHeight="1" x14ac:dyDescent="0.25">
      <c r="S2281" s="58" t="s">
        <v>82</v>
      </c>
      <c r="T2281" s="58">
        <v>2022</v>
      </c>
      <c r="U2281" s="58" t="s">
        <v>8</v>
      </c>
      <c r="V2281" s="58" t="s">
        <v>95</v>
      </c>
      <c r="W2281" s="58" t="s">
        <v>97</v>
      </c>
      <c r="X2281" s="58" t="s">
        <v>98</v>
      </c>
      <c r="Y2281" s="58" t="s">
        <v>94</v>
      </c>
      <c r="Z2281" s="58" t="s">
        <v>96</v>
      </c>
      <c r="AA2281" s="58" t="s">
        <v>99</v>
      </c>
      <c r="AB2281" s="58">
        <v>326</v>
      </c>
      <c r="AC2281" s="58">
        <v>466.18</v>
      </c>
    </row>
    <row r="2282" spans="19:29" ht="18" customHeight="1" x14ac:dyDescent="0.25">
      <c r="S2282" s="58" t="s">
        <v>82</v>
      </c>
      <c r="T2282" s="58">
        <v>2022</v>
      </c>
      <c r="U2282" s="58" t="s">
        <v>8</v>
      </c>
      <c r="V2282" s="58" t="s">
        <v>95</v>
      </c>
      <c r="W2282" s="58" t="s">
        <v>97</v>
      </c>
      <c r="X2282" s="58" t="s">
        <v>98</v>
      </c>
      <c r="Y2282" s="58" t="s">
        <v>94</v>
      </c>
      <c r="Z2282" s="58" t="s">
        <v>96</v>
      </c>
      <c r="AA2282" s="58" t="s">
        <v>99</v>
      </c>
      <c r="AB2282" s="58">
        <v>254</v>
      </c>
      <c r="AC2282" s="58">
        <v>363.22</v>
      </c>
    </row>
    <row r="2283" spans="19:29" ht="18" customHeight="1" x14ac:dyDescent="0.25">
      <c r="S2283" s="58" t="s">
        <v>89</v>
      </c>
      <c r="T2283" s="58">
        <v>2022</v>
      </c>
      <c r="U2283" s="58" t="s">
        <v>8</v>
      </c>
      <c r="V2283" s="58" t="s">
        <v>95</v>
      </c>
      <c r="W2283" s="58" t="s">
        <v>97</v>
      </c>
      <c r="X2283" s="58" t="s">
        <v>98</v>
      </c>
      <c r="Y2283" s="58" t="s">
        <v>94</v>
      </c>
      <c r="Z2283" s="58" t="s">
        <v>96</v>
      </c>
      <c r="AA2283" s="58" t="s">
        <v>99</v>
      </c>
      <c r="AB2283" s="58">
        <v>296</v>
      </c>
      <c r="AC2283" s="58">
        <v>423.28</v>
      </c>
    </row>
    <row r="2284" spans="19:29" ht="18" customHeight="1" x14ac:dyDescent="0.25">
      <c r="S2284" s="58" t="s">
        <v>82</v>
      </c>
      <c r="T2284" s="58">
        <v>2022</v>
      </c>
      <c r="U2284" s="58" t="s">
        <v>8</v>
      </c>
      <c r="V2284" s="58" t="s">
        <v>95</v>
      </c>
      <c r="W2284" s="58" t="s">
        <v>97</v>
      </c>
      <c r="X2284" s="58" t="s">
        <v>98</v>
      </c>
      <c r="Y2284" s="58" t="s">
        <v>94</v>
      </c>
      <c r="Z2284" s="58" t="s">
        <v>96</v>
      </c>
      <c r="AA2284" s="58" t="s">
        <v>99</v>
      </c>
      <c r="AB2284" s="58">
        <v>328</v>
      </c>
      <c r="AC2284" s="58">
        <v>469.03999999999996</v>
      </c>
    </row>
    <row r="2285" spans="19:29" ht="18" customHeight="1" x14ac:dyDescent="0.25">
      <c r="S2285" s="58" t="s">
        <v>91</v>
      </c>
      <c r="T2285" s="58">
        <v>2022</v>
      </c>
      <c r="U2285" s="58" t="s">
        <v>8</v>
      </c>
      <c r="V2285" s="58" t="s">
        <v>95</v>
      </c>
      <c r="W2285" s="58" t="s">
        <v>97</v>
      </c>
      <c r="X2285" s="58" t="s">
        <v>98</v>
      </c>
      <c r="Y2285" s="58" t="s">
        <v>94</v>
      </c>
      <c r="Z2285" s="58" t="s">
        <v>96</v>
      </c>
      <c r="AA2285" s="58" t="s">
        <v>99</v>
      </c>
      <c r="AB2285" s="58">
        <v>250</v>
      </c>
      <c r="AC2285" s="58">
        <v>357.5</v>
      </c>
    </row>
    <row r="2286" spans="19:29" ht="18" customHeight="1" x14ac:dyDescent="0.25">
      <c r="S2286" s="58" t="s">
        <v>89</v>
      </c>
      <c r="T2286" s="58">
        <v>2022</v>
      </c>
      <c r="U2286" s="58" t="s">
        <v>8</v>
      </c>
      <c r="V2286" s="58" t="s">
        <v>95</v>
      </c>
      <c r="W2286" s="58" t="s">
        <v>97</v>
      </c>
      <c r="X2286" s="58" t="s">
        <v>98</v>
      </c>
      <c r="Y2286" s="58" t="s">
        <v>94</v>
      </c>
      <c r="Z2286" s="58" t="s">
        <v>96</v>
      </c>
      <c r="AA2286" s="58" t="s">
        <v>99</v>
      </c>
      <c r="AB2286" s="58">
        <v>298</v>
      </c>
      <c r="AC2286" s="58">
        <v>426.14</v>
      </c>
    </row>
    <row r="2287" spans="19:29" ht="18" customHeight="1" x14ac:dyDescent="0.25">
      <c r="S2287" s="58" t="s">
        <v>82</v>
      </c>
      <c r="T2287" s="58">
        <v>2022</v>
      </c>
      <c r="U2287" s="58" t="s">
        <v>8</v>
      </c>
      <c r="V2287" s="58" t="s">
        <v>95</v>
      </c>
      <c r="W2287" s="58" t="s">
        <v>97</v>
      </c>
      <c r="X2287" s="58" t="s">
        <v>98</v>
      </c>
      <c r="Y2287" s="58" t="s">
        <v>94</v>
      </c>
      <c r="Z2287" s="58" t="s">
        <v>96</v>
      </c>
      <c r="AA2287" s="58" t="s">
        <v>99</v>
      </c>
      <c r="AB2287" s="58">
        <v>785</v>
      </c>
      <c r="AC2287" s="58">
        <v>1122.55</v>
      </c>
    </row>
    <row r="2288" spans="19:29" ht="18" customHeight="1" x14ac:dyDescent="0.25">
      <c r="S2288" s="58" t="s">
        <v>93</v>
      </c>
      <c r="T2288" s="58">
        <v>2022</v>
      </c>
      <c r="U2288" s="58" t="s">
        <v>8</v>
      </c>
      <c r="V2288" s="58" t="s">
        <v>95</v>
      </c>
      <c r="W2288" s="58" t="s">
        <v>97</v>
      </c>
      <c r="X2288" s="58" t="s">
        <v>98</v>
      </c>
      <c r="Y2288" s="58" t="s">
        <v>94</v>
      </c>
      <c r="Z2288" s="58" t="s">
        <v>96</v>
      </c>
      <c r="AA2288" s="58" t="s">
        <v>99</v>
      </c>
      <c r="AB2288" s="58">
        <v>838</v>
      </c>
      <c r="AC2288" s="58">
        <v>1198.3399999999999</v>
      </c>
    </row>
    <row r="2289" spans="19:29" ht="18" customHeight="1" x14ac:dyDescent="0.25">
      <c r="S2289" s="58" t="s">
        <v>93</v>
      </c>
      <c r="T2289" s="58">
        <v>2022</v>
      </c>
      <c r="U2289" s="58" t="s">
        <v>8</v>
      </c>
      <c r="V2289" s="58" t="s">
        <v>95</v>
      </c>
      <c r="W2289" s="58" t="s">
        <v>97</v>
      </c>
      <c r="X2289" s="58" t="s">
        <v>98</v>
      </c>
      <c r="Y2289" s="58" t="s">
        <v>94</v>
      </c>
      <c r="Z2289" s="58" t="s">
        <v>96</v>
      </c>
      <c r="AA2289" s="58" t="s">
        <v>99</v>
      </c>
      <c r="AB2289" s="58">
        <v>871</v>
      </c>
      <c r="AC2289" s="58">
        <v>1245.53</v>
      </c>
    </row>
    <row r="2290" spans="19:29" ht="18" customHeight="1" x14ac:dyDescent="0.25">
      <c r="S2290" s="58" t="s">
        <v>91</v>
      </c>
      <c r="T2290" s="58">
        <v>2022</v>
      </c>
      <c r="U2290" s="58" t="s">
        <v>8</v>
      </c>
      <c r="V2290" s="58" t="s">
        <v>95</v>
      </c>
      <c r="W2290" s="58" t="s">
        <v>97</v>
      </c>
      <c r="X2290" s="58" t="s">
        <v>98</v>
      </c>
      <c r="Y2290" s="58" t="s">
        <v>94</v>
      </c>
      <c r="Z2290" s="58" t="s">
        <v>96</v>
      </c>
      <c r="AA2290" s="58" t="s">
        <v>99</v>
      </c>
      <c r="AB2290" s="58">
        <v>945</v>
      </c>
      <c r="AC2290" s="58">
        <v>1351.35</v>
      </c>
    </row>
    <row r="2291" spans="19:29" ht="18" customHeight="1" x14ac:dyDescent="0.25">
      <c r="S2291" s="58" t="s">
        <v>89</v>
      </c>
      <c r="T2291" s="58">
        <v>2022</v>
      </c>
      <c r="U2291" s="58" t="s">
        <v>8</v>
      </c>
      <c r="V2291" s="58" t="s">
        <v>95</v>
      </c>
      <c r="W2291" s="58" t="s">
        <v>97</v>
      </c>
      <c r="X2291" s="58" t="s">
        <v>98</v>
      </c>
      <c r="Y2291" s="58" t="s">
        <v>94</v>
      </c>
      <c r="Z2291" s="58" t="s">
        <v>96</v>
      </c>
      <c r="AA2291" s="58" t="s">
        <v>99</v>
      </c>
      <c r="AB2291" s="58">
        <v>946</v>
      </c>
      <c r="AC2291" s="58">
        <v>1352.78</v>
      </c>
    </row>
    <row r="2292" spans="19:29" ht="18" customHeight="1" x14ac:dyDescent="0.25">
      <c r="S2292" s="58" t="s">
        <v>93</v>
      </c>
      <c r="T2292" s="58">
        <v>2022</v>
      </c>
      <c r="U2292" s="58" t="s">
        <v>8</v>
      </c>
      <c r="V2292" s="58" t="s">
        <v>95</v>
      </c>
      <c r="W2292" s="58" t="s">
        <v>97</v>
      </c>
      <c r="X2292" s="58" t="s">
        <v>98</v>
      </c>
      <c r="Y2292" s="58" t="s">
        <v>94</v>
      </c>
      <c r="Z2292" s="58" t="s">
        <v>96</v>
      </c>
      <c r="AA2292" s="58" t="s">
        <v>99</v>
      </c>
      <c r="AB2292" s="58">
        <v>824</v>
      </c>
      <c r="AC2292" s="58">
        <v>526.24</v>
      </c>
    </row>
    <row r="2293" spans="19:29" ht="18" customHeight="1" x14ac:dyDescent="0.25">
      <c r="S2293" s="58" t="s">
        <v>82</v>
      </c>
      <c r="T2293" s="58">
        <v>2022</v>
      </c>
      <c r="U2293" s="58" t="s">
        <v>8</v>
      </c>
      <c r="V2293" s="58" t="s">
        <v>95</v>
      </c>
      <c r="W2293" s="58" t="s">
        <v>97</v>
      </c>
      <c r="X2293" s="58" t="s">
        <v>98</v>
      </c>
      <c r="Y2293" s="58" t="s">
        <v>94</v>
      </c>
      <c r="Z2293" s="58" t="s">
        <v>96</v>
      </c>
      <c r="AA2293" s="58" t="s">
        <v>99</v>
      </c>
      <c r="AB2293" s="58">
        <v>297</v>
      </c>
      <c r="AC2293" s="58">
        <v>424.71</v>
      </c>
    </row>
    <row r="2294" spans="19:29" ht="18" customHeight="1" x14ac:dyDescent="0.25">
      <c r="S2294" s="58" t="s">
        <v>82</v>
      </c>
      <c r="T2294" s="58">
        <v>2022</v>
      </c>
      <c r="U2294" s="58" t="s">
        <v>8</v>
      </c>
      <c r="V2294" s="58" t="s">
        <v>95</v>
      </c>
      <c r="W2294" s="58" t="s">
        <v>97</v>
      </c>
      <c r="X2294" s="58" t="s">
        <v>98</v>
      </c>
      <c r="Y2294" s="58" t="s">
        <v>94</v>
      </c>
      <c r="Z2294" s="58" t="s">
        <v>96</v>
      </c>
      <c r="AA2294" s="58" t="s">
        <v>99</v>
      </c>
      <c r="AB2294" s="58">
        <v>351</v>
      </c>
      <c r="AC2294" s="58">
        <v>501.93</v>
      </c>
    </row>
    <row r="2295" spans="19:29" ht="18" customHeight="1" x14ac:dyDescent="0.25">
      <c r="S2295" s="58" t="s">
        <v>93</v>
      </c>
      <c r="T2295" s="58">
        <v>2022</v>
      </c>
      <c r="U2295" s="58" t="s">
        <v>8</v>
      </c>
      <c r="V2295" s="58" t="s">
        <v>95</v>
      </c>
      <c r="W2295" s="58" t="s">
        <v>97</v>
      </c>
      <c r="X2295" s="58" t="s">
        <v>98</v>
      </c>
      <c r="Y2295" s="58" t="s">
        <v>94</v>
      </c>
      <c r="Z2295" s="58" t="s">
        <v>96</v>
      </c>
      <c r="AA2295" s="58" t="s">
        <v>99</v>
      </c>
      <c r="AB2295" s="58">
        <v>345</v>
      </c>
      <c r="AC2295" s="58">
        <v>493.35</v>
      </c>
    </row>
    <row r="2296" spans="19:29" ht="18" customHeight="1" x14ac:dyDescent="0.25">
      <c r="S2296" s="58" t="s">
        <v>91</v>
      </c>
      <c r="T2296" s="58">
        <v>2022</v>
      </c>
      <c r="U2296" s="58" t="s">
        <v>8</v>
      </c>
      <c r="V2296" s="58" t="s">
        <v>95</v>
      </c>
      <c r="W2296" s="58" t="s">
        <v>97</v>
      </c>
      <c r="X2296" s="58" t="s">
        <v>98</v>
      </c>
      <c r="Y2296" s="58" t="s">
        <v>94</v>
      </c>
      <c r="Z2296" s="58" t="s">
        <v>96</v>
      </c>
      <c r="AA2296" s="58" t="s">
        <v>99</v>
      </c>
      <c r="AB2296" s="58">
        <v>339</v>
      </c>
      <c r="AC2296" s="58">
        <v>484.77</v>
      </c>
    </row>
    <row r="2297" spans="19:29" ht="18" customHeight="1" x14ac:dyDescent="0.25">
      <c r="S2297" s="58" t="s">
        <v>89</v>
      </c>
      <c r="T2297" s="58">
        <v>2022</v>
      </c>
      <c r="U2297" s="58" t="s">
        <v>8</v>
      </c>
      <c r="V2297" s="58" t="s">
        <v>95</v>
      </c>
      <c r="W2297" s="58" t="s">
        <v>97</v>
      </c>
      <c r="X2297" s="58" t="s">
        <v>98</v>
      </c>
      <c r="Y2297" s="58" t="s">
        <v>94</v>
      </c>
      <c r="Z2297" s="58" t="s">
        <v>96</v>
      </c>
      <c r="AA2297" s="58" t="s">
        <v>99</v>
      </c>
      <c r="AB2297" s="58">
        <v>325</v>
      </c>
      <c r="AC2297" s="58">
        <v>464.75</v>
      </c>
    </row>
    <row r="2298" spans="19:29" ht="18" customHeight="1" x14ac:dyDescent="0.25">
      <c r="S2298" s="58" t="s">
        <v>91</v>
      </c>
      <c r="T2298" s="58">
        <v>2022</v>
      </c>
      <c r="U2298" s="58" t="s">
        <v>8</v>
      </c>
      <c r="V2298" s="58" t="s">
        <v>95</v>
      </c>
      <c r="W2298" s="58" t="s">
        <v>97</v>
      </c>
      <c r="X2298" s="58" t="s">
        <v>98</v>
      </c>
      <c r="Y2298" s="58" t="s">
        <v>94</v>
      </c>
      <c r="Z2298" s="58" t="s">
        <v>96</v>
      </c>
      <c r="AA2298" s="58" t="s">
        <v>99</v>
      </c>
      <c r="AB2298" s="58">
        <v>253</v>
      </c>
      <c r="AC2298" s="58">
        <v>361.78999999999996</v>
      </c>
    </row>
    <row r="2299" spans="19:29" ht="18" customHeight="1" x14ac:dyDescent="0.25">
      <c r="S2299" s="58" t="s">
        <v>82</v>
      </c>
      <c r="T2299" s="58">
        <v>2022</v>
      </c>
      <c r="U2299" s="58" t="s">
        <v>8</v>
      </c>
      <c r="V2299" s="58" t="s">
        <v>95</v>
      </c>
      <c r="W2299" s="58" t="s">
        <v>97</v>
      </c>
      <c r="X2299" s="58" t="s">
        <v>98</v>
      </c>
      <c r="Y2299" s="58" t="s">
        <v>94</v>
      </c>
      <c r="Z2299" s="58" t="s">
        <v>96</v>
      </c>
      <c r="AA2299" s="58" t="s">
        <v>99</v>
      </c>
      <c r="AB2299" s="58">
        <v>301</v>
      </c>
      <c r="AC2299" s="58">
        <v>430.43</v>
      </c>
    </row>
    <row r="2300" spans="19:29" ht="18" customHeight="1" x14ac:dyDescent="0.25">
      <c r="S2300" s="58" t="s">
        <v>89</v>
      </c>
      <c r="T2300" s="58">
        <v>2022</v>
      </c>
      <c r="U2300" s="58" t="s">
        <v>8</v>
      </c>
      <c r="V2300" s="58" t="s">
        <v>95</v>
      </c>
      <c r="W2300" s="58" t="s">
        <v>97</v>
      </c>
      <c r="X2300" s="58" t="s">
        <v>98</v>
      </c>
      <c r="Y2300" s="58" t="s">
        <v>94</v>
      </c>
      <c r="Z2300" s="58" t="s">
        <v>96</v>
      </c>
      <c r="AA2300" s="58" t="s">
        <v>99</v>
      </c>
      <c r="AB2300" s="58">
        <v>794</v>
      </c>
      <c r="AC2300" s="58">
        <v>1135.42</v>
      </c>
    </row>
    <row r="2301" spans="19:29" ht="18" customHeight="1" x14ac:dyDescent="0.25">
      <c r="S2301" s="58" t="s">
        <v>89</v>
      </c>
      <c r="T2301" s="58">
        <v>2022</v>
      </c>
      <c r="U2301" s="58" t="s">
        <v>8</v>
      </c>
      <c r="V2301" s="58" t="s">
        <v>95</v>
      </c>
      <c r="W2301" s="58" t="s">
        <v>97</v>
      </c>
      <c r="X2301" s="58" t="s">
        <v>98</v>
      </c>
      <c r="Y2301" s="58" t="s">
        <v>94</v>
      </c>
      <c r="Z2301" s="58" t="s">
        <v>96</v>
      </c>
      <c r="AA2301" s="58" t="s">
        <v>99</v>
      </c>
      <c r="AB2301" s="58">
        <v>847</v>
      </c>
      <c r="AC2301" s="58">
        <v>1211.21</v>
      </c>
    </row>
    <row r="2302" spans="19:29" ht="18" customHeight="1" x14ac:dyDescent="0.25">
      <c r="S2302" s="58" t="s">
        <v>82</v>
      </c>
      <c r="T2302" s="58">
        <v>2022</v>
      </c>
      <c r="U2302" s="58" t="s">
        <v>8</v>
      </c>
      <c r="V2302" s="58" t="s">
        <v>95</v>
      </c>
      <c r="W2302" s="58" t="s">
        <v>97</v>
      </c>
      <c r="X2302" s="58" t="s">
        <v>98</v>
      </c>
      <c r="Y2302" s="58" t="s">
        <v>94</v>
      </c>
      <c r="Z2302" s="58" t="s">
        <v>96</v>
      </c>
      <c r="AA2302" s="58" t="s">
        <v>99</v>
      </c>
      <c r="AB2302" s="58">
        <v>880</v>
      </c>
      <c r="AC2302" s="58">
        <v>1258.4000000000001</v>
      </c>
    </row>
    <row r="2303" spans="19:29" ht="18" customHeight="1" x14ac:dyDescent="0.25">
      <c r="S2303" s="58" t="s">
        <v>82</v>
      </c>
      <c r="T2303" s="58">
        <v>2023</v>
      </c>
      <c r="U2303" s="58" t="s">
        <v>3</v>
      </c>
      <c r="V2303" s="58" t="s">
        <v>83</v>
      </c>
      <c r="W2303" s="58" t="s">
        <v>97</v>
      </c>
      <c r="X2303" s="58" t="s">
        <v>85</v>
      </c>
      <c r="Y2303" s="58" t="s">
        <v>86</v>
      </c>
      <c r="Z2303" s="58" t="s">
        <v>87</v>
      </c>
      <c r="AA2303" s="58" t="s">
        <v>90</v>
      </c>
      <c r="AB2303" s="58">
        <v>362</v>
      </c>
      <c r="AC2303" s="58">
        <v>553.86</v>
      </c>
    </row>
    <row r="2304" spans="19:29" ht="18" customHeight="1" x14ac:dyDescent="0.25">
      <c r="S2304" s="58" t="s">
        <v>89</v>
      </c>
      <c r="T2304" s="58">
        <v>2023</v>
      </c>
      <c r="U2304" s="58" t="s">
        <v>3</v>
      </c>
      <c r="V2304" s="58" t="s">
        <v>83</v>
      </c>
      <c r="W2304" s="58" t="s">
        <v>97</v>
      </c>
      <c r="X2304" s="58" t="s">
        <v>85</v>
      </c>
      <c r="Y2304" s="58" t="s">
        <v>86</v>
      </c>
      <c r="Z2304" s="58" t="s">
        <v>87</v>
      </c>
      <c r="AA2304" s="58" t="s">
        <v>90</v>
      </c>
      <c r="AB2304" s="58">
        <v>338</v>
      </c>
      <c r="AC2304" s="58">
        <v>483.34000000000003</v>
      </c>
    </row>
    <row r="2305" spans="19:29" ht="18" customHeight="1" x14ac:dyDescent="0.25">
      <c r="S2305" s="58" t="s">
        <v>92</v>
      </c>
      <c r="T2305" s="58">
        <v>2023</v>
      </c>
      <c r="U2305" s="58" t="s">
        <v>3</v>
      </c>
      <c r="V2305" s="58" t="s">
        <v>83</v>
      </c>
      <c r="W2305" s="58" t="s">
        <v>97</v>
      </c>
      <c r="X2305" s="58" t="s">
        <v>85</v>
      </c>
      <c r="Y2305" s="58" t="s">
        <v>86</v>
      </c>
      <c r="Z2305" s="58" t="s">
        <v>87</v>
      </c>
      <c r="AA2305" s="58" t="s">
        <v>90</v>
      </c>
      <c r="AB2305" s="58">
        <v>364</v>
      </c>
      <c r="AC2305" s="58">
        <v>520.52</v>
      </c>
    </row>
    <row r="2306" spans="19:29" ht="18" customHeight="1" x14ac:dyDescent="0.25">
      <c r="S2306" s="58" t="s">
        <v>89</v>
      </c>
      <c r="T2306" s="58">
        <v>2023</v>
      </c>
      <c r="U2306" s="58" t="s">
        <v>3</v>
      </c>
      <c r="V2306" s="58" t="s">
        <v>83</v>
      </c>
      <c r="W2306" s="58" t="s">
        <v>97</v>
      </c>
      <c r="X2306" s="58" t="s">
        <v>85</v>
      </c>
      <c r="Y2306" s="58" t="s">
        <v>86</v>
      </c>
      <c r="Z2306" s="58" t="s">
        <v>87</v>
      </c>
      <c r="AA2306" s="58" t="s">
        <v>90</v>
      </c>
      <c r="AB2306" s="58">
        <v>334</v>
      </c>
      <c r="AC2306" s="58">
        <v>477.62</v>
      </c>
    </row>
    <row r="2307" spans="19:29" ht="18" customHeight="1" x14ac:dyDescent="0.25">
      <c r="S2307" s="58" t="s">
        <v>89</v>
      </c>
      <c r="T2307" s="58">
        <v>2023</v>
      </c>
      <c r="U2307" s="58" t="s">
        <v>3</v>
      </c>
      <c r="V2307" s="58" t="s">
        <v>83</v>
      </c>
      <c r="W2307" s="58" t="s">
        <v>97</v>
      </c>
      <c r="X2307" s="58" t="s">
        <v>85</v>
      </c>
      <c r="Y2307" s="58" t="s">
        <v>86</v>
      </c>
      <c r="Z2307" s="58" t="s">
        <v>87</v>
      </c>
      <c r="AA2307" s="58" t="s">
        <v>90</v>
      </c>
      <c r="AB2307" s="58">
        <v>655</v>
      </c>
      <c r="AC2307" s="58">
        <v>936.65</v>
      </c>
    </row>
    <row r="2308" spans="19:29" ht="18" customHeight="1" x14ac:dyDescent="0.25">
      <c r="S2308" s="58" t="s">
        <v>82</v>
      </c>
      <c r="T2308" s="58">
        <v>2023</v>
      </c>
      <c r="U2308" s="58" t="s">
        <v>3</v>
      </c>
      <c r="V2308" s="58" t="s">
        <v>83</v>
      </c>
      <c r="W2308" s="58" t="s">
        <v>97</v>
      </c>
      <c r="X2308" s="58" t="s">
        <v>85</v>
      </c>
      <c r="Y2308" s="58" t="s">
        <v>86</v>
      </c>
      <c r="Z2308" s="58" t="s">
        <v>87</v>
      </c>
      <c r="AA2308" s="58" t="s">
        <v>90</v>
      </c>
      <c r="AB2308" s="58">
        <v>742</v>
      </c>
      <c r="AC2308" s="58">
        <v>1061.06</v>
      </c>
    </row>
    <row r="2309" spans="19:29" ht="18" customHeight="1" x14ac:dyDescent="0.25">
      <c r="S2309" s="58" t="s">
        <v>82</v>
      </c>
      <c r="T2309" s="58">
        <v>2023</v>
      </c>
      <c r="U2309" s="58" t="s">
        <v>3</v>
      </c>
      <c r="V2309" s="58" t="s">
        <v>83</v>
      </c>
      <c r="W2309" s="58" t="s">
        <v>97</v>
      </c>
      <c r="X2309" s="58" t="s">
        <v>85</v>
      </c>
      <c r="Y2309" s="58" t="s">
        <v>86</v>
      </c>
      <c r="Z2309" s="58" t="s">
        <v>87</v>
      </c>
      <c r="AA2309" s="58" t="s">
        <v>90</v>
      </c>
      <c r="AB2309" s="58">
        <v>363</v>
      </c>
      <c r="AC2309" s="58">
        <v>519.09</v>
      </c>
    </row>
    <row r="2310" spans="19:29" ht="18" customHeight="1" x14ac:dyDescent="0.25">
      <c r="S2310" s="58" t="s">
        <v>89</v>
      </c>
      <c r="T2310" s="58">
        <v>2023</v>
      </c>
      <c r="U2310" s="58" t="s">
        <v>3</v>
      </c>
      <c r="V2310" s="58" t="s">
        <v>83</v>
      </c>
      <c r="W2310" s="58" t="s">
        <v>97</v>
      </c>
      <c r="X2310" s="58" t="s">
        <v>85</v>
      </c>
      <c r="Y2310" s="58" t="s">
        <v>86</v>
      </c>
      <c r="Z2310" s="58" t="s">
        <v>87</v>
      </c>
      <c r="AA2310" s="58" t="s">
        <v>90</v>
      </c>
      <c r="AB2310" s="58">
        <v>781</v>
      </c>
      <c r="AC2310" s="58">
        <v>526.24</v>
      </c>
    </row>
    <row r="2311" spans="19:29" ht="18" customHeight="1" x14ac:dyDescent="0.25">
      <c r="S2311" s="58" t="s">
        <v>89</v>
      </c>
      <c r="T2311" s="58">
        <v>2023</v>
      </c>
      <c r="U2311" s="58" t="s">
        <v>3</v>
      </c>
      <c r="V2311" s="58" t="s">
        <v>83</v>
      </c>
      <c r="W2311" s="58" t="s">
        <v>97</v>
      </c>
      <c r="X2311" s="58" t="s">
        <v>85</v>
      </c>
      <c r="Y2311" s="58" t="s">
        <v>86</v>
      </c>
      <c r="Z2311" s="58" t="s">
        <v>87</v>
      </c>
      <c r="AA2311" s="58" t="s">
        <v>90</v>
      </c>
      <c r="AB2311" s="58">
        <v>361</v>
      </c>
      <c r="AC2311" s="58">
        <v>516.23</v>
      </c>
    </row>
    <row r="2312" spans="19:29" ht="18" customHeight="1" x14ac:dyDescent="0.25">
      <c r="S2312" s="58" t="s">
        <v>92</v>
      </c>
      <c r="T2312" s="58">
        <v>2023</v>
      </c>
      <c r="U2312" s="58" t="s">
        <v>3</v>
      </c>
      <c r="V2312" s="58" t="s">
        <v>83</v>
      </c>
      <c r="W2312" s="58" t="s">
        <v>97</v>
      </c>
      <c r="X2312" s="58" t="s">
        <v>85</v>
      </c>
      <c r="Y2312" s="58" t="s">
        <v>86</v>
      </c>
      <c r="Z2312" s="58" t="s">
        <v>87</v>
      </c>
      <c r="AA2312" s="58" t="s">
        <v>90</v>
      </c>
      <c r="AB2312" s="58">
        <v>337</v>
      </c>
      <c r="AC2312" s="58">
        <v>481.90999999999997</v>
      </c>
    </row>
    <row r="2313" spans="19:29" ht="18" customHeight="1" x14ac:dyDescent="0.25">
      <c r="S2313" s="58" t="s">
        <v>89</v>
      </c>
      <c r="T2313" s="58">
        <v>2023</v>
      </c>
      <c r="U2313" s="58" t="s">
        <v>3</v>
      </c>
      <c r="V2313" s="58" t="s">
        <v>83</v>
      </c>
      <c r="W2313" s="58" t="s">
        <v>97</v>
      </c>
      <c r="X2313" s="58" t="s">
        <v>85</v>
      </c>
      <c r="Y2313" s="58" t="s">
        <v>86</v>
      </c>
      <c r="Z2313" s="58" t="s">
        <v>87</v>
      </c>
      <c r="AA2313" s="58" t="s">
        <v>90</v>
      </c>
      <c r="AB2313" s="58">
        <v>365</v>
      </c>
      <c r="AC2313" s="58">
        <v>521.95000000000005</v>
      </c>
    </row>
    <row r="2314" spans="19:29" ht="18" customHeight="1" x14ac:dyDescent="0.25">
      <c r="S2314" s="58" t="s">
        <v>82</v>
      </c>
      <c r="T2314" s="58">
        <v>2023</v>
      </c>
      <c r="U2314" s="58" t="s">
        <v>3</v>
      </c>
      <c r="V2314" s="58" t="s">
        <v>83</v>
      </c>
      <c r="W2314" s="58" t="s">
        <v>97</v>
      </c>
      <c r="X2314" s="58" t="s">
        <v>85</v>
      </c>
      <c r="Y2314" s="58" t="s">
        <v>86</v>
      </c>
      <c r="Z2314" s="58" t="s">
        <v>87</v>
      </c>
      <c r="AA2314" s="58" t="s">
        <v>90</v>
      </c>
      <c r="AB2314" s="58">
        <v>751</v>
      </c>
      <c r="AC2314" s="58">
        <v>1073.93</v>
      </c>
    </row>
    <row r="2315" spans="19:29" ht="18" customHeight="1" x14ac:dyDescent="0.25">
      <c r="S2315" s="58" t="s">
        <v>92</v>
      </c>
      <c r="T2315" s="58">
        <v>2023</v>
      </c>
      <c r="U2315" s="58" t="s">
        <v>7</v>
      </c>
      <c r="V2315" s="58" t="s">
        <v>83</v>
      </c>
      <c r="W2315" s="58" t="s">
        <v>97</v>
      </c>
      <c r="X2315" s="58" t="s">
        <v>85</v>
      </c>
      <c r="Y2315" s="58" t="s">
        <v>86</v>
      </c>
      <c r="Z2315" s="58" t="s">
        <v>87</v>
      </c>
      <c r="AA2315" s="58" t="s">
        <v>90</v>
      </c>
      <c r="AB2315" s="58">
        <v>344</v>
      </c>
      <c r="AC2315" s="58">
        <v>526.32000000000005</v>
      </c>
    </row>
    <row r="2316" spans="19:29" ht="18" customHeight="1" x14ac:dyDescent="0.25">
      <c r="S2316" s="58" t="s">
        <v>82</v>
      </c>
      <c r="T2316" s="58">
        <v>2023</v>
      </c>
      <c r="U2316" s="58" t="s">
        <v>7</v>
      </c>
      <c r="V2316" s="58" t="s">
        <v>83</v>
      </c>
      <c r="W2316" s="58" t="s">
        <v>97</v>
      </c>
      <c r="X2316" s="58" t="s">
        <v>85</v>
      </c>
      <c r="Y2316" s="58" t="s">
        <v>86</v>
      </c>
      <c r="Z2316" s="58" t="s">
        <v>87</v>
      </c>
      <c r="AA2316" s="58" t="s">
        <v>90</v>
      </c>
      <c r="AB2316" s="58">
        <v>314</v>
      </c>
      <c r="AC2316" s="58">
        <v>449.02</v>
      </c>
    </row>
    <row r="2317" spans="19:29" ht="18" customHeight="1" x14ac:dyDescent="0.25">
      <c r="S2317" s="58" t="s">
        <v>89</v>
      </c>
      <c r="T2317" s="58">
        <v>2023</v>
      </c>
      <c r="U2317" s="58" t="s">
        <v>7</v>
      </c>
      <c r="V2317" s="58" t="s">
        <v>83</v>
      </c>
      <c r="W2317" s="58" t="s">
        <v>84</v>
      </c>
      <c r="X2317" s="58" t="s">
        <v>85</v>
      </c>
      <c r="Y2317" s="58" t="s">
        <v>86</v>
      </c>
      <c r="Z2317" s="58" t="s">
        <v>87</v>
      </c>
      <c r="AA2317" s="58" t="s">
        <v>90</v>
      </c>
      <c r="AB2317" s="58">
        <v>340</v>
      </c>
      <c r="AC2317" s="58">
        <v>486.2</v>
      </c>
    </row>
    <row r="2318" spans="19:29" ht="18" customHeight="1" x14ac:dyDescent="0.25">
      <c r="S2318" s="58" t="s">
        <v>82</v>
      </c>
      <c r="T2318" s="58">
        <v>2023</v>
      </c>
      <c r="U2318" s="58" t="s">
        <v>7</v>
      </c>
      <c r="V2318" s="58" t="s">
        <v>83</v>
      </c>
      <c r="W2318" s="58" t="s">
        <v>84</v>
      </c>
      <c r="X2318" s="58" t="s">
        <v>85</v>
      </c>
      <c r="Y2318" s="58" t="s">
        <v>86</v>
      </c>
      <c r="Z2318" s="58" t="s">
        <v>87</v>
      </c>
      <c r="AA2318" s="58" t="s">
        <v>90</v>
      </c>
      <c r="AB2318" s="58">
        <v>316</v>
      </c>
      <c r="AC2318" s="58">
        <v>451.88</v>
      </c>
    </row>
    <row r="2319" spans="19:29" ht="18" customHeight="1" x14ac:dyDescent="0.25">
      <c r="S2319" s="58" t="s">
        <v>89</v>
      </c>
      <c r="T2319" s="58">
        <v>2023</v>
      </c>
      <c r="U2319" s="58" t="s">
        <v>7</v>
      </c>
      <c r="V2319" s="58" t="s">
        <v>83</v>
      </c>
      <c r="W2319" s="58" t="s">
        <v>84</v>
      </c>
      <c r="X2319" s="58" t="s">
        <v>85</v>
      </c>
      <c r="Y2319" s="58" t="s">
        <v>86</v>
      </c>
      <c r="Z2319" s="58" t="s">
        <v>87</v>
      </c>
      <c r="AA2319" s="58" t="s">
        <v>90</v>
      </c>
      <c r="AB2319" s="58">
        <v>659</v>
      </c>
      <c r="AC2319" s="58">
        <v>942.37</v>
      </c>
    </row>
    <row r="2320" spans="19:29" ht="18" customHeight="1" x14ac:dyDescent="0.25">
      <c r="S2320" s="58" t="s">
        <v>89</v>
      </c>
      <c r="T2320" s="58">
        <v>2023</v>
      </c>
      <c r="U2320" s="58" t="s">
        <v>7</v>
      </c>
      <c r="V2320" s="58" t="s">
        <v>83</v>
      </c>
      <c r="W2320" s="58" t="s">
        <v>84</v>
      </c>
      <c r="X2320" s="58" t="s">
        <v>85</v>
      </c>
      <c r="Y2320" s="58" t="s">
        <v>86</v>
      </c>
      <c r="Z2320" s="58" t="s">
        <v>87</v>
      </c>
      <c r="AA2320" s="58" t="s">
        <v>90</v>
      </c>
      <c r="AB2320" s="58">
        <v>785</v>
      </c>
      <c r="AC2320" s="58">
        <v>526.24</v>
      </c>
    </row>
    <row r="2321" spans="19:29" ht="18" customHeight="1" x14ac:dyDescent="0.25">
      <c r="S2321" s="58" t="s">
        <v>82</v>
      </c>
      <c r="T2321" s="58">
        <v>2023</v>
      </c>
      <c r="U2321" s="58" t="s">
        <v>7</v>
      </c>
      <c r="V2321" s="58" t="s">
        <v>83</v>
      </c>
      <c r="W2321" s="58" t="s">
        <v>84</v>
      </c>
      <c r="X2321" s="58" t="s">
        <v>85</v>
      </c>
      <c r="Y2321" s="58" t="s">
        <v>86</v>
      </c>
      <c r="Z2321" s="58" t="s">
        <v>87</v>
      </c>
      <c r="AA2321" s="58" t="s">
        <v>90</v>
      </c>
      <c r="AB2321" s="58">
        <v>343</v>
      </c>
      <c r="AC2321" s="58">
        <v>490.49</v>
      </c>
    </row>
    <row r="2322" spans="19:29" ht="18" customHeight="1" x14ac:dyDescent="0.25">
      <c r="S2322" s="58" t="s">
        <v>89</v>
      </c>
      <c r="T2322" s="58">
        <v>2023</v>
      </c>
      <c r="U2322" s="58" t="s">
        <v>7</v>
      </c>
      <c r="V2322" s="58" t="s">
        <v>83</v>
      </c>
      <c r="W2322" s="58" t="s">
        <v>84</v>
      </c>
      <c r="X2322" s="58" t="s">
        <v>85</v>
      </c>
      <c r="Y2322" s="58" t="s">
        <v>86</v>
      </c>
      <c r="Z2322" s="58" t="s">
        <v>87</v>
      </c>
      <c r="AA2322" s="58" t="s">
        <v>90</v>
      </c>
      <c r="AB2322" s="58">
        <v>313</v>
      </c>
      <c r="AC2322" s="58">
        <v>447.59000000000003</v>
      </c>
    </row>
    <row r="2323" spans="19:29" ht="18" customHeight="1" x14ac:dyDescent="0.25">
      <c r="S2323" s="58" t="s">
        <v>82</v>
      </c>
      <c r="T2323" s="58">
        <v>2023</v>
      </c>
      <c r="U2323" s="58" t="s">
        <v>7</v>
      </c>
      <c r="V2323" s="58" t="s">
        <v>83</v>
      </c>
      <c r="W2323" s="58" t="s">
        <v>84</v>
      </c>
      <c r="X2323" s="58" t="s">
        <v>85</v>
      </c>
      <c r="Y2323" s="58" t="s">
        <v>86</v>
      </c>
      <c r="Z2323" s="58" t="s">
        <v>87</v>
      </c>
      <c r="AA2323" s="58" t="s">
        <v>90</v>
      </c>
      <c r="AB2323" s="58">
        <v>341</v>
      </c>
      <c r="AC2323" s="58">
        <v>487.63</v>
      </c>
    </row>
    <row r="2324" spans="19:29" ht="18" customHeight="1" x14ac:dyDescent="0.25">
      <c r="S2324" s="58" t="s">
        <v>92</v>
      </c>
      <c r="T2324" s="58">
        <v>2023</v>
      </c>
      <c r="U2324" s="58" t="s">
        <v>7</v>
      </c>
      <c r="V2324" s="58" t="s">
        <v>83</v>
      </c>
      <c r="W2324" s="58" t="s">
        <v>84</v>
      </c>
      <c r="X2324" s="58" t="s">
        <v>85</v>
      </c>
      <c r="Y2324" s="58" t="s">
        <v>86</v>
      </c>
      <c r="Z2324" s="58" t="s">
        <v>87</v>
      </c>
      <c r="AA2324" s="58" t="s">
        <v>90</v>
      </c>
      <c r="AB2324" s="58">
        <v>754</v>
      </c>
      <c r="AC2324" s="58">
        <v>1078.22</v>
      </c>
    </row>
    <row r="2325" spans="19:29" ht="18" customHeight="1" x14ac:dyDescent="0.25">
      <c r="S2325" s="58" t="s">
        <v>92</v>
      </c>
      <c r="T2325" s="58">
        <v>2023</v>
      </c>
      <c r="U2325" s="58" t="s">
        <v>11</v>
      </c>
      <c r="V2325" s="58" t="s">
        <v>83</v>
      </c>
      <c r="W2325" s="58" t="s">
        <v>84</v>
      </c>
      <c r="X2325" s="58" t="s">
        <v>85</v>
      </c>
      <c r="Y2325" s="58" t="s">
        <v>86</v>
      </c>
      <c r="Z2325" s="58" t="s">
        <v>87</v>
      </c>
      <c r="AA2325" s="58" t="s">
        <v>90</v>
      </c>
      <c r="AB2325" s="58">
        <v>320</v>
      </c>
      <c r="AC2325" s="58">
        <v>489.6</v>
      </c>
    </row>
    <row r="2326" spans="19:29" ht="18" customHeight="1" x14ac:dyDescent="0.25">
      <c r="S2326" s="58" t="s">
        <v>82</v>
      </c>
      <c r="T2326" s="58">
        <v>2023</v>
      </c>
      <c r="U2326" s="58" t="s">
        <v>11</v>
      </c>
      <c r="V2326" s="58" t="s">
        <v>83</v>
      </c>
      <c r="W2326" s="58" t="s">
        <v>84</v>
      </c>
      <c r="X2326" s="58" t="s">
        <v>85</v>
      </c>
      <c r="Y2326" s="58" t="s">
        <v>86</v>
      </c>
      <c r="Z2326" s="58" t="s">
        <v>87</v>
      </c>
      <c r="AA2326" s="58" t="s">
        <v>90</v>
      </c>
      <c r="AB2326" s="58">
        <v>296</v>
      </c>
      <c r="AC2326" s="58">
        <v>423.28</v>
      </c>
    </row>
    <row r="2327" spans="19:29" ht="18" customHeight="1" x14ac:dyDescent="0.25">
      <c r="S2327" s="58" t="s">
        <v>89</v>
      </c>
      <c r="T2327" s="58">
        <v>2023</v>
      </c>
      <c r="U2327" s="58" t="s">
        <v>11</v>
      </c>
      <c r="V2327" s="58" t="s">
        <v>83</v>
      </c>
      <c r="W2327" s="58" t="s">
        <v>84</v>
      </c>
      <c r="X2327" s="58" t="s">
        <v>85</v>
      </c>
      <c r="Y2327" s="58" t="s">
        <v>86</v>
      </c>
      <c r="Z2327" s="58" t="s">
        <v>87</v>
      </c>
      <c r="AA2327" s="58" t="s">
        <v>90</v>
      </c>
      <c r="AB2327" s="58">
        <v>322</v>
      </c>
      <c r="AC2327" s="58">
        <v>460.46000000000004</v>
      </c>
    </row>
    <row r="2328" spans="19:29" ht="18" customHeight="1" x14ac:dyDescent="0.25">
      <c r="S2328" s="58" t="s">
        <v>89</v>
      </c>
      <c r="T2328" s="58">
        <v>2023</v>
      </c>
      <c r="U2328" s="58" t="s">
        <v>11</v>
      </c>
      <c r="V2328" s="58" t="s">
        <v>83</v>
      </c>
      <c r="W2328" s="58" t="s">
        <v>84</v>
      </c>
      <c r="X2328" s="58" t="s">
        <v>85</v>
      </c>
      <c r="Y2328" s="58" t="s">
        <v>86</v>
      </c>
      <c r="Z2328" s="58" t="s">
        <v>87</v>
      </c>
      <c r="AA2328" s="58" t="s">
        <v>90</v>
      </c>
      <c r="AB2328" s="58">
        <v>292</v>
      </c>
      <c r="AC2328" s="58">
        <v>417.56</v>
      </c>
    </row>
    <row r="2329" spans="19:29" ht="18" customHeight="1" x14ac:dyDescent="0.25">
      <c r="S2329" s="58" t="s">
        <v>89</v>
      </c>
      <c r="T2329" s="58">
        <v>2023</v>
      </c>
      <c r="U2329" s="58" t="s">
        <v>11</v>
      </c>
      <c r="V2329" s="58" t="s">
        <v>83</v>
      </c>
      <c r="W2329" s="58" t="s">
        <v>84</v>
      </c>
      <c r="X2329" s="58" t="s">
        <v>85</v>
      </c>
      <c r="Y2329" s="58" t="s">
        <v>86</v>
      </c>
      <c r="Z2329" s="58" t="s">
        <v>87</v>
      </c>
      <c r="AA2329" s="58" t="s">
        <v>90</v>
      </c>
      <c r="AB2329" s="58">
        <v>749</v>
      </c>
      <c r="AC2329" s="58">
        <v>1071.07</v>
      </c>
    </row>
    <row r="2330" spans="19:29" ht="18" customHeight="1" x14ac:dyDescent="0.25">
      <c r="S2330" s="58" t="s">
        <v>89</v>
      </c>
      <c r="T2330" s="58">
        <v>2023</v>
      </c>
      <c r="U2330" s="58" t="s">
        <v>11</v>
      </c>
      <c r="V2330" s="58" t="s">
        <v>83</v>
      </c>
      <c r="W2330" s="58" t="s">
        <v>84</v>
      </c>
      <c r="X2330" s="58" t="s">
        <v>85</v>
      </c>
      <c r="Y2330" s="58" t="s">
        <v>86</v>
      </c>
      <c r="Z2330" s="58" t="s">
        <v>87</v>
      </c>
      <c r="AA2330" s="58" t="s">
        <v>90</v>
      </c>
      <c r="AB2330" s="58">
        <v>321</v>
      </c>
      <c r="AC2330" s="58">
        <v>459.03</v>
      </c>
    </row>
    <row r="2331" spans="19:29" ht="18" customHeight="1" x14ac:dyDescent="0.25">
      <c r="S2331" s="58" t="s">
        <v>89</v>
      </c>
      <c r="T2331" s="58">
        <v>2023</v>
      </c>
      <c r="U2331" s="58" t="s">
        <v>11</v>
      </c>
      <c r="V2331" s="58" t="s">
        <v>83</v>
      </c>
      <c r="W2331" s="58" t="s">
        <v>84</v>
      </c>
      <c r="X2331" s="58" t="s">
        <v>85</v>
      </c>
      <c r="Y2331" s="58" t="s">
        <v>86</v>
      </c>
      <c r="Z2331" s="58" t="s">
        <v>87</v>
      </c>
      <c r="AA2331" s="58" t="s">
        <v>90</v>
      </c>
      <c r="AB2331" s="58">
        <v>319</v>
      </c>
      <c r="AC2331" s="58">
        <v>456.16999999999996</v>
      </c>
    </row>
    <row r="2332" spans="19:29" ht="18" customHeight="1" x14ac:dyDescent="0.25">
      <c r="S2332" s="58" t="s">
        <v>89</v>
      </c>
      <c r="T2332" s="58">
        <v>2023</v>
      </c>
      <c r="U2332" s="58" t="s">
        <v>11</v>
      </c>
      <c r="V2332" s="58" t="s">
        <v>83</v>
      </c>
      <c r="W2332" s="58" t="s">
        <v>84</v>
      </c>
      <c r="X2332" s="58" t="s">
        <v>85</v>
      </c>
      <c r="Y2332" s="58" t="s">
        <v>86</v>
      </c>
      <c r="Z2332" s="58" t="s">
        <v>87</v>
      </c>
      <c r="AA2332" s="58" t="s">
        <v>90</v>
      </c>
      <c r="AB2332" s="58">
        <v>295</v>
      </c>
      <c r="AC2332" s="58">
        <v>421.85</v>
      </c>
    </row>
    <row r="2333" spans="19:29" ht="18" customHeight="1" x14ac:dyDescent="0.25">
      <c r="S2333" s="58" t="s">
        <v>82</v>
      </c>
      <c r="T2333" s="58">
        <v>2023</v>
      </c>
      <c r="U2333" s="58" t="s">
        <v>11</v>
      </c>
      <c r="V2333" s="58" t="s">
        <v>83</v>
      </c>
      <c r="W2333" s="58" t="s">
        <v>84</v>
      </c>
      <c r="X2333" s="58" t="s">
        <v>85</v>
      </c>
      <c r="Y2333" s="58" t="s">
        <v>86</v>
      </c>
      <c r="Z2333" s="58" t="s">
        <v>87</v>
      </c>
      <c r="AA2333" s="58" t="s">
        <v>90</v>
      </c>
      <c r="AB2333" s="58">
        <v>323</v>
      </c>
      <c r="AC2333" s="58">
        <v>461.89</v>
      </c>
    </row>
    <row r="2334" spans="19:29" ht="18" customHeight="1" x14ac:dyDescent="0.25">
      <c r="S2334" s="58" t="s">
        <v>92</v>
      </c>
      <c r="T2334" s="58">
        <v>2023</v>
      </c>
      <c r="U2334" s="58" t="s">
        <v>11</v>
      </c>
      <c r="V2334" s="58" t="s">
        <v>83</v>
      </c>
      <c r="W2334" s="58" t="s">
        <v>84</v>
      </c>
      <c r="X2334" s="58" t="s">
        <v>85</v>
      </c>
      <c r="Y2334" s="58" t="s">
        <v>86</v>
      </c>
      <c r="Z2334" s="58" t="s">
        <v>87</v>
      </c>
      <c r="AA2334" s="58" t="s">
        <v>90</v>
      </c>
      <c r="AB2334" s="58">
        <v>758</v>
      </c>
      <c r="AC2334" s="58">
        <v>1083.94</v>
      </c>
    </row>
    <row r="2335" spans="19:29" ht="18" customHeight="1" x14ac:dyDescent="0.25">
      <c r="S2335" s="58" t="s">
        <v>93</v>
      </c>
      <c r="T2335" s="58">
        <v>2023</v>
      </c>
      <c r="U2335" s="58" t="s">
        <v>1</v>
      </c>
      <c r="V2335" s="58" t="s">
        <v>83</v>
      </c>
      <c r="W2335" s="58" t="s">
        <v>84</v>
      </c>
      <c r="X2335" s="58" t="s">
        <v>85</v>
      </c>
      <c r="Y2335" s="58" t="s">
        <v>86</v>
      </c>
      <c r="Z2335" s="58" t="s">
        <v>87</v>
      </c>
      <c r="AA2335" s="58" t="s">
        <v>90</v>
      </c>
      <c r="AB2335" s="58">
        <v>128</v>
      </c>
      <c r="AC2335" s="58">
        <v>195.84</v>
      </c>
    </row>
    <row r="2336" spans="19:29" ht="18" customHeight="1" x14ac:dyDescent="0.25">
      <c r="S2336" s="58" t="s">
        <v>82</v>
      </c>
      <c r="T2336" s="58">
        <v>2023</v>
      </c>
      <c r="U2336" s="58" t="s">
        <v>1</v>
      </c>
      <c r="V2336" s="58" t="s">
        <v>83</v>
      </c>
      <c r="W2336" s="58" t="s">
        <v>84</v>
      </c>
      <c r="X2336" s="58" t="s">
        <v>85</v>
      </c>
      <c r="Y2336" s="58" t="s">
        <v>86</v>
      </c>
      <c r="Z2336" s="58" t="s">
        <v>87</v>
      </c>
      <c r="AA2336" s="58" t="s">
        <v>90</v>
      </c>
      <c r="AB2336" s="58">
        <v>302</v>
      </c>
      <c r="AC2336" s="58">
        <v>431.86</v>
      </c>
    </row>
    <row r="2337" spans="19:29" ht="18" customHeight="1" x14ac:dyDescent="0.25">
      <c r="S2337" s="58" t="s">
        <v>82</v>
      </c>
      <c r="T2337" s="58">
        <v>2023</v>
      </c>
      <c r="U2337" s="58" t="s">
        <v>1</v>
      </c>
      <c r="V2337" s="58" t="s">
        <v>83</v>
      </c>
      <c r="W2337" s="58" t="s">
        <v>84</v>
      </c>
      <c r="X2337" s="58" t="s">
        <v>85</v>
      </c>
      <c r="Y2337" s="58" t="s">
        <v>86</v>
      </c>
      <c r="Z2337" s="58" t="s">
        <v>87</v>
      </c>
      <c r="AA2337" s="58" t="s">
        <v>90</v>
      </c>
      <c r="AB2337" s="58">
        <v>130</v>
      </c>
      <c r="AC2337" s="58">
        <v>185.9</v>
      </c>
    </row>
    <row r="2338" spans="19:29" ht="18" customHeight="1" x14ac:dyDescent="0.25">
      <c r="S2338" s="58" t="s">
        <v>82</v>
      </c>
      <c r="T2338" s="58">
        <v>2023</v>
      </c>
      <c r="U2338" s="58" t="s">
        <v>1</v>
      </c>
      <c r="V2338" s="58" t="s">
        <v>83</v>
      </c>
      <c r="W2338" s="58" t="s">
        <v>84</v>
      </c>
      <c r="X2338" s="58" t="s">
        <v>85</v>
      </c>
      <c r="Y2338" s="58" t="s">
        <v>86</v>
      </c>
      <c r="Z2338" s="58" t="s">
        <v>87</v>
      </c>
      <c r="AA2338" s="58" t="s">
        <v>90</v>
      </c>
      <c r="AB2338" s="58">
        <v>346</v>
      </c>
      <c r="AC2338" s="58">
        <v>494.78</v>
      </c>
    </row>
    <row r="2339" spans="19:29" ht="18" customHeight="1" x14ac:dyDescent="0.25">
      <c r="S2339" s="58" t="s">
        <v>89</v>
      </c>
      <c r="T2339" s="58">
        <v>2023</v>
      </c>
      <c r="U2339" s="58" t="s">
        <v>1</v>
      </c>
      <c r="V2339" s="58" t="s">
        <v>83</v>
      </c>
      <c r="W2339" s="58" t="s">
        <v>84</v>
      </c>
      <c r="X2339" s="58" t="s">
        <v>85</v>
      </c>
      <c r="Y2339" s="58" t="s">
        <v>86</v>
      </c>
      <c r="Z2339" s="58" t="s">
        <v>87</v>
      </c>
      <c r="AA2339" s="58" t="s">
        <v>90</v>
      </c>
      <c r="AB2339" s="58">
        <v>372</v>
      </c>
      <c r="AC2339" s="58">
        <v>531.96</v>
      </c>
    </row>
    <row r="2340" spans="19:29" ht="18" customHeight="1" x14ac:dyDescent="0.25">
      <c r="S2340" s="58" t="s">
        <v>91</v>
      </c>
      <c r="T2340" s="58">
        <v>2023</v>
      </c>
      <c r="U2340" s="58" t="s">
        <v>1</v>
      </c>
      <c r="V2340" s="58" t="s">
        <v>83</v>
      </c>
      <c r="W2340" s="58" t="s">
        <v>84</v>
      </c>
      <c r="X2340" s="58" t="s">
        <v>85</v>
      </c>
      <c r="Y2340" s="58" t="s">
        <v>86</v>
      </c>
      <c r="Z2340" s="58" t="s">
        <v>87</v>
      </c>
      <c r="AA2340" s="58" t="s">
        <v>90</v>
      </c>
      <c r="AB2340" s="58">
        <v>740</v>
      </c>
      <c r="AC2340" s="58">
        <v>1058.2</v>
      </c>
    </row>
    <row r="2341" spans="19:29" ht="18" customHeight="1" x14ac:dyDescent="0.25">
      <c r="S2341" s="58" t="s">
        <v>91</v>
      </c>
      <c r="T2341" s="58">
        <v>2023</v>
      </c>
      <c r="U2341" s="58" t="s">
        <v>1</v>
      </c>
      <c r="V2341" s="58" t="s">
        <v>83</v>
      </c>
      <c r="W2341" s="58" t="s">
        <v>84</v>
      </c>
      <c r="X2341" s="58" t="s">
        <v>85</v>
      </c>
      <c r="Y2341" s="58" t="s">
        <v>86</v>
      </c>
      <c r="Z2341" s="58" t="s">
        <v>87</v>
      </c>
      <c r="AA2341" s="58" t="s">
        <v>90</v>
      </c>
      <c r="AB2341" s="58">
        <v>129</v>
      </c>
      <c r="AC2341" s="58">
        <v>184.47</v>
      </c>
    </row>
    <row r="2342" spans="19:29" ht="18" customHeight="1" x14ac:dyDescent="0.25">
      <c r="S2342" s="58" t="s">
        <v>89</v>
      </c>
      <c r="T2342" s="58">
        <v>2023</v>
      </c>
      <c r="U2342" s="58" t="s">
        <v>1</v>
      </c>
      <c r="V2342" s="58" t="s">
        <v>83</v>
      </c>
      <c r="W2342" s="58" t="s">
        <v>84</v>
      </c>
      <c r="X2342" s="58" t="s">
        <v>85</v>
      </c>
      <c r="Y2342" s="58" t="s">
        <v>86</v>
      </c>
      <c r="Z2342" s="58" t="s">
        <v>87</v>
      </c>
      <c r="AA2342" s="58" t="s">
        <v>90</v>
      </c>
      <c r="AB2342" s="58">
        <v>746</v>
      </c>
      <c r="AC2342" s="58">
        <v>526.24</v>
      </c>
    </row>
    <row r="2343" spans="19:29" ht="18" customHeight="1" x14ac:dyDescent="0.25">
      <c r="S2343" s="58" t="s">
        <v>89</v>
      </c>
      <c r="T2343" s="58">
        <v>2023</v>
      </c>
      <c r="U2343" s="58" t="s">
        <v>1</v>
      </c>
      <c r="V2343" s="58" t="s">
        <v>83</v>
      </c>
      <c r="W2343" s="58" t="s">
        <v>84</v>
      </c>
      <c r="X2343" s="58" t="s">
        <v>85</v>
      </c>
      <c r="Y2343" s="58" t="s">
        <v>86</v>
      </c>
      <c r="Z2343" s="58" t="s">
        <v>87</v>
      </c>
      <c r="AA2343" s="58" t="s">
        <v>90</v>
      </c>
      <c r="AB2343" s="58">
        <v>780</v>
      </c>
      <c r="AC2343" s="58">
        <v>526.24</v>
      </c>
    </row>
    <row r="2344" spans="19:29" ht="18" customHeight="1" x14ac:dyDescent="0.25">
      <c r="S2344" s="58" t="s">
        <v>82</v>
      </c>
      <c r="T2344" s="58">
        <v>2023</v>
      </c>
      <c r="U2344" s="58" t="s">
        <v>1</v>
      </c>
      <c r="V2344" s="58" t="s">
        <v>83</v>
      </c>
      <c r="W2344" s="58" t="s">
        <v>84</v>
      </c>
      <c r="X2344" s="58" t="s">
        <v>85</v>
      </c>
      <c r="Y2344" s="58" t="s">
        <v>86</v>
      </c>
      <c r="Z2344" s="58" t="s">
        <v>87</v>
      </c>
      <c r="AA2344" s="58" t="s">
        <v>90</v>
      </c>
      <c r="AB2344" s="58">
        <v>127</v>
      </c>
      <c r="AC2344" s="58">
        <v>181.61</v>
      </c>
    </row>
    <row r="2345" spans="19:29" ht="18" customHeight="1" x14ac:dyDescent="0.25">
      <c r="S2345" s="58" t="s">
        <v>89</v>
      </c>
      <c r="T2345" s="58">
        <v>2023</v>
      </c>
      <c r="U2345" s="58" t="s">
        <v>1</v>
      </c>
      <c r="V2345" s="58" t="s">
        <v>83</v>
      </c>
      <c r="W2345" s="58" t="s">
        <v>84</v>
      </c>
      <c r="X2345" s="58" t="s">
        <v>85</v>
      </c>
      <c r="Y2345" s="58" t="s">
        <v>86</v>
      </c>
      <c r="Z2345" s="58" t="s">
        <v>87</v>
      </c>
      <c r="AA2345" s="58" t="s">
        <v>90</v>
      </c>
      <c r="AB2345" s="58">
        <v>301</v>
      </c>
      <c r="AC2345" s="58">
        <v>430.43</v>
      </c>
    </row>
    <row r="2346" spans="19:29" ht="18" customHeight="1" x14ac:dyDescent="0.25">
      <c r="S2346" s="58" t="s">
        <v>82</v>
      </c>
      <c r="T2346" s="58">
        <v>2023</v>
      </c>
      <c r="U2346" s="58" t="s">
        <v>1</v>
      </c>
      <c r="V2346" s="58" t="s">
        <v>83</v>
      </c>
      <c r="W2346" s="58" t="s">
        <v>84</v>
      </c>
      <c r="X2346" s="58" t="s">
        <v>85</v>
      </c>
      <c r="Y2346" s="58" t="s">
        <v>86</v>
      </c>
      <c r="Z2346" s="58" t="s">
        <v>87</v>
      </c>
      <c r="AA2346" s="58" t="s">
        <v>90</v>
      </c>
      <c r="AB2346" s="58">
        <v>349</v>
      </c>
      <c r="AC2346" s="58">
        <v>499.07</v>
      </c>
    </row>
    <row r="2347" spans="19:29" ht="18" customHeight="1" x14ac:dyDescent="0.25">
      <c r="S2347" s="58" t="s">
        <v>93</v>
      </c>
      <c r="T2347" s="58">
        <v>2023</v>
      </c>
      <c r="U2347" s="58" t="s">
        <v>1</v>
      </c>
      <c r="V2347" s="58" t="s">
        <v>83</v>
      </c>
      <c r="W2347" s="58" t="s">
        <v>84</v>
      </c>
      <c r="X2347" s="58" t="s">
        <v>85</v>
      </c>
      <c r="Y2347" s="58" t="s">
        <v>86</v>
      </c>
      <c r="Z2347" s="58" t="s">
        <v>87</v>
      </c>
      <c r="AA2347" s="58" t="s">
        <v>90</v>
      </c>
      <c r="AB2347" s="58">
        <v>749</v>
      </c>
      <c r="AC2347" s="58">
        <v>1071.07</v>
      </c>
    </row>
    <row r="2348" spans="19:29" ht="18" customHeight="1" x14ac:dyDescent="0.25">
      <c r="S2348" s="58" t="s">
        <v>91</v>
      </c>
      <c r="T2348" s="58">
        <v>2023</v>
      </c>
      <c r="U2348" s="58" t="s">
        <v>0</v>
      </c>
      <c r="V2348" s="58" t="s">
        <v>83</v>
      </c>
      <c r="W2348" s="58" t="s">
        <v>84</v>
      </c>
      <c r="X2348" s="58" t="s">
        <v>85</v>
      </c>
      <c r="Y2348" s="58" t="s">
        <v>86</v>
      </c>
      <c r="Z2348" s="58" t="s">
        <v>87</v>
      </c>
      <c r="AA2348" s="58" t="s">
        <v>90</v>
      </c>
      <c r="AB2348" s="58">
        <v>134</v>
      </c>
      <c r="AC2348" s="58">
        <v>191.62</v>
      </c>
    </row>
    <row r="2349" spans="19:29" ht="18" customHeight="1" x14ac:dyDescent="0.25">
      <c r="S2349" s="58" t="s">
        <v>89</v>
      </c>
      <c r="T2349" s="58">
        <v>2023</v>
      </c>
      <c r="U2349" s="58" t="s">
        <v>0</v>
      </c>
      <c r="V2349" s="58" t="s">
        <v>83</v>
      </c>
      <c r="W2349" s="58" t="s">
        <v>84</v>
      </c>
      <c r="X2349" s="58" t="s">
        <v>85</v>
      </c>
      <c r="Y2349" s="58" t="s">
        <v>86</v>
      </c>
      <c r="Z2349" s="58" t="s">
        <v>87</v>
      </c>
      <c r="AA2349" s="58" t="s">
        <v>90</v>
      </c>
      <c r="AB2349" s="58">
        <v>308</v>
      </c>
      <c r="AC2349" s="58">
        <v>440.44</v>
      </c>
    </row>
    <row r="2350" spans="19:29" ht="18" customHeight="1" x14ac:dyDescent="0.25">
      <c r="S2350" s="58" t="s">
        <v>82</v>
      </c>
      <c r="T2350" s="58">
        <v>2023</v>
      </c>
      <c r="U2350" s="58" t="s">
        <v>0</v>
      </c>
      <c r="V2350" s="58" t="s">
        <v>83</v>
      </c>
      <c r="W2350" s="58" t="s">
        <v>84</v>
      </c>
      <c r="X2350" s="58" t="s">
        <v>85</v>
      </c>
      <c r="Y2350" s="58" t="s">
        <v>86</v>
      </c>
      <c r="Z2350" s="58" t="s">
        <v>87</v>
      </c>
      <c r="AA2350" s="58" t="s">
        <v>90</v>
      </c>
      <c r="AB2350" s="58">
        <v>350</v>
      </c>
      <c r="AC2350" s="58">
        <v>500.5</v>
      </c>
    </row>
    <row r="2351" spans="19:29" ht="18" customHeight="1" x14ac:dyDescent="0.25">
      <c r="S2351" s="58" t="s">
        <v>82</v>
      </c>
      <c r="T2351" s="58">
        <v>2023</v>
      </c>
      <c r="U2351" s="58" t="s">
        <v>0</v>
      </c>
      <c r="V2351" s="58" t="s">
        <v>83</v>
      </c>
      <c r="W2351" s="58" t="s">
        <v>84</v>
      </c>
      <c r="X2351" s="58" t="s">
        <v>85</v>
      </c>
      <c r="Y2351" s="58" t="s">
        <v>86</v>
      </c>
      <c r="Z2351" s="58" t="s">
        <v>87</v>
      </c>
      <c r="AA2351" s="58" t="s">
        <v>90</v>
      </c>
      <c r="AB2351" s="58">
        <v>136</v>
      </c>
      <c r="AC2351" s="58">
        <v>194.48</v>
      </c>
    </row>
    <row r="2352" spans="19:29" ht="18" customHeight="1" x14ac:dyDescent="0.25">
      <c r="S2352" s="58" t="s">
        <v>93</v>
      </c>
      <c r="T2352" s="58">
        <v>2023</v>
      </c>
      <c r="U2352" s="58" t="s">
        <v>0</v>
      </c>
      <c r="V2352" s="58" t="s">
        <v>83</v>
      </c>
      <c r="W2352" s="58" t="s">
        <v>84</v>
      </c>
      <c r="X2352" s="58" t="s">
        <v>85</v>
      </c>
      <c r="Y2352" s="58" t="s">
        <v>86</v>
      </c>
      <c r="Z2352" s="58" t="s">
        <v>87</v>
      </c>
      <c r="AA2352" s="58" t="s">
        <v>90</v>
      </c>
      <c r="AB2352" s="58">
        <v>304</v>
      </c>
      <c r="AC2352" s="58">
        <v>434.72</v>
      </c>
    </row>
    <row r="2353" spans="19:29" ht="18" customHeight="1" x14ac:dyDescent="0.25">
      <c r="S2353" s="58" t="s">
        <v>82</v>
      </c>
      <c r="T2353" s="58">
        <v>2023</v>
      </c>
      <c r="U2353" s="58" t="s">
        <v>0</v>
      </c>
      <c r="V2353" s="58" t="s">
        <v>83</v>
      </c>
      <c r="W2353" s="58" t="s">
        <v>84</v>
      </c>
      <c r="X2353" s="58" t="s">
        <v>85</v>
      </c>
      <c r="Y2353" s="58" t="s">
        <v>86</v>
      </c>
      <c r="Z2353" s="58" t="s">
        <v>87</v>
      </c>
      <c r="AA2353" s="58" t="s">
        <v>90</v>
      </c>
      <c r="AB2353" s="58">
        <v>352</v>
      </c>
      <c r="AC2353" s="58">
        <v>503.36</v>
      </c>
    </row>
    <row r="2354" spans="19:29" ht="18" customHeight="1" x14ac:dyDescent="0.25">
      <c r="S2354" s="58" t="s">
        <v>82</v>
      </c>
      <c r="T2354" s="58">
        <v>2023</v>
      </c>
      <c r="U2354" s="58" t="s">
        <v>0</v>
      </c>
      <c r="V2354" s="58" t="s">
        <v>83</v>
      </c>
      <c r="W2354" s="58" t="s">
        <v>84</v>
      </c>
      <c r="X2354" s="58" t="s">
        <v>85</v>
      </c>
      <c r="Y2354" s="58" t="s">
        <v>86</v>
      </c>
      <c r="Z2354" s="58" t="s">
        <v>87</v>
      </c>
      <c r="AA2354" s="58" t="s">
        <v>90</v>
      </c>
      <c r="AB2354" s="58">
        <v>132</v>
      </c>
      <c r="AC2354" s="58">
        <v>188.76</v>
      </c>
    </row>
    <row r="2355" spans="19:29" ht="18" customHeight="1" x14ac:dyDescent="0.25">
      <c r="S2355" s="58" t="s">
        <v>89</v>
      </c>
      <c r="T2355" s="58">
        <v>2023</v>
      </c>
      <c r="U2355" s="58" t="s">
        <v>0</v>
      </c>
      <c r="V2355" s="58" t="s">
        <v>83</v>
      </c>
      <c r="W2355" s="58" t="s">
        <v>84</v>
      </c>
      <c r="X2355" s="58" t="s">
        <v>85</v>
      </c>
      <c r="Y2355" s="58" t="s">
        <v>86</v>
      </c>
      <c r="Z2355" s="58" t="s">
        <v>87</v>
      </c>
      <c r="AA2355" s="58" t="s">
        <v>90</v>
      </c>
      <c r="AB2355" s="58">
        <v>706</v>
      </c>
      <c r="AC2355" s="58">
        <v>1009.5799999999999</v>
      </c>
    </row>
    <row r="2356" spans="19:29" ht="18" customHeight="1" x14ac:dyDescent="0.25">
      <c r="S2356" s="58" t="s">
        <v>82</v>
      </c>
      <c r="T2356" s="58">
        <v>2023</v>
      </c>
      <c r="U2356" s="58" t="s">
        <v>0</v>
      </c>
      <c r="V2356" s="58" t="s">
        <v>83</v>
      </c>
      <c r="W2356" s="58" t="s">
        <v>84</v>
      </c>
      <c r="X2356" s="58" t="s">
        <v>85</v>
      </c>
      <c r="Y2356" s="58" t="s">
        <v>86</v>
      </c>
      <c r="Z2356" s="58" t="s">
        <v>87</v>
      </c>
      <c r="AA2356" s="58" t="s">
        <v>90</v>
      </c>
      <c r="AB2356" s="58">
        <v>739</v>
      </c>
      <c r="AC2356" s="58">
        <v>1056.77</v>
      </c>
    </row>
    <row r="2357" spans="19:29" ht="18" customHeight="1" x14ac:dyDescent="0.25">
      <c r="S2357" s="58" t="s">
        <v>82</v>
      </c>
      <c r="T2357" s="58">
        <v>2023</v>
      </c>
      <c r="U2357" s="58" t="s">
        <v>0</v>
      </c>
      <c r="V2357" s="58" t="s">
        <v>83</v>
      </c>
      <c r="W2357" s="58" t="s">
        <v>84</v>
      </c>
      <c r="X2357" s="58" t="s">
        <v>85</v>
      </c>
      <c r="Y2357" s="58" t="s">
        <v>86</v>
      </c>
      <c r="Z2357" s="58" t="s">
        <v>87</v>
      </c>
      <c r="AA2357" s="58" t="s">
        <v>90</v>
      </c>
      <c r="AB2357" s="58">
        <v>135</v>
      </c>
      <c r="AC2357" s="58">
        <v>193.05</v>
      </c>
    </row>
    <row r="2358" spans="19:29" ht="18" customHeight="1" x14ac:dyDescent="0.25">
      <c r="S2358" s="58" t="s">
        <v>82</v>
      </c>
      <c r="T2358" s="58">
        <v>2023</v>
      </c>
      <c r="U2358" s="58" t="s">
        <v>0</v>
      </c>
      <c r="V2358" s="58" t="s">
        <v>83</v>
      </c>
      <c r="W2358" s="58" t="s">
        <v>84</v>
      </c>
      <c r="X2358" s="58" t="s">
        <v>85</v>
      </c>
      <c r="Y2358" s="58" t="s">
        <v>86</v>
      </c>
      <c r="Z2358" s="58" t="s">
        <v>87</v>
      </c>
      <c r="AA2358" s="58" t="s">
        <v>90</v>
      </c>
      <c r="AB2358" s="58">
        <v>779</v>
      </c>
      <c r="AC2358" s="58">
        <v>526.24</v>
      </c>
    </row>
    <row r="2359" spans="19:29" ht="18" customHeight="1" x14ac:dyDescent="0.25">
      <c r="S2359" s="58" t="s">
        <v>82</v>
      </c>
      <c r="T2359" s="58">
        <v>2023</v>
      </c>
      <c r="U2359" s="58" t="s">
        <v>0</v>
      </c>
      <c r="V2359" s="58" t="s">
        <v>83</v>
      </c>
      <c r="W2359" s="58" t="s">
        <v>84</v>
      </c>
      <c r="X2359" s="58" t="s">
        <v>85</v>
      </c>
      <c r="Y2359" s="58" t="s">
        <v>86</v>
      </c>
      <c r="Z2359" s="58" t="s">
        <v>87</v>
      </c>
      <c r="AA2359" s="58" t="s">
        <v>90</v>
      </c>
      <c r="AB2359" s="58">
        <v>133</v>
      </c>
      <c r="AC2359" s="58">
        <v>190.19</v>
      </c>
    </row>
    <row r="2360" spans="19:29" ht="18" customHeight="1" x14ac:dyDescent="0.25">
      <c r="S2360" s="58" t="s">
        <v>91</v>
      </c>
      <c r="T2360" s="58">
        <v>2023</v>
      </c>
      <c r="U2360" s="58" t="s">
        <v>0</v>
      </c>
      <c r="V2360" s="58" t="s">
        <v>83</v>
      </c>
      <c r="W2360" s="58" t="s">
        <v>84</v>
      </c>
      <c r="X2360" s="58" t="s">
        <v>85</v>
      </c>
      <c r="Y2360" s="58" t="s">
        <v>86</v>
      </c>
      <c r="Z2360" s="58" t="s">
        <v>87</v>
      </c>
      <c r="AA2360" s="58" t="s">
        <v>90</v>
      </c>
      <c r="AB2360" s="58">
        <v>307</v>
      </c>
      <c r="AC2360" s="58">
        <v>439.01</v>
      </c>
    </row>
    <row r="2361" spans="19:29" ht="18" customHeight="1" x14ac:dyDescent="0.25">
      <c r="S2361" s="58" t="s">
        <v>82</v>
      </c>
      <c r="T2361" s="58">
        <v>2023</v>
      </c>
      <c r="U2361" s="58" t="s">
        <v>0</v>
      </c>
      <c r="V2361" s="58" t="s">
        <v>83</v>
      </c>
      <c r="W2361" s="58" t="s">
        <v>84</v>
      </c>
      <c r="X2361" s="58" t="s">
        <v>85</v>
      </c>
      <c r="Y2361" s="58" t="s">
        <v>86</v>
      </c>
      <c r="Z2361" s="58" t="s">
        <v>87</v>
      </c>
      <c r="AA2361" s="58" t="s">
        <v>90</v>
      </c>
      <c r="AB2361" s="58">
        <v>355</v>
      </c>
      <c r="AC2361" s="58">
        <v>507.65</v>
      </c>
    </row>
    <row r="2362" spans="19:29" ht="18" customHeight="1" x14ac:dyDescent="0.25">
      <c r="S2362" s="58" t="s">
        <v>82</v>
      </c>
      <c r="T2362" s="58">
        <v>2023</v>
      </c>
      <c r="U2362" s="58" t="s">
        <v>0</v>
      </c>
      <c r="V2362" s="58" t="s">
        <v>83</v>
      </c>
      <c r="W2362" s="58" t="s">
        <v>84</v>
      </c>
      <c r="X2362" s="58" t="s">
        <v>85</v>
      </c>
      <c r="Y2362" s="58" t="s">
        <v>86</v>
      </c>
      <c r="Z2362" s="58" t="s">
        <v>87</v>
      </c>
      <c r="AA2362" s="58" t="s">
        <v>90</v>
      </c>
      <c r="AB2362" s="58">
        <v>131</v>
      </c>
      <c r="AC2362" s="58">
        <v>187.32999999999998</v>
      </c>
    </row>
    <row r="2363" spans="19:29" ht="18" customHeight="1" x14ac:dyDescent="0.25">
      <c r="S2363" s="58" t="s">
        <v>89</v>
      </c>
      <c r="T2363" s="58">
        <v>2023</v>
      </c>
      <c r="U2363" s="58" t="s">
        <v>0</v>
      </c>
      <c r="V2363" s="58" t="s">
        <v>83</v>
      </c>
      <c r="W2363" s="58" t="s">
        <v>84</v>
      </c>
      <c r="X2363" s="58" t="s">
        <v>85</v>
      </c>
      <c r="Y2363" s="58" t="s">
        <v>86</v>
      </c>
      <c r="Z2363" s="58" t="s">
        <v>87</v>
      </c>
      <c r="AA2363" s="58" t="s">
        <v>90</v>
      </c>
      <c r="AB2363" s="58">
        <v>305</v>
      </c>
      <c r="AC2363" s="58">
        <v>436.15</v>
      </c>
    </row>
    <row r="2364" spans="19:29" ht="18" customHeight="1" x14ac:dyDescent="0.25">
      <c r="S2364" s="58" t="s">
        <v>91</v>
      </c>
      <c r="T2364" s="58">
        <v>2023</v>
      </c>
      <c r="U2364" s="58" t="s">
        <v>0</v>
      </c>
      <c r="V2364" s="58" t="s">
        <v>83</v>
      </c>
      <c r="W2364" s="58" t="s">
        <v>84</v>
      </c>
      <c r="X2364" s="58" t="s">
        <v>85</v>
      </c>
      <c r="Y2364" s="58" t="s">
        <v>86</v>
      </c>
      <c r="Z2364" s="58" t="s">
        <v>87</v>
      </c>
      <c r="AA2364" s="58" t="s">
        <v>90</v>
      </c>
      <c r="AB2364" s="58">
        <v>748</v>
      </c>
      <c r="AC2364" s="58">
        <v>1069.6399999999999</v>
      </c>
    </row>
    <row r="2365" spans="19:29" ht="18" customHeight="1" x14ac:dyDescent="0.25">
      <c r="S2365" s="58" t="s">
        <v>82</v>
      </c>
      <c r="T2365" s="58">
        <v>2023</v>
      </c>
      <c r="U2365" s="58" t="s">
        <v>6</v>
      </c>
      <c r="V2365" s="58" t="s">
        <v>83</v>
      </c>
      <c r="W2365" s="58" t="s">
        <v>84</v>
      </c>
      <c r="X2365" s="58" t="s">
        <v>85</v>
      </c>
      <c r="Y2365" s="58" t="s">
        <v>86</v>
      </c>
      <c r="Z2365" s="58" t="s">
        <v>87</v>
      </c>
      <c r="AA2365" s="58" t="s">
        <v>90</v>
      </c>
      <c r="AB2365" s="58">
        <v>350</v>
      </c>
      <c r="AC2365" s="58">
        <v>535.5</v>
      </c>
    </row>
    <row r="2366" spans="19:29" ht="18" customHeight="1" x14ac:dyDescent="0.25">
      <c r="S2366" s="58" t="s">
        <v>82</v>
      </c>
      <c r="T2366" s="58">
        <v>2023</v>
      </c>
      <c r="U2366" s="58" t="s">
        <v>6</v>
      </c>
      <c r="V2366" s="58" t="s">
        <v>83</v>
      </c>
      <c r="W2366" s="58" t="s">
        <v>84</v>
      </c>
      <c r="X2366" s="58" t="s">
        <v>85</v>
      </c>
      <c r="Y2366" s="58" t="s">
        <v>86</v>
      </c>
      <c r="Z2366" s="58" t="s">
        <v>87</v>
      </c>
      <c r="AA2366" s="58" t="s">
        <v>90</v>
      </c>
      <c r="AB2366" s="58">
        <v>320</v>
      </c>
      <c r="AC2366" s="58">
        <v>457.6</v>
      </c>
    </row>
    <row r="2367" spans="19:29" ht="18" customHeight="1" x14ac:dyDescent="0.25">
      <c r="S2367" s="58" t="s">
        <v>91</v>
      </c>
      <c r="T2367" s="58">
        <v>2023</v>
      </c>
      <c r="U2367" s="58" t="s">
        <v>6</v>
      </c>
      <c r="V2367" s="58" t="s">
        <v>83</v>
      </c>
      <c r="W2367" s="58" t="s">
        <v>84</v>
      </c>
      <c r="X2367" s="58" t="s">
        <v>85</v>
      </c>
      <c r="Y2367" s="58" t="s">
        <v>86</v>
      </c>
      <c r="Z2367" s="58" t="s">
        <v>87</v>
      </c>
      <c r="AA2367" s="58" t="s">
        <v>90</v>
      </c>
      <c r="AB2367" s="58">
        <v>346</v>
      </c>
      <c r="AC2367" s="58">
        <v>494.78</v>
      </c>
    </row>
    <row r="2368" spans="19:29" ht="18" customHeight="1" x14ac:dyDescent="0.25">
      <c r="S2368" s="58" t="s">
        <v>92</v>
      </c>
      <c r="T2368" s="58">
        <v>2023</v>
      </c>
      <c r="U2368" s="58" t="s">
        <v>6</v>
      </c>
      <c r="V2368" s="58" t="s">
        <v>83</v>
      </c>
      <c r="W2368" s="58" t="s">
        <v>84</v>
      </c>
      <c r="X2368" s="58" t="s">
        <v>85</v>
      </c>
      <c r="Y2368" s="58" t="s">
        <v>86</v>
      </c>
      <c r="Z2368" s="58" t="s">
        <v>87</v>
      </c>
      <c r="AA2368" s="58" t="s">
        <v>90</v>
      </c>
      <c r="AB2368" s="58">
        <v>322</v>
      </c>
      <c r="AC2368" s="58">
        <v>460.46000000000004</v>
      </c>
    </row>
    <row r="2369" spans="19:29" ht="18" customHeight="1" x14ac:dyDescent="0.25">
      <c r="S2369" s="58" t="s">
        <v>82</v>
      </c>
      <c r="T2369" s="58">
        <v>2023</v>
      </c>
      <c r="U2369" s="58" t="s">
        <v>6</v>
      </c>
      <c r="V2369" s="58" t="s">
        <v>83</v>
      </c>
      <c r="W2369" s="58" t="s">
        <v>84</v>
      </c>
      <c r="X2369" s="58" t="s">
        <v>85</v>
      </c>
      <c r="Y2369" s="58" t="s">
        <v>86</v>
      </c>
      <c r="Z2369" s="58" t="s">
        <v>87</v>
      </c>
      <c r="AA2369" s="58" t="s">
        <v>90</v>
      </c>
      <c r="AB2369" s="58">
        <v>658</v>
      </c>
      <c r="AC2369" s="58">
        <v>940.94</v>
      </c>
    </row>
    <row r="2370" spans="19:29" ht="18" customHeight="1" x14ac:dyDescent="0.25">
      <c r="S2370" s="58" t="s">
        <v>91</v>
      </c>
      <c r="T2370" s="58">
        <v>2023</v>
      </c>
      <c r="U2370" s="58" t="s">
        <v>6</v>
      </c>
      <c r="V2370" s="58" t="s">
        <v>83</v>
      </c>
      <c r="W2370" s="58" t="s">
        <v>84</v>
      </c>
      <c r="X2370" s="58" t="s">
        <v>85</v>
      </c>
      <c r="Y2370" s="58" t="s">
        <v>86</v>
      </c>
      <c r="Z2370" s="58" t="s">
        <v>87</v>
      </c>
      <c r="AA2370" s="58" t="s">
        <v>90</v>
      </c>
      <c r="AB2370" s="58">
        <v>745</v>
      </c>
      <c r="AC2370" s="58">
        <v>1065.3499999999999</v>
      </c>
    </row>
    <row r="2371" spans="19:29" ht="18" customHeight="1" x14ac:dyDescent="0.25">
      <c r="S2371" s="58" t="s">
        <v>91</v>
      </c>
      <c r="T2371" s="58">
        <v>2023</v>
      </c>
      <c r="U2371" s="58" t="s">
        <v>6</v>
      </c>
      <c r="V2371" s="58" t="s">
        <v>83</v>
      </c>
      <c r="W2371" s="58" t="s">
        <v>84</v>
      </c>
      <c r="X2371" s="58" t="s">
        <v>85</v>
      </c>
      <c r="Y2371" s="58" t="s">
        <v>86</v>
      </c>
      <c r="Z2371" s="58" t="s">
        <v>87</v>
      </c>
      <c r="AA2371" s="58" t="s">
        <v>90</v>
      </c>
      <c r="AB2371" s="58">
        <v>345</v>
      </c>
      <c r="AC2371" s="58">
        <v>493.35</v>
      </c>
    </row>
    <row r="2372" spans="19:29" ht="18" customHeight="1" x14ac:dyDescent="0.25">
      <c r="S2372" s="58" t="s">
        <v>82</v>
      </c>
      <c r="T2372" s="58">
        <v>2023</v>
      </c>
      <c r="U2372" s="58" t="s">
        <v>6</v>
      </c>
      <c r="V2372" s="58" t="s">
        <v>83</v>
      </c>
      <c r="W2372" s="58" t="s">
        <v>84</v>
      </c>
      <c r="X2372" s="58" t="s">
        <v>85</v>
      </c>
      <c r="Y2372" s="58" t="s">
        <v>86</v>
      </c>
      <c r="Z2372" s="58" t="s">
        <v>87</v>
      </c>
      <c r="AA2372" s="58" t="s">
        <v>90</v>
      </c>
      <c r="AB2372" s="58">
        <v>784</v>
      </c>
      <c r="AC2372" s="58">
        <v>526.24</v>
      </c>
    </row>
    <row r="2373" spans="19:29" ht="18" customHeight="1" x14ac:dyDescent="0.25">
      <c r="S2373" s="58" t="s">
        <v>92</v>
      </c>
      <c r="T2373" s="58">
        <v>2023</v>
      </c>
      <c r="U2373" s="58" t="s">
        <v>6</v>
      </c>
      <c r="V2373" s="58" t="s">
        <v>83</v>
      </c>
      <c r="W2373" s="58" t="s">
        <v>84</v>
      </c>
      <c r="X2373" s="58" t="s">
        <v>85</v>
      </c>
      <c r="Y2373" s="58" t="s">
        <v>86</v>
      </c>
      <c r="Z2373" s="58" t="s">
        <v>87</v>
      </c>
      <c r="AA2373" s="58" t="s">
        <v>90</v>
      </c>
      <c r="AB2373" s="58">
        <v>349</v>
      </c>
      <c r="AC2373" s="58">
        <v>499.07</v>
      </c>
    </row>
    <row r="2374" spans="19:29" ht="18" customHeight="1" x14ac:dyDescent="0.25">
      <c r="S2374" s="58" t="s">
        <v>91</v>
      </c>
      <c r="T2374" s="58">
        <v>2023</v>
      </c>
      <c r="U2374" s="58" t="s">
        <v>6</v>
      </c>
      <c r="V2374" s="58" t="s">
        <v>83</v>
      </c>
      <c r="W2374" s="58" t="s">
        <v>84</v>
      </c>
      <c r="X2374" s="58" t="s">
        <v>85</v>
      </c>
      <c r="Y2374" s="58" t="s">
        <v>86</v>
      </c>
      <c r="Z2374" s="58" t="s">
        <v>87</v>
      </c>
      <c r="AA2374" s="58" t="s">
        <v>90</v>
      </c>
      <c r="AB2374" s="58">
        <v>319</v>
      </c>
      <c r="AC2374" s="58">
        <v>456.16999999999996</v>
      </c>
    </row>
    <row r="2375" spans="19:29" ht="18" customHeight="1" x14ac:dyDescent="0.25">
      <c r="S2375" s="58" t="s">
        <v>82</v>
      </c>
      <c r="T2375" s="58">
        <v>2023</v>
      </c>
      <c r="U2375" s="58" t="s">
        <v>6</v>
      </c>
      <c r="V2375" s="58" t="s">
        <v>83</v>
      </c>
      <c r="W2375" s="58" t="s">
        <v>84</v>
      </c>
      <c r="X2375" s="58" t="s">
        <v>85</v>
      </c>
      <c r="Y2375" s="58" t="s">
        <v>86</v>
      </c>
      <c r="Z2375" s="58" t="s">
        <v>87</v>
      </c>
      <c r="AA2375" s="58" t="s">
        <v>90</v>
      </c>
      <c r="AB2375" s="58">
        <v>347</v>
      </c>
      <c r="AC2375" s="58">
        <v>496.21000000000004</v>
      </c>
    </row>
    <row r="2376" spans="19:29" ht="18" customHeight="1" x14ac:dyDescent="0.25">
      <c r="S2376" s="58" t="s">
        <v>82</v>
      </c>
      <c r="T2376" s="58">
        <v>2023</v>
      </c>
      <c r="U2376" s="58" t="s">
        <v>6</v>
      </c>
      <c r="V2376" s="58" t="s">
        <v>83</v>
      </c>
      <c r="W2376" s="58" t="s">
        <v>84</v>
      </c>
      <c r="X2376" s="58" t="s">
        <v>85</v>
      </c>
      <c r="Y2376" s="58" t="s">
        <v>86</v>
      </c>
      <c r="Z2376" s="58" t="s">
        <v>87</v>
      </c>
      <c r="AA2376" s="58" t="s">
        <v>90</v>
      </c>
      <c r="AB2376" s="58">
        <v>753</v>
      </c>
      <c r="AC2376" s="58">
        <v>1076.79</v>
      </c>
    </row>
    <row r="2377" spans="19:29" ht="18" customHeight="1" x14ac:dyDescent="0.25">
      <c r="S2377" s="58" t="s">
        <v>82</v>
      </c>
      <c r="T2377" s="58">
        <v>2023</v>
      </c>
      <c r="U2377" s="58" t="s">
        <v>5</v>
      </c>
      <c r="V2377" s="58" t="s">
        <v>83</v>
      </c>
      <c r="W2377" s="58" t="s">
        <v>84</v>
      </c>
      <c r="X2377" s="58" t="s">
        <v>85</v>
      </c>
      <c r="Y2377" s="58" t="s">
        <v>86</v>
      </c>
      <c r="Z2377" s="58" t="s">
        <v>87</v>
      </c>
      <c r="AA2377" s="58" t="s">
        <v>90</v>
      </c>
      <c r="AB2377" s="58">
        <v>326</v>
      </c>
      <c r="AC2377" s="58">
        <v>466.18</v>
      </c>
    </row>
    <row r="2378" spans="19:29" ht="18" customHeight="1" x14ac:dyDescent="0.25">
      <c r="S2378" s="58" t="s">
        <v>89</v>
      </c>
      <c r="T2378" s="58">
        <v>2023</v>
      </c>
      <c r="U2378" s="58" t="s">
        <v>5</v>
      </c>
      <c r="V2378" s="58" t="s">
        <v>83</v>
      </c>
      <c r="W2378" s="58" t="s">
        <v>84</v>
      </c>
      <c r="X2378" s="58" t="s">
        <v>85</v>
      </c>
      <c r="Y2378" s="58" t="s">
        <v>86</v>
      </c>
      <c r="Z2378" s="58" t="s">
        <v>87</v>
      </c>
      <c r="AA2378" s="58" t="s">
        <v>90</v>
      </c>
      <c r="AB2378" s="58">
        <v>352</v>
      </c>
      <c r="AC2378" s="58">
        <v>503.36</v>
      </c>
    </row>
    <row r="2379" spans="19:29" ht="18" customHeight="1" x14ac:dyDescent="0.25">
      <c r="S2379" s="58" t="s">
        <v>82</v>
      </c>
      <c r="T2379" s="58">
        <v>2023</v>
      </c>
      <c r="U2379" s="58" t="s">
        <v>5</v>
      </c>
      <c r="V2379" s="58" t="s">
        <v>83</v>
      </c>
      <c r="W2379" s="58" t="s">
        <v>84</v>
      </c>
      <c r="X2379" s="58" t="s">
        <v>85</v>
      </c>
      <c r="Y2379" s="58" t="s">
        <v>86</v>
      </c>
      <c r="Z2379" s="58" t="s">
        <v>87</v>
      </c>
      <c r="AA2379" s="58" t="s">
        <v>90</v>
      </c>
      <c r="AB2379" s="58">
        <v>328</v>
      </c>
      <c r="AC2379" s="58">
        <v>469.03999999999996</v>
      </c>
    </row>
    <row r="2380" spans="19:29" ht="18" customHeight="1" x14ac:dyDescent="0.25">
      <c r="S2380" s="58" t="s">
        <v>89</v>
      </c>
      <c r="T2380" s="58">
        <v>2023</v>
      </c>
      <c r="U2380" s="58" t="s">
        <v>5</v>
      </c>
      <c r="V2380" s="58" t="s">
        <v>83</v>
      </c>
      <c r="W2380" s="58" t="s">
        <v>84</v>
      </c>
      <c r="X2380" s="58" t="s">
        <v>85</v>
      </c>
      <c r="Y2380" s="58" t="s">
        <v>86</v>
      </c>
      <c r="Z2380" s="58" t="s">
        <v>87</v>
      </c>
      <c r="AA2380" s="58" t="s">
        <v>90</v>
      </c>
      <c r="AB2380" s="58">
        <v>657</v>
      </c>
      <c r="AC2380" s="58">
        <v>939.51</v>
      </c>
    </row>
    <row r="2381" spans="19:29" ht="18" customHeight="1" x14ac:dyDescent="0.25">
      <c r="S2381" s="58" t="s">
        <v>82</v>
      </c>
      <c r="T2381" s="58">
        <v>2023</v>
      </c>
      <c r="U2381" s="58" t="s">
        <v>5</v>
      </c>
      <c r="V2381" s="58" t="s">
        <v>83</v>
      </c>
      <c r="W2381" s="58" t="s">
        <v>84</v>
      </c>
      <c r="X2381" s="58" t="s">
        <v>85</v>
      </c>
      <c r="Y2381" s="58" t="s">
        <v>86</v>
      </c>
      <c r="Z2381" s="58" t="s">
        <v>87</v>
      </c>
      <c r="AA2381" s="58" t="s">
        <v>90</v>
      </c>
      <c r="AB2381" s="58">
        <v>744</v>
      </c>
      <c r="AC2381" s="58">
        <v>1063.92</v>
      </c>
    </row>
    <row r="2382" spans="19:29" ht="18" customHeight="1" x14ac:dyDescent="0.25">
      <c r="S2382" s="58" t="s">
        <v>82</v>
      </c>
      <c r="T2382" s="58">
        <v>2023</v>
      </c>
      <c r="U2382" s="58" t="s">
        <v>5</v>
      </c>
      <c r="V2382" s="58" t="s">
        <v>83</v>
      </c>
      <c r="W2382" s="58" t="s">
        <v>84</v>
      </c>
      <c r="X2382" s="58" t="s">
        <v>85</v>
      </c>
      <c r="Y2382" s="58" t="s">
        <v>86</v>
      </c>
      <c r="Z2382" s="58" t="s">
        <v>87</v>
      </c>
      <c r="AA2382" s="58" t="s">
        <v>90</v>
      </c>
      <c r="AB2382" s="58">
        <v>351</v>
      </c>
      <c r="AC2382" s="58">
        <v>501.93</v>
      </c>
    </row>
    <row r="2383" spans="19:29" ht="18" customHeight="1" x14ac:dyDescent="0.25">
      <c r="S2383" s="58" t="s">
        <v>89</v>
      </c>
      <c r="T2383" s="58">
        <v>2023</v>
      </c>
      <c r="U2383" s="58" t="s">
        <v>5</v>
      </c>
      <c r="V2383" s="58" t="s">
        <v>83</v>
      </c>
      <c r="W2383" s="58" t="s">
        <v>84</v>
      </c>
      <c r="X2383" s="58" t="s">
        <v>85</v>
      </c>
      <c r="Y2383" s="58" t="s">
        <v>86</v>
      </c>
      <c r="Z2383" s="58" t="s">
        <v>87</v>
      </c>
      <c r="AA2383" s="58" t="s">
        <v>90</v>
      </c>
      <c r="AB2383" s="58">
        <v>783</v>
      </c>
      <c r="AC2383" s="58">
        <v>526.24</v>
      </c>
    </row>
    <row r="2384" spans="19:29" ht="18" customHeight="1" x14ac:dyDescent="0.25">
      <c r="S2384" s="58" t="s">
        <v>82</v>
      </c>
      <c r="T2384" s="58">
        <v>2023</v>
      </c>
      <c r="U2384" s="58" t="s">
        <v>5</v>
      </c>
      <c r="V2384" s="58" t="s">
        <v>83</v>
      </c>
      <c r="W2384" s="58" t="s">
        <v>84</v>
      </c>
      <c r="X2384" s="58" t="s">
        <v>85</v>
      </c>
      <c r="Y2384" s="58" t="s">
        <v>86</v>
      </c>
      <c r="Z2384" s="58" t="s">
        <v>87</v>
      </c>
      <c r="AA2384" s="58" t="s">
        <v>90</v>
      </c>
      <c r="AB2384" s="58">
        <v>355</v>
      </c>
      <c r="AC2384" s="58">
        <v>507.65</v>
      </c>
    </row>
    <row r="2385" spans="19:29" ht="18" customHeight="1" x14ac:dyDescent="0.25">
      <c r="S2385" s="58" t="s">
        <v>89</v>
      </c>
      <c r="T2385" s="58">
        <v>2023</v>
      </c>
      <c r="U2385" s="58" t="s">
        <v>5</v>
      </c>
      <c r="V2385" s="58" t="s">
        <v>83</v>
      </c>
      <c r="W2385" s="58" t="s">
        <v>84</v>
      </c>
      <c r="X2385" s="58" t="s">
        <v>85</v>
      </c>
      <c r="Y2385" s="58" t="s">
        <v>86</v>
      </c>
      <c r="Z2385" s="58" t="s">
        <v>87</v>
      </c>
      <c r="AA2385" s="58" t="s">
        <v>90</v>
      </c>
      <c r="AB2385" s="58">
        <v>325</v>
      </c>
      <c r="AC2385" s="58">
        <v>464.75</v>
      </c>
    </row>
    <row r="2386" spans="19:29" ht="18" customHeight="1" x14ac:dyDescent="0.25">
      <c r="S2386" s="58" t="s">
        <v>82</v>
      </c>
      <c r="T2386" s="58">
        <v>2023</v>
      </c>
      <c r="U2386" s="58" t="s">
        <v>5</v>
      </c>
      <c r="V2386" s="58" t="s">
        <v>83</v>
      </c>
      <c r="W2386" s="58" t="s">
        <v>84</v>
      </c>
      <c r="X2386" s="58" t="s">
        <v>85</v>
      </c>
      <c r="Y2386" s="58" t="s">
        <v>86</v>
      </c>
      <c r="Z2386" s="58" t="s">
        <v>87</v>
      </c>
      <c r="AA2386" s="58" t="s">
        <v>90</v>
      </c>
      <c r="AB2386" s="58">
        <v>353</v>
      </c>
      <c r="AC2386" s="58">
        <v>504.78999999999996</v>
      </c>
    </row>
    <row r="2387" spans="19:29" ht="18" customHeight="1" x14ac:dyDescent="0.25">
      <c r="S2387" s="58" t="s">
        <v>89</v>
      </c>
      <c r="T2387" s="58">
        <v>2023</v>
      </c>
      <c r="U2387" s="58" t="s">
        <v>2</v>
      </c>
      <c r="V2387" s="58" t="s">
        <v>83</v>
      </c>
      <c r="W2387" s="58" t="s">
        <v>84</v>
      </c>
      <c r="X2387" s="58" t="s">
        <v>85</v>
      </c>
      <c r="Y2387" s="58" t="s">
        <v>86</v>
      </c>
      <c r="Z2387" s="58" t="s">
        <v>87</v>
      </c>
      <c r="AA2387" s="58" t="s">
        <v>90</v>
      </c>
      <c r="AB2387" s="58">
        <v>368</v>
      </c>
      <c r="AC2387" s="58">
        <v>563.04</v>
      </c>
    </row>
    <row r="2388" spans="19:29" ht="18" customHeight="1" x14ac:dyDescent="0.25">
      <c r="S2388" s="58" t="s">
        <v>89</v>
      </c>
      <c r="T2388" s="58">
        <v>2023</v>
      </c>
      <c r="U2388" s="58" t="s">
        <v>2</v>
      </c>
      <c r="V2388" s="58" t="s">
        <v>83</v>
      </c>
      <c r="W2388" s="58" t="s">
        <v>84</v>
      </c>
      <c r="X2388" s="58" t="s">
        <v>85</v>
      </c>
      <c r="Y2388" s="58" t="s">
        <v>86</v>
      </c>
      <c r="Z2388" s="58" t="s">
        <v>87</v>
      </c>
      <c r="AA2388" s="58" t="s">
        <v>90</v>
      </c>
      <c r="AB2388" s="58">
        <v>344</v>
      </c>
      <c r="AC2388" s="58">
        <v>491.91999999999996</v>
      </c>
    </row>
    <row r="2389" spans="19:29" ht="18" customHeight="1" x14ac:dyDescent="0.25">
      <c r="S2389" s="58" t="s">
        <v>89</v>
      </c>
      <c r="T2389" s="58">
        <v>2023</v>
      </c>
      <c r="U2389" s="58" t="s">
        <v>2</v>
      </c>
      <c r="V2389" s="58" t="s">
        <v>83</v>
      </c>
      <c r="W2389" s="58" t="s">
        <v>84</v>
      </c>
      <c r="X2389" s="58" t="s">
        <v>85</v>
      </c>
      <c r="Y2389" s="58" t="s">
        <v>86</v>
      </c>
      <c r="Z2389" s="58" t="s">
        <v>87</v>
      </c>
      <c r="AA2389" s="58" t="s">
        <v>90</v>
      </c>
      <c r="AB2389" s="58">
        <v>370</v>
      </c>
      <c r="AC2389" s="58">
        <v>529.1</v>
      </c>
    </row>
    <row r="2390" spans="19:29" ht="18" customHeight="1" x14ac:dyDescent="0.25">
      <c r="S2390" s="58" t="s">
        <v>89</v>
      </c>
      <c r="T2390" s="58">
        <v>2023</v>
      </c>
      <c r="U2390" s="58" t="s">
        <v>2</v>
      </c>
      <c r="V2390" s="58" t="s">
        <v>83</v>
      </c>
      <c r="W2390" s="58" t="s">
        <v>84</v>
      </c>
      <c r="X2390" s="58" t="s">
        <v>85</v>
      </c>
      <c r="Y2390" s="58" t="s">
        <v>86</v>
      </c>
      <c r="Z2390" s="58" t="s">
        <v>87</v>
      </c>
      <c r="AA2390" s="58" t="s">
        <v>90</v>
      </c>
      <c r="AB2390" s="58">
        <v>340</v>
      </c>
      <c r="AC2390" s="58">
        <v>486.2</v>
      </c>
    </row>
    <row r="2391" spans="19:29" ht="18" customHeight="1" x14ac:dyDescent="0.25">
      <c r="S2391" s="58" t="s">
        <v>82</v>
      </c>
      <c r="T2391" s="58">
        <v>2023</v>
      </c>
      <c r="U2391" s="58" t="s">
        <v>2</v>
      </c>
      <c r="V2391" s="58" t="s">
        <v>83</v>
      </c>
      <c r="W2391" s="58" t="s">
        <v>84</v>
      </c>
      <c r="X2391" s="58" t="s">
        <v>85</v>
      </c>
      <c r="Y2391" s="58" t="s">
        <v>86</v>
      </c>
      <c r="Z2391" s="58" t="s">
        <v>87</v>
      </c>
      <c r="AA2391" s="58" t="s">
        <v>90</v>
      </c>
      <c r="AB2391" s="58">
        <v>741</v>
      </c>
      <c r="AC2391" s="58">
        <v>1059.6300000000001</v>
      </c>
    </row>
    <row r="2392" spans="19:29" ht="18" customHeight="1" x14ac:dyDescent="0.25">
      <c r="S2392" s="58" t="s">
        <v>82</v>
      </c>
      <c r="T2392" s="58">
        <v>2023</v>
      </c>
      <c r="U2392" s="58" t="s">
        <v>2</v>
      </c>
      <c r="V2392" s="58" t="s">
        <v>83</v>
      </c>
      <c r="W2392" s="58" t="s">
        <v>84</v>
      </c>
      <c r="X2392" s="58" t="s">
        <v>85</v>
      </c>
      <c r="Y2392" s="58" t="s">
        <v>86</v>
      </c>
      <c r="Z2392" s="58" t="s">
        <v>87</v>
      </c>
      <c r="AA2392" s="58" t="s">
        <v>90</v>
      </c>
      <c r="AB2392" s="58">
        <v>369</v>
      </c>
      <c r="AC2392" s="58">
        <v>527.66999999999996</v>
      </c>
    </row>
    <row r="2393" spans="19:29" ht="18" customHeight="1" x14ac:dyDescent="0.25">
      <c r="S2393" s="58" t="s">
        <v>89</v>
      </c>
      <c r="T2393" s="58">
        <v>2023</v>
      </c>
      <c r="U2393" s="58" t="s">
        <v>2</v>
      </c>
      <c r="V2393" s="58" t="s">
        <v>83</v>
      </c>
      <c r="W2393" s="58" t="s">
        <v>84</v>
      </c>
      <c r="X2393" s="58" t="s">
        <v>85</v>
      </c>
      <c r="Y2393" s="58" t="s">
        <v>86</v>
      </c>
      <c r="Z2393" s="58" t="s">
        <v>87</v>
      </c>
      <c r="AA2393" s="58" t="s">
        <v>90</v>
      </c>
      <c r="AB2393" s="58">
        <v>367</v>
      </c>
      <c r="AC2393" s="58">
        <v>524.80999999999995</v>
      </c>
    </row>
    <row r="2394" spans="19:29" ht="18" customHeight="1" x14ac:dyDescent="0.25">
      <c r="S2394" s="58" t="s">
        <v>89</v>
      </c>
      <c r="T2394" s="58">
        <v>2023</v>
      </c>
      <c r="U2394" s="58" t="s">
        <v>2</v>
      </c>
      <c r="V2394" s="58" t="s">
        <v>83</v>
      </c>
      <c r="W2394" s="58" t="s">
        <v>84</v>
      </c>
      <c r="X2394" s="58" t="s">
        <v>85</v>
      </c>
      <c r="Y2394" s="58" t="s">
        <v>86</v>
      </c>
      <c r="Z2394" s="58" t="s">
        <v>87</v>
      </c>
      <c r="AA2394" s="58" t="s">
        <v>90</v>
      </c>
      <c r="AB2394" s="58">
        <v>343</v>
      </c>
      <c r="AC2394" s="58">
        <v>490.49</v>
      </c>
    </row>
    <row r="2395" spans="19:29" ht="18" customHeight="1" x14ac:dyDescent="0.25">
      <c r="S2395" s="58" t="s">
        <v>89</v>
      </c>
      <c r="T2395" s="58">
        <v>2023</v>
      </c>
      <c r="U2395" s="58" t="s">
        <v>2</v>
      </c>
      <c r="V2395" s="58" t="s">
        <v>83</v>
      </c>
      <c r="W2395" s="58" t="s">
        <v>84</v>
      </c>
      <c r="X2395" s="58" t="s">
        <v>85</v>
      </c>
      <c r="Y2395" s="58" t="s">
        <v>86</v>
      </c>
      <c r="Z2395" s="58" t="s">
        <v>87</v>
      </c>
      <c r="AA2395" s="58" t="s">
        <v>90</v>
      </c>
      <c r="AB2395" s="58">
        <v>371</v>
      </c>
      <c r="AC2395" s="58">
        <v>530.53</v>
      </c>
    </row>
    <row r="2396" spans="19:29" ht="18" customHeight="1" x14ac:dyDescent="0.25">
      <c r="S2396" s="58" t="s">
        <v>89</v>
      </c>
      <c r="T2396" s="58">
        <v>2023</v>
      </c>
      <c r="U2396" s="58" t="s">
        <v>2</v>
      </c>
      <c r="V2396" s="58" t="s">
        <v>83</v>
      </c>
      <c r="W2396" s="58" t="s">
        <v>84</v>
      </c>
      <c r="X2396" s="58" t="s">
        <v>85</v>
      </c>
      <c r="Y2396" s="58" t="s">
        <v>86</v>
      </c>
      <c r="Z2396" s="58" t="s">
        <v>87</v>
      </c>
      <c r="AA2396" s="58" t="s">
        <v>90</v>
      </c>
      <c r="AB2396" s="58">
        <v>750</v>
      </c>
      <c r="AC2396" s="58">
        <v>1072.5</v>
      </c>
    </row>
    <row r="2397" spans="19:29" ht="18" customHeight="1" x14ac:dyDescent="0.25">
      <c r="S2397" s="58" t="s">
        <v>89</v>
      </c>
      <c r="T2397" s="58">
        <v>2023</v>
      </c>
      <c r="U2397" s="58" t="s">
        <v>4</v>
      </c>
      <c r="V2397" s="58" t="s">
        <v>83</v>
      </c>
      <c r="W2397" s="58" t="s">
        <v>84</v>
      </c>
      <c r="X2397" s="58" t="s">
        <v>85</v>
      </c>
      <c r="Y2397" s="58" t="s">
        <v>86</v>
      </c>
      <c r="Z2397" s="58" t="s">
        <v>87</v>
      </c>
      <c r="AA2397" s="58" t="s">
        <v>90</v>
      </c>
      <c r="AB2397" s="58">
        <v>356</v>
      </c>
      <c r="AC2397" s="58">
        <v>544.68000000000006</v>
      </c>
    </row>
    <row r="2398" spans="19:29" ht="18" customHeight="1" x14ac:dyDescent="0.25">
      <c r="S2398" s="58" t="s">
        <v>82</v>
      </c>
      <c r="T2398" s="58">
        <v>2023</v>
      </c>
      <c r="U2398" s="58" t="s">
        <v>4</v>
      </c>
      <c r="V2398" s="58" t="s">
        <v>83</v>
      </c>
      <c r="W2398" s="58" t="s">
        <v>84</v>
      </c>
      <c r="X2398" s="58" t="s">
        <v>85</v>
      </c>
      <c r="Y2398" s="58" t="s">
        <v>86</v>
      </c>
      <c r="Z2398" s="58" t="s">
        <v>87</v>
      </c>
      <c r="AA2398" s="58" t="s">
        <v>90</v>
      </c>
      <c r="AB2398" s="58">
        <v>332</v>
      </c>
      <c r="AC2398" s="58">
        <v>474.76</v>
      </c>
    </row>
    <row r="2399" spans="19:29" ht="18" customHeight="1" x14ac:dyDescent="0.25">
      <c r="S2399" s="58" t="s">
        <v>89</v>
      </c>
      <c r="T2399" s="58">
        <v>2023</v>
      </c>
      <c r="U2399" s="58" t="s">
        <v>4</v>
      </c>
      <c r="V2399" s="58" t="s">
        <v>83</v>
      </c>
      <c r="W2399" s="58" t="s">
        <v>84</v>
      </c>
      <c r="X2399" s="58" t="s">
        <v>85</v>
      </c>
      <c r="Y2399" s="58" t="s">
        <v>86</v>
      </c>
      <c r="Z2399" s="58" t="s">
        <v>87</v>
      </c>
      <c r="AA2399" s="58" t="s">
        <v>90</v>
      </c>
      <c r="AB2399" s="58">
        <v>358</v>
      </c>
      <c r="AC2399" s="58">
        <v>511.94</v>
      </c>
    </row>
    <row r="2400" spans="19:29" ht="18" customHeight="1" x14ac:dyDescent="0.25">
      <c r="S2400" s="58" t="s">
        <v>82</v>
      </c>
      <c r="T2400" s="58">
        <v>2023</v>
      </c>
      <c r="U2400" s="58" t="s">
        <v>4</v>
      </c>
      <c r="V2400" s="58" t="s">
        <v>83</v>
      </c>
      <c r="W2400" s="58" t="s">
        <v>84</v>
      </c>
      <c r="X2400" s="58" t="s">
        <v>85</v>
      </c>
      <c r="Y2400" s="58" t="s">
        <v>86</v>
      </c>
      <c r="Z2400" s="58" t="s">
        <v>87</v>
      </c>
      <c r="AA2400" s="58" t="s">
        <v>90</v>
      </c>
      <c r="AB2400" s="58">
        <v>656</v>
      </c>
      <c r="AC2400" s="58">
        <v>938.07999999999993</v>
      </c>
    </row>
    <row r="2401" spans="19:29" ht="18" customHeight="1" x14ac:dyDescent="0.25">
      <c r="S2401" s="58" t="s">
        <v>91</v>
      </c>
      <c r="T2401" s="58">
        <v>2023</v>
      </c>
      <c r="U2401" s="58" t="s">
        <v>4</v>
      </c>
      <c r="V2401" s="58" t="s">
        <v>83</v>
      </c>
      <c r="W2401" s="58" t="s">
        <v>84</v>
      </c>
      <c r="X2401" s="58" t="s">
        <v>85</v>
      </c>
      <c r="Y2401" s="58" t="s">
        <v>86</v>
      </c>
      <c r="Z2401" s="58" t="s">
        <v>87</v>
      </c>
      <c r="AA2401" s="58" t="s">
        <v>90</v>
      </c>
      <c r="AB2401" s="58">
        <v>743</v>
      </c>
      <c r="AC2401" s="58">
        <v>1062.49</v>
      </c>
    </row>
    <row r="2402" spans="19:29" ht="18" customHeight="1" x14ac:dyDescent="0.25">
      <c r="S2402" s="58" t="s">
        <v>91</v>
      </c>
      <c r="T2402" s="58">
        <v>2023</v>
      </c>
      <c r="U2402" s="58" t="s">
        <v>4</v>
      </c>
      <c r="V2402" s="58" t="s">
        <v>83</v>
      </c>
      <c r="W2402" s="58" t="s">
        <v>84</v>
      </c>
      <c r="X2402" s="58" t="s">
        <v>85</v>
      </c>
      <c r="Y2402" s="58" t="s">
        <v>86</v>
      </c>
      <c r="Z2402" s="58" t="s">
        <v>87</v>
      </c>
      <c r="AA2402" s="58" t="s">
        <v>90</v>
      </c>
      <c r="AB2402" s="58">
        <v>357</v>
      </c>
      <c r="AC2402" s="58">
        <v>510.51</v>
      </c>
    </row>
    <row r="2403" spans="19:29" ht="18" customHeight="1" x14ac:dyDescent="0.25">
      <c r="S2403" s="58" t="s">
        <v>82</v>
      </c>
      <c r="T2403" s="58">
        <v>2023</v>
      </c>
      <c r="U2403" s="58" t="s">
        <v>4</v>
      </c>
      <c r="V2403" s="58" t="s">
        <v>83</v>
      </c>
      <c r="W2403" s="58" t="s">
        <v>84</v>
      </c>
      <c r="X2403" s="58" t="s">
        <v>85</v>
      </c>
      <c r="Y2403" s="58" t="s">
        <v>86</v>
      </c>
      <c r="Z2403" s="58" t="s">
        <v>87</v>
      </c>
      <c r="AA2403" s="58" t="s">
        <v>90</v>
      </c>
      <c r="AB2403" s="58">
        <v>782</v>
      </c>
      <c r="AC2403" s="58">
        <v>526.24</v>
      </c>
    </row>
    <row r="2404" spans="19:29" ht="18" customHeight="1" x14ac:dyDescent="0.25">
      <c r="S2404" s="58" t="s">
        <v>89</v>
      </c>
      <c r="T2404" s="58">
        <v>2023</v>
      </c>
      <c r="U2404" s="58" t="s">
        <v>4</v>
      </c>
      <c r="V2404" s="58" t="s">
        <v>83</v>
      </c>
      <c r="W2404" s="58" t="s">
        <v>84</v>
      </c>
      <c r="X2404" s="58" t="s">
        <v>85</v>
      </c>
      <c r="Y2404" s="58" t="s">
        <v>86</v>
      </c>
      <c r="Z2404" s="58" t="s">
        <v>87</v>
      </c>
      <c r="AA2404" s="58" t="s">
        <v>90</v>
      </c>
      <c r="AB2404" s="58">
        <v>331</v>
      </c>
      <c r="AC2404" s="58">
        <v>473.33</v>
      </c>
    </row>
    <row r="2405" spans="19:29" ht="18" customHeight="1" x14ac:dyDescent="0.25">
      <c r="S2405" s="58" t="s">
        <v>82</v>
      </c>
      <c r="T2405" s="58">
        <v>2023</v>
      </c>
      <c r="U2405" s="58" t="s">
        <v>4</v>
      </c>
      <c r="V2405" s="58" t="s">
        <v>83</v>
      </c>
      <c r="W2405" s="58" t="s">
        <v>84</v>
      </c>
      <c r="X2405" s="58" t="s">
        <v>85</v>
      </c>
      <c r="Y2405" s="58" t="s">
        <v>86</v>
      </c>
      <c r="Z2405" s="58" t="s">
        <v>87</v>
      </c>
      <c r="AA2405" s="58" t="s">
        <v>90</v>
      </c>
      <c r="AB2405" s="58">
        <v>359</v>
      </c>
      <c r="AC2405" s="58">
        <v>513.37</v>
      </c>
    </row>
    <row r="2406" spans="19:29" ht="18" customHeight="1" x14ac:dyDescent="0.25">
      <c r="S2406" s="58" t="s">
        <v>89</v>
      </c>
      <c r="T2406" s="58">
        <v>2023</v>
      </c>
      <c r="U2406" s="58" t="s">
        <v>4</v>
      </c>
      <c r="V2406" s="58" t="s">
        <v>83</v>
      </c>
      <c r="W2406" s="58" t="s">
        <v>84</v>
      </c>
      <c r="X2406" s="58" t="s">
        <v>85</v>
      </c>
      <c r="Y2406" s="58" t="s">
        <v>86</v>
      </c>
      <c r="Z2406" s="58" t="s">
        <v>87</v>
      </c>
      <c r="AA2406" s="58" t="s">
        <v>90</v>
      </c>
      <c r="AB2406" s="58">
        <v>752</v>
      </c>
      <c r="AC2406" s="58">
        <v>1075.3600000000001</v>
      </c>
    </row>
    <row r="2407" spans="19:29" ht="18" customHeight="1" x14ac:dyDescent="0.25">
      <c r="S2407" s="58" t="s">
        <v>82</v>
      </c>
      <c r="T2407" s="58">
        <v>2023</v>
      </c>
      <c r="U2407" s="58" t="s">
        <v>10</v>
      </c>
      <c r="V2407" s="58" t="s">
        <v>83</v>
      </c>
      <c r="W2407" s="58" t="s">
        <v>84</v>
      </c>
      <c r="X2407" s="58" t="s">
        <v>85</v>
      </c>
      <c r="Y2407" s="58" t="s">
        <v>86</v>
      </c>
      <c r="Z2407" s="58" t="s">
        <v>87</v>
      </c>
      <c r="AA2407" s="58" t="s">
        <v>90</v>
      </c>
      <c r="AB2407" s="58">
        <v>326</v>
      </c>
      <c r="AC2407" s="58">
        <v>498.78</v>
      </c>
    </row>
    <row r="2408" spans="19:29" ht="18" customHeight="1" x14ac:dyDescent="0.25">
      <c r="S2408" s="58" t="s">
        <v>91</v>
      </c>
      <c r="T2408" s="58">
        <v>2023</v>
      </c>
      <c r="U2408" s="58" t="s">
        <v>10</v>
      </c>
      <c r="V2408" s="58" t="s">
        <v>83</v>
      </c>
      <c r="W2408" s="58" t="s">
        <v>84</v>
      </c>
      <c r="X2408" s="58" t="s">
        <v>85</v>
      </c>
      <c r="Y2408" s="58" t="s">
        <v>86</v>
      </c>
      <c r="Z2408" s="58" t="s">
        <v>87</v>
      </c>
      <c r="AA2408" s="58" t="s">
        <v>90</v>
      </c>
      <c r="AB2408" s="58">
        <v>328</v>
      </c>
      <c r="AC2408" s="58">
        <v>469.03999999999996</v>
      </c>
    </row>
    <row r="2409" spans="19:29" ht="18" customHeight="1" x14ac:dyDescent="0.25">
      <c r="S2409" s="58" t="s">
        <v>89</v>
      </c>
      <c r="T2409" s="58">
        <v>2023</v>
      </c>
      <c r="U2409" s="58" t="s">
        <v>10</v>
      </c>
      <c r="V2409" s="58" t="s">
        <v>83</v>
      </c>
      <c r="W2409" s="58" t="s">
        <v>84</v>
      </c>
      <c r="X2409" s="58" t="s">
        <v>85</v>
      </c>
      <c r="Y2409" s="58" t="s">
        <v>86</v>
      </c>
      <c r="Z2409" s="58" t="s">
        <v>87</v>
      </c>
      <c r="AA2409" s="58" t="s">
        <v>90</v>
      </c>
      <c r="AB2409" s="58">
        <v>298</v>
      </c>
      <c r="AC2409" s="58">
        <v>426.14</v>
      </c>
    </row>
    <row r="2410" spans="19:29" ht="18" customHeight="1" x14ac:dyDescent="0.25">
      <c r="S2410" s="58" t="s">
        <v>91</v>
      </c>
      <c r="T2410" s="58">
        <v>2023</v>
      </c>
      <c r="U2410" s="58" t="s">
        <v>10</v>
      </c>
      <c r="V2410" s="58" t="s">
        <v>83</v>
      </c>
      <c r="W2410" s="58" t="s">
        <v>84</v>
      </c>
      <c r="X2410" s="58" t="s">
        <v>85</v>
      </c>
      <c r="Y2410" s="58" t="s">
        <v>86</v>
      </c>
      <c r="Z2410" s="58" t="s">
        <v>87</v>
      </c>
      <c r="AA2410" s="58" t="s">
        <v>90</v>
      </c>
      <c r="AB2410" s="58">
        <v>662</v>
      </c>
      <c r="AC2410" s="58">
        <v>946.66</v>
      </c>
    </row>
    <row r="2411" spans="19:29" ht="18" customHeight="1" x14ac:dyDescent="0.25">
      <c r="S2411" s="58" t="s">
        <v>91</v>
      </c>
      <c r="T2411" s="58">
        <v>2023</v>
      </c>
      <c r="U2411" s="58" t="s">
        <v>10</v>
      </c>
      <c r="V2411" s="58" t="s">
        <v>83</v>
      </c>
      <c r="W2411" s="58" t="s">
        <v>84</v>
      </c>
      <c r="X2411" s="58" t="s">
        <v>85</v>
      </c>
      <c r="Y2411" s="58" t="s">
        <v>86</v>
      </c>
      <c r="Z2411" s="58" t="s">
        <v>87</v>
      </c>
      <c r="AA2411" s="58" t="s">
        <v>90</v>
      </c>
      <c r="AB2411" s="58">
        <v>748</v>
      </c>
      <c r="AC2411" s="58">
        <v>1069.6399999999999</v>
      </c>
    </row>
    <row r="2412" spans="19:29" ht="18" customHeight="1" x14ac:dyDescent="0.25">
      <c r="S2412" s="58" t="s">
        <v>91</v>
      </c>
      <c r="T2412" s="58">
        <v>2023</v>
      </c>
      <c r="U2412" s="58" t="s">
        <v>10</v>
      </c>
      <c r="V2412" s="58" t="s">
        <v>83</v>
      </c>
      <c r="W2412" s="58" t="s">
        <v>84</v>
      </c>
      <c r="X2412" s="58" t="s">
        <v>85</v>
      </c>
      <c r="Y2412" s="58" t="s">
        <v>86</v>
      </c>
      <c r="Z2412" s="58" t="s">
        <v>87</v>
      </c>
      <c r="AA2412" s="58" t="s">
        <v>90</v>
      </c>
      <c r="AB2412" s="58">
        <v>327</v>
      </c>
      <c r="AC2412" s="58">
        <v>467.61</v>
      </c>
    </row>
    <row r="2413" spans="19:29" ht="18" customHeight="1" x14ac:dyDescent="0.25">
      <c r="S2413" s="58" t="s">
        <v>91</v>
      </c>
      <c r="T2413" s="58">
        <v>2023</v>
      </c>
      <c r="U2413" s="58" t="s">
        <v>10</v>
      </c>
      <c r="V2413" s="58" t="s">
        <v>83</v>
      </c>
      <c r="W2413" s="58" t="s">
        <v>84</v>
      </c>
      <c r="X2413" s="58" t="s">
        <v>85</v>
      </c>
      <c r="Y2413" s="58" t="s">
        <v>86</v>
      </c>
      <c r="Z2413" s="58" t="s">
        <v>87</v>
      </c>
      <c r="AA2413" s="58" t="s">
        <v>90</v>
      </c>
      <c r="AB2413" s="58">
        <v>788</v>
      </c>
      <c r="AC2413" s="58">
        <v>526.24</v>
      </c>
    </row>
    <row r="2414" spans="19:29" ht="18" customHeight="1" x14ac:dyDescent="0.25">
      <c r="S2414" s="58" t="s">
        <v>89</v>
      </c>
      <c r="T2414" s="58">
        <v>2023</v>
      </c>
      <c r="U2414" s="58" t="s">
        <v>10</v>
      </c>
      <c r="V2414" s="58" t="s">
        <v>83</v>
      </c>
      <c r="W2414" s="58" t="s">
        <v>84</v>
      </c>
      <c r="X2414" s="58" t="s">
        <v>85</v>
      </c>
      <c r="Y2414" s="58" t="s">
        <v>86</v>
      </c>
      <c r="Z2414" s="58" t="s">
        <v>87</v>
      </c>
      <c r="AA2414" s="58" t="s">
        <v>90</v>
      </c>
      <c r="AB2414" s="58">
        <v>325</v>
      </c>
      <c r="AC2414" s="58">
        <v>464.75</v>
      </c>
    </row>
    <row r="2415" spans="19:29" ht="18" customHeight="1" x14ac:dyDescent="0.25">
      <c r="S2415" s="58" t="s">
        <v>91</v>
      </c>
      <c r="T2415" s="58">
        <v>2023</v>
      </c>
      <c r="U2415" s="58" t="s">
        <v>10</v>
      </c>
      <c r="V2415" s="58" t="s">
        <v>83</v>
      </c>
      <c r="W2415" s="58" t="s">
        <v>84</v>
      </c>
      <c r="X2415" s="58" t="s">
        <v>85</v>
      </c>
      <c r="Y2415" s="58" t="s">
        <v>86</v>
      </c>
      <c r="Z2415" s="58" t="s">
        <v>87</v>
      </c>
      <c r="AA2415" s="58" t="s">
        <v>90</v>
      </c>
      <c r="AB2415" s="58">
        <v>301</v>
      </c>
      <c r="AC2415" s="58">
        <v>430.43</v>
      </c>
    </row>
    <row r="2416" spans="19:29" ht="18" customHeight="1" x14ac:dyDescent="0.25">
      <c r="S2416" s="58" t="s">
        <v>82</v>
      </c>
      <c r="T2416" s="58">
        <v>2023</v>
      </c>
      <c r="U2416" s="58" t="s">
        <v>10</v>
      </c>
      <c r="V2416" s="58" t="s">
        <v>83</v>
      </c>
      <c r="W2416" s="58" t="s">
        <v>84</v>
      </c>
      <c r="X2416" s="58" t="s">
        <v>85</v>
      </c>
      <c r="Y2416" s="58" t="s">
        <v>86</v>
      </c>
      <c r="Z2416" s="58" t="s">
        <v>87</v>
      </c>
      <c r="AA2416" s="58" t="s">
        <v>90</v>
      </c>
      <c r="AB2416" s="58">
        <v>757</v>
      </c>
      <c r="AC2416" s="58">
        <v>1082.51</v>
      </c>
    </row>
    <row r="2417" spans="19:29" ht="18" customHeight="1" x14ac:dyDescent="0.25">
      <c r="S2417" s="58" t="s">
        <v>91</v>
      </c>
      <c r="T2417" s="58">
        <v>2023</v>
      </c>
      <c r="U2417" s="58" t="s">
        <v>9</v>
      </c>
      <c r="V2417" s="58" t="s">
        <v>83</v>
      </c>
      <c r="W2417" s="58" t="s">
        <v>84</v>
      </c>
      <c r="X2417" s="58" t="s">
        <v>85</v>
      </c>
      <c r="Y2417" s="58" t="s">
        <v>86</v>
      </c>
      <c r="Z2417" s="58" t="s">
        <v>87</v>
      </c>
      <c r="AA2417" s="58" t="s">
        <v>90</v>
      </c>
      <c r="AB2417" s="58">
        <v>332</v>
      </c>
      <c r="AC2417" s="58">
        <v>507.96000000000004</v>
      </c>
    </row>
    <row r="2418" spans="19:29" ht="18" customHeight="1" x14ac:dyDescent="0.25">
      <c r="S2418" s="58" t="s">
        <v>89</v>
      </c>
      <c r="T2418" s="58">
        <v>2023</v>
      </c>
      <c r="U2418" s="58" t="s">
        <v>9</v>
      </c>
      <c r="V2418" s="58" t="s">
        <v>83</v>
      </c>
      <c r="W2418" s="58" t="s">
        <v>84</v>
      </c>
      <c r="X2418" s="58" t="s">
        <v>85</v>
      </c>
      <c r="Y2418" s="58" t="s">
        <v>86</v>
      </c>
      <c r="Z2418" s="58" t="s">
        <v>87</v>
      </c>
      <c r="AA2418" s="58" t="s">
        <v>90</v>
      </c>
      <c r="AB2418" s="58">
        <v>302</v>
      </c>
      <c r="AC2418" s="58">
        <v>431.86</v>
      </c>
    </row>
    <row r="2419" spans="19:29" ht="18" customHeight="1" x14ac:dyDescent="0.25">
      <c r="S2419" s="58" t="s">
        <v>82</v>
      </c>
      <c r="T2419" s="58">
        <v>2023</v>
      </c>
      <c r="U2419" s="58" t="s">
        <v>9</v>
      </c>
      <c r="V2419" s="58" t="s">
        <v>83</v>
      </c>
      <c r="W2419" s="58" t="s">
        <v>84</v>
      </c>
      <c r="X2419" s="58" t="s">
        <v>85</v>
      </c>
      <c r="Y2419" s="58" t="s">
        <v>86</v>
      </c>
      <c r="Z2419" s="58" t="s">
        <v>87</v>
      </c>
      <c r="AA2419" s="58" t="s">
        <v>90</v>
      </c>
      <c r="AB2419" s="58">
        <v>334</v>
      </c>
      <c r="AC2419" s="58">
        <v>477.62</v>
      </c>
    </row>
    <row r="2420" spans="19:29" ht="18" customHeight="1" x14ac:dyDescent="0.25">
      <c r="S2420" s="58" t="s">
        <v>93</v>
      </c>
      <c r="T2420" s="58">
        <v>2023</v>
      </c>
      <c r="U2420" s="58" t="s">
        <v>9</v>
      </c>
      <c r="V2420" s="58" t="s">
        <v>83</v>
      </c>
      <c r="W2420" s="58" t="s">
        <v>84</v>
      </c>
      <c r="X2420" s="58" t="s">
        <v>85</v>
      </c>
      <c r="Y2420" s="58" t="s">
        <v>86</v>
      </c>
      <c r="Z2420" s="58" t="s">
        <v>87</v>
      </c>
      <c r="AA2420" s="58" t="s">
        <v>90</v>
      </c>
      <c r="AB2420" s="58">
        <v>304</v>
      </c>
      <c r="AC2420" s="58">
        <v>434.72</v>
      </c>
    </row>
    <row r="2421" spans="19:29" ht="18" customHeight="1" x14ac:dyDescent="0.25">
      <c r="S2421" s="58" t="s">
        <v>89</v>
      </c>
      <c r="T2421" s="58">
        <v>2023</v>
      </c>
      <c r="U2421" s="58" t="s">
        <v>9</v>
      </c>
      <c r="V2421" s="58" t="s">
        <v>83</v>
      </c>
      <c r="W2421" s="58" t="s">
        <v>84</v>
      </c>
      <c r="X2421" s="58" t="s">
        <v>85</v>
      </c>
      <c r="Y2421" s="58" t="s">
        <v>86</v>
      </c>
      <c r="Z2421" s="58" t="s">
        <v>87</v>
      </c>
      <c r="AA2421" s="58" t="s">
        <v>90</v>
      </c>
      <c r="AB2421" s="58">
        <v>661</v>
      </c>
      <c r="AC2421" s="58">
        <v>945.23</v>
      </c>
    </row>
    <row r="2422" spans="19:29" ht="18" customHeight="1" x14ac:dyDescent="0.25">
      <c r="S2422" s="58" t="s">
        <v>82</v>
      </c>
      <c r="T2422" s="58">
        <v>2023</v>
      </c>
      <c r="U2422" s="58" t="s">
        <v>9</v>
      </c>
      <c r="V2422" s="58" t="s">
        <v>83</v>
      </c>
      <c r="W2422" s="58" t="s">
        <v>84</v>
      </c>
      <c r="X2422" s="58" t="s">
        <v>85</v>
      </c>
      <c r="Y2422" s="58" t="s">
        <v>86</v>
      </c>
      <c r="Z2422" s="58" t="s">
        <v>87</v>
      </c>
      <c r="AA2422" s="58" t="s">
        <v>90</v>
      </c>
      <c r="AB2422" s="58">
        <v>747</v>
      </c>
      <c r="AC2422" s="58">
        <v>1068.21</v>
      </c>
    </row>
    <row r="2423" spans="19:29" ht="18" customHeight="1" x14ac:dyDescent="0.25">
      <c r="S2423" s="58" t="s">
        <v>82</v>
      </c>
      <c r="T2423" s="58">
        <v>2023</v>
      </c>
      <c r="U2423" s="58" t="s">
        <v>9</v>
      </c>
      <c r="V2423" s="58" t="s">
        <v>83</v>
      </c>
      <c r="W2423" s="58" t="s">
        <v>84</v>
      </c>
      <c r="X2423" s="58" t="s">
        <v>85</v>
      </c>
      <c r="Y2423" s="58" t="s">
        <v>86</v>
      </c>
      <c r="Z2423" s="58" t="s">
        <v>87</v>
      </c>
      <c r="AA2423" s="58" t="s">
        <v>90</v>
      </c>
      <c r="AB2423" s="58">
        <v>333</v>
      </c>
      <c r="AC2423" s="58">
        <v>476.19</v>
      </c>
    </row>
    <row r="2424" spans="19:29" ht="18" customHeight="1" x14ac:dyDescent="0.25">
      <c r="S2424" s="58" t="s">
        <v>89</v>
      </c>
      <c r="T2424" s="58">
        <v>2023</v>
      </c>
      <c r="U2424" s="58" t="s">
        <v>9</v>
      </c>
      <c r="V2424" s="58" t="s">
        <v>83</v>
      </c>
      <c r="W2424" s="58" t="s">
        <v>84</v>
      </c>
      <c r="X2424" s="58" t="s">
        <v>85</v>
      </c>
      <c r="Y2424" s="58" t="s">
        <v>86</v>
      </c>
      <c r="Z2424" s="58" t="s">
        <v>87</v>
      </c>
      <c r="AA2424" s="58" t="s">
        <v>90</v>
      </c>
      <c r="AB2424" s="58">
        <v>787</v>
      </c>
      <c r="AC2424" s="58">
        <v>526.24</v>
      </c>
    </row>
    <row r="2425" spans="19:29" ht="18" customHeight="1" x14ac:dyDescent="0.25">
      <c r="S2425" s="58" t="s">
        <v>93</v>
      </c>
      <c r="T2425" s="58">
        <v>2023</v>
      </c>
      <c r="U2425" s="58" t="s">
        <v>9</v>
      </c>
      <c r="V2425" s="58" t="s">
        <v>83</v>
      </c>
      <c r="W2425" s="58" t="s">
        <v>84</v>
      </c>
      <c r="X2425" s="58" t="s">
        <v>85</v>
      </c>
      <c r="Y2425" s="58" t="s">
        <v>86</v>
      </c>
      <c r="Z2425" s="58" t="s">
        <v>87</v>
      </c>
      <c r="AA2425" s="58" t="s">
        <v>90</v>
      </c>
      <c r="AB2425" s="58">
        <v>331</v>
      </c>
      <c r="AC2425" s="58">
        <v>473.33</v>
      </c>
    </row>
    <row r="2426" spans="19:29" ht="18" customHeight="1" x14ac:dyDescent="0.25">
      <c r="S2426" s="58" t="s">
        <v>82</v>
      </c>
      <c r="T2426" s="58">
        <v>2023</v>
      </c>
      <c r="U2426" s="58" t="s">
        <v>9</v>
      </c>
      <c r="V2426" s="58" t="s">
        <v>83</v>
      </c>
      <c r="W2426" s="58" t="s">
        <v>84</v>
      </c>
      <c r="X2426" s="58" t="s">
        <v>85</v>
      </c>
      <c r="Y2426" s="58" t="s">
        <v>86</v>
      </c>
      <c r="Z2426" s="58" t="s">
        <v>87</v>
      </c>
      <c r="AA2426" s="58" t="s">
        <v>90</v>
      </c>
      <c r="AB2426" s="58">
        <v>307</v>
      </c>
      <c r="AC2426" s="58">
        <v>439.01</v>
      </c>
    </row>
    <row r="2427" spans="19:29" ht="18" customHeight="1" x14ac:dyDescent="0.25">
      <c r="S2427" s="58" t="s">
        <v>89</v>
      </c>
      <c r="T2427" s="58">
        <v>2023</v>
      </c>
      <c r="U2427" s="58" t="s">
        <v>9</v>
      </c>
      <c r="V2427" s="58" t="s">
        <v>83</v>
      </c>
      <c r="W2427" s="58" t="s">
        <v>84</v>
      </c>
      <c r="X2427" s="58" t="s">
        <v>85</v>
      </c>
      <c r="Y2427" s="58" t="s">
        <v>86</v>
      </c>
      <c r="Z2427" s="58" t="s">
        <v>87</v>
      </c>
      <c r="AA2427" s="58" t="s">
        <v>90</v>
      </c>
      <c r="AB2427" s="58">
        <v>329</v>
      </c>
      <c r="AC2427" s="58">
        <v>470.47</v>
      </c>
    </row>
    <row r="2428" spans="19:29" ht="18" customHeight="1" x14ac:dyDescent="0.25">
      <c r="S2428" s="58" t="s">
        <v>91</v>
      </c>
      <c r="T2428" s="58">
        <v>2023</v>
      </c>
      <c r="U2428" s="58" t="s">
        <v>9</v>
      </c>
      <c r="V2428" s="58" t="s">
        <v>83</v>
      </c>
      <c r="W2428" s="58" t="s">
        <v>84</v>
      </c>
      <c r="X2428" s="58" t="s">
        <v>85</v>
      </c>
      <c r="Y2428" s="58" t="s">
        <v>86</v>
      </c>
      <c r="Z2428" s="58" t="s">
        <v>87</v>
      </c>
      <c r="AA2428" s="58" t="s">
        <v>90</v>
      </c>
      <c r="AB2428" s="58">
        <v>756</v>
      </c>
      <c r="AC2428" s="58">
        <v>1081.08</v>
      </c>
    </row>
    <row r="2429" spans="19:29" ht="18" customHeight="1" x14ac:dyDescent="0.25">
      <c r="S2429" s="58" t="s">
        <v>89</v>
      </c>
      <c r="T2429" s="58">
        <v>2023</v>
      </c>
      <c r="U2429" s="58" t="s">
        <v>8</v>
      </c>
      <c r="V2429" s="58" t="s">
        <v>83</v>
      </c>
      <c r="W2429" s="58" t="s">
        <v>84</v>
      </c>
      <c r="X2429" s="58" t="s">
        <v>85</v>
      </c>
      <c r="Y2429" s="58" t="s">
        <v>86</v>
      </c>
      <c r="Z2429" s="58" t="s">
        <v>87</v>
      </c>
      <c r="AA2429" s="58" t="s">
        <v>90</v>
      </c>
      <c r="AB2429" s="58">
        <v>338</v>
      </c>
      <c r="AC2429" s="58">
        <v>517.14</v>
      </c>
    </row>
    <row r="2430" spans="19:29" ht="18" customHeight="1" x14ac:dyDescent="0.25">
      <c r="S2430" s="58" t="s">
        <v>89</v>
      </c>
      <c r="T2430" s="58">
        <v>2023</v>
      </c>
      <c r="U2430" s="58" t="s">
        <v>8</v>
      </c>
      <c r="V2430" s="58" t="s">
        <v>83</v>
      </c>
      <c r="W2430" s="58" t="s">
        <v>84</v>
      </c>
      <c r="X2430" s="58" t="s">
        <v>85</v>
      </c>
      <c r="Y2430" s="58" t="s">
        <v>86</v>
      </c>
      <c r="Z2430" s="58" t="s">
        <v>87</v>
      </c>
      <c r="AA2430" s="58" t="s">
        <v>90</v>
      </c>
      <c r="AB2430" s="58">
        <v>308</v>
      </c>
      <c r="AC2430" s="58">
        <v>440.44</v>
      </c>
    </row>
    <row r="2431" spans="19:29" ht="18" customHeight="1" x14ac:dyDescent="0.25">
      <c r="S2431" s="58" t="s">
        <v>93</v>
      </c>
      <c r="T2431" s="58">
        <v>2023</v>
      </c>
      <c r="U2431" s="58" t="s">
        <v>8</v>
      </c>
      <c r="V2431" s="58" t="s">
        <v>83</v>
      </c>
      <c r="W2431" s="58" t="s">
        <v>84</v>
      </c>
      <c r="X2431" s="58" t="s">
        <v>85</v>
      </c>
      <c r="Y2431" s="58" t="s">
        <v>86</v>
      </c>
      <c r="Z2431" s="58" t="s">
        <v>87</v>
      </c>
      <c r="AA2431" s="58" t="s">
        <v>90</v>
      </c>
      <c r="AB2431" s="58">
        <v>310</v>
      </c>
      <c r="AC2431" s="58">
        <v>443.3</v>
      </c>
    </row>
    <row r="2432" spans="19:29" ht="18" customHeight="1" x14ac:dyDescent="0.25">
      <c r="S2432" s="58" t="s">
        <v>82</v>
      </c>
      <c r="T2432" s="58">
        <v>2023</v>
      </c>
      <c r="U2432" s="58" t="s">
        <v>8</v>
      </c>
      <c r="V2432" s="58" t="s">
        <v>83</v>
      </c>
      <c r="W2432" s="58" t="s">
        <v>84</v>
      </c>
      <c r="X2432" s="58" t="s">
        <v>85</v>
      </c>
      <c r="Y2432" s="58" t="s">
        <v>86</v>
      </c>
      <c r="Z2432" s="58" t="s">
        <v>87</v>
      </c>
      <c r="AA2432" s="58" t="s">
        <v>90</v>
      </c>
      <c r="AB2432" s="58">
        <v>660</v>
      </c>
      <c r="AC2432" s="58">
        <v>943.8</v>
      </c>
    </row>
    <row r="2433" spans="19:29" ht="18" customHeight="1" x14ac:dyDescent="0.25">
      <c r="S2433" s="58" t="s">
        <v>91</v>
      </c>
      <c r="T2433" s="58">
        <v>2023</v>
      </c>
      <c r="U2433" s="58" t="s">
        <v>8</v>
      </c>
      <c r="V2433" s="58" t="s">
        <v>83</v>
      </c>
      <c r="W2433" s="58" t="s">
        <v>84</v>
      </c>
      <c r="X2433" s="58" t="s">
        <v>85</v>
      </c>
      <c r="Y2433" s="58" t="s">
        <v>86</v>
      </c>
      <c r="Z2433" s="58" t="s">
        <v>87</v>
      </c>
      <c r="AA2433" s="58" t="s">
        <v>90</v>
      </c>
      <c r="AB2433" s="58">
        <v>746</v>
      </c>
      <c r="AC2433" s="58">
        <v>1066.78</v>
      </c>
    </row>
    <row r="2434" spans="19:29" ht="18" customHeight="1" x14ac:dyDescent="0.25">
      <c r="S2434" s="58" t="s">
        <v>91</v>
      </c>
      <c r="T2434" s="58">
        <v>2023</v>
      </c>
      <c r="U2434" s="58" t="s">
        <v>8</v>
      </c>
      <c r="V2434" s="58" t="s">
        <v>83</v>
      </c>
      <c r="W2434" s="58" t="s">
        <v>84</v>
      </c>
      <c r="X2434" s="58" t="s">
        <v>85</v>
      </c>
      <c r="Y2434" s="58" t="s">
        <v>86</v>
      </c>
      <c r="Z2434" s="58" t="s">
        <v>87</v>
      </c>
      <c r="AA2434" s="58" t="s">
        <v>90</v>
      </c>
      <c r="AB2434" s="58">
        <v>339</v>
      </c>
      <c r="AC2434" s="58">
        <v>484.77</v>
      </c>
    </row>
    <row r="2435" spans="19:29" ht="18" customHeight="1" x14ac:dyDescent="0.25">
      <c r="S2435" s="58" t="s">
        <v>82</v>
      </c>
      <c r="T2435" s="58">
        <v>2023</v>
      </c>
      <c r="U2435" s="58" t="s">
        <v>8</v>
      </c>
      <c r="V2435" s="58" t="s">
        <v>83</v>
      </c>
      <c r="W2435" s="58" t="s">
        <v>84</v>
      </c>
      <c r="X2435" s="58" t="s">
        <v>85</v>
      </c>
      <c r="Y2435" s="58" t="s">
        <v>86</v>
      </c>
      <c r="Z2435" s="58" t="s">
        <v>87</v>
      </c>
      <c r="AA2435" s="58" t="s">
        <v>90</v>
      </c>
      <c r="AB2435" s="58">
        <v>786</v>
      </c>
      <c r="AC2435" s="58">
        <v>526.24</v>
      </c>
    </row>
    <row r="2436" spans="19:29" ht="18" customHeight="1" x14ac:dyDescent="0.25">
      <c r="S2436" s="58" t="s">
        <v>93</v>
      </c>
      <c r="T2436" s="58">
        <v>2023</v>
      </c>
      <c r="U2436" s="58" t="s">
        <v>8</v>
      </c>
      <c r="V2436" s="58" t="s">
        <v>83</v>
      </c>
      <c r="W2436" s="58" t="s">
        <v>84</v>
      </c>
      <c r="X2436" s="58" t="s">
        <v>85</v>
      </c>
      <c r="Y2436" s="58" t="s">
        <v>86</v>
      </c>
      <c r="Z2436" s="58" t="s">
        <v>87</v>
      </c>
      <c r="AA2436" s="58" t="s">
        <v>90</v>
      </c>
      <c r="AB2436" s="58">
        <v>337</v>
      </c>
      <c r="AC2436" s="58">
        <v>481.90999999999997</v>
      </c>
    </row>
    <row r="2437" spans="19:29" ht="18" customHeight="1" x14ac:dyDescent="0.25">
      <c r="S2437" s="58" t="s">
        <v>89</v>
      </c>
      <c r="T2437" s="58">
        <v>2023</v>
      </c>
      <c r="U2437" s="58" t="s">
        <v>8</v>
      </c>
      <c r="V2437" s="58" t="s">
        <v>83</v>
      </c>
      <c r="W2437" s="58" t="s">
        <v>84</v>
      </c>
      <c r="X2437" s="58" t="s">
        <v>85</v>
      </c>
      <c r="Y2437" s="58" t="s">
        <v>86</v>
      </c>
      <c r="Z2437" s="58" t="s">
        <v>87</v>
      </c>
      <c r="AA2437" s="58" t="s">
        <v>90</v>
      </c>
      <c r="AB2437" s="58">
        <v>335</v>
      </c>
      <c r="AC2437" s="58">
        <v>479.05</v>
      </c>
    </row>
    <row r="2438" spans="19:29" ht="18" customHeight="1" x14ac:dyDescent="0.25">
      <c r="S2438" s="58" t="s">
        <v>89</v>
      </c>
      <c r="T2438" s="58">
        <v>2023</v>
      </c>
      <c r="U2438" s="58" t="s">
        <v>8</v>
      </c>
      <c r="V2438" s="58" t="s">
        <v>83</v>
      </c>
      <c r="W2438" s="58" t="s">
        <v>84</v>
      </c>
      <c r="X2438" s="58" t="s">
        <v>85</v>
      </c>
      <c r="Y2438" s="58" t="s">
        <v>86</v>
      </c>
      <c r="Z2438" s="58" t="s">
        <v>87</v>
      </c>
      <c r="AA2438" s="58" t="s">
        <v>90</v>
      </c>
      <c r="AB2438" s="58">
        <v>755</v>
      </c>
      <c r="AC2438" s="58">
        <v>1079.6500000000001</v>
      </c>
    </row>
    <row r="2439" spans="19:29" ht="18" customHeight="1" x14ac:dyDescent="0.25">
      <c r="S2439" s="58" t="s">
        <v>89</v>
      </c>
      <c r="T2439" s="58">
        <v>2023</v>
      </c>
      <c r="U2439" s="58" t="s">
        <v>3</v>
      </c>
      <c r="V2439" s="58" t="s">
        <v>95</v>
      </c>
      <c r="W2439" s="58" t="s">
        <v>84</v>
      </c>
      <c r="X2439" s="58" t="s">
        <v>85</v>
      </c>
      <c r="Y2439" s="58" t="s">
        <v>86</v>
      </c>
      <c r="Z2439" s="58" t="s">
        <v>87</v>
      </c>
      <c r="AA2439" s="58" t="s">
        <v>88</v>
      </c>
      <c r="AB2439" s="58">
        <v>212</v>
      </c>
      <c r="AC2439" s="58">
        <v>303.15999999999997</v>
      </c>
    </row>
    <row r="2440" spans="19:29" ht="18" customHeight="1" x14ac:dyDescent="0.25">
      <c r="S2440" s="58" t="s">
        <v>82</v>
      </c>
      <c r="T2440" s="58">
        <v>2023</v>
      </c>
      <c r="U2440" s="58" t="s">
        <v>3</v>
      </c>
      <c r="V2440" s="58" t="s">
        <v>95</v>
      </c>
      <c r="W2440" s="58" t="s">
        <v>84</v>
      </c>
      <c r="X2440" s="58" t="s">
        <v>85</v>
      </c>
      <c r="Y2440" s="58" t="s">
        <v>86</v>
      </c>
      <c r="Z2440" s="58" t="s">
        <v>87</v>
      </c>
      <c r="AA2440" s="58" t="s">
        <v>88</v>
      </c>
      <c r="AB2440" s="58">
        <v>182</v>
      </c>
      <c r="AC2440" s="58">
        <v>260.26</v>
      </c>
    </row>
    <row r="2441" spans="19:29" ht="18" customHeight="1" x14ac:dyDescent="0.25">
      <c r="S2441" s="58" t="s">
        <v>89</v>
      </c>
      <c r="T2441" s="58">
        <v>2023</v>
      </c>
      <c r="U2441" s="58" t="s">
        <v>3</v>
      </c>
      <c r="V2441" s="58" t="s">
        <v>95</v>
      </c>
      <c r="W2441" s="58" t="s">
        <v>84</v>
      </c>
      <c r="X2441" s="58" t="s">
        <v>85</v>
      </c>
      <c r="Y2441" s="58" t="s">
        <v>86</v>
      </c>
      <c r="Z2441" s="58" t="s">
        <v>87</v>
      </c>
      <c r="AA2441" s="58" t="s">
        <v>88</v>
      </c>
      <c r="AB2441" s="58">
        <v>184</v>
      </c>
      <c r="AC2441" s="58">
        <v>526.24</v>
      </c>
    </row>
    <row r="2442" spans="19:29" ht="18" customHeight="1" x14ac:dyDescent="0.25">
      <c r="S2442" s="58" t="s">
        <v>89</v>
      </c>
      <c r="T2442" s="58">
        <v>2023</v>
      </c>
      <c r="U2442" s="58" t="s">
        <v>3</v>
      </c>
      <c r="V2442" s="58" t="s">
        <v>95</v>
      </c>
      <c r="W2442" s="58" t="s">
        <v>84</v>
      </c>
      <c r="X2442" s="58" t="s">
        <v>85</v>
      </c>
      <c r="Y2442" s="58" t="s">
        <v>86</v>
      </c>
      <c r="Z2442" s="58" t="s">
        <v>87</v>
      </c>
      <c r="AA2442" s="58" t="s">
        <v>88</v>
      </c>
      <c r="AB2442" s="58">
        <v>968</v>
      </c>
      <c r="AC2442" s="58">
        <v>1384.24</v>
      </c>
    </row>
    <row r="2443" spans="19:29" ht="18" customHeight="1" x14ac:dyDescent="0.25">
      <c r="S2443" s="58" t="s">
        <v>93</v>
      </c>
      <c r="T2443" s="58">
        <v>2023</v>
      </c>
      <c r="U2443" s="58" t="s">
        <v>3</v>
      </c>
      <c r="V2443" s="58" t="s">
        <v>95</v>
      </c>
      <c r="W2443" s="58" t="s">
        <v>84</v>
      </c>
      <c r="X2443" s="58" t="s">
        <v>85</v>
      </c>
      <c r="Y2443" s="58" t="s">
        <v>86</v>
      </c>
      <c r="Z2443" s="58" t="s">
        <v>87</v>
      </c>
      <c r="AA2443" s="58" t="s">
        <v>88</v>
      </c>
      <c r="AB2443" s="58">
        <v>186</v>
      </c>
      <c r="AC2443" s="58">
        <v>265.98</v>
      </c>
    </row>
    <row r="2444" spans="19:29" ht="18" customHeight="1" x14ac:dyDescent="0.25">
      <c r="S2444" s="58" t="s">
        <v>93</v>
      </c>
      <c r="T2444" s="58">
        <v>2023</v>
      </c>
      <c r="U2444" s="58" t="s">
        <v>3</v>
      </c>
      <c r="V2444" s="58" t="s">
        <v>95</v>
      </c>
      <c r="W2444" s="58" t="s">
        <v>84</v>
      </c>
      <c r="X2444" s="58" t="s">
        <v>85</v>
      </c>
      <c r="Y2444" s="58" t="s">
        <v>86</v>
      </c>
      <c r="Z2444" s="58" t="s">
        <v>87</v>
      </c>
      <c r="AA2444" s="58" t="s">
        <v>88</v>
      </c>
      <c r="AB2444" s="58">
        <v>213</v>
      </c>
      <c r="AC2444" s="58">
        <v>304.59000000000003</v>
      </c>
    </row>
    <row r="2445" spans="19:29" ht="18" customHeight="1" x14ac:dyDescent="0.25">
      <c r="S2445" s="58" t="s">
        <v>89</v>
      </c>
      <c r="T2445" s="58">
        <v>2023</v>
      </c>
      <c r="U2445" s="58" t="s">
        <v>3</v>
      </c>
      <c r="V2445" s="58" t="s">
        <v>95</v>
      </c>
      <c r="W2445" s="58" t="s">
        <v>84</v>
      </c>
      <c r="X2445" s="58" t="s">
        <v>85</v>
      </c>
      <c r="Y2445" s="58" t="s">
        <v>86</v>
      </c>
      <c r="Z2445" s="58" t="s">
        <v>87</v>
      </c>
      <c r="AA2445" s="58" t="s">
        <v>88</v>
      </c>
      <c r="AB2445" s="58">
        <v>183</v>
      </c>
      <c r="AC2445" s="58">
        <v>261.69</v>
      </c>
    </row>
    <row r="2446" spans="19:29" ht="18" customHeight="1" x14ac:dyDescent="0.25">
      <c r="S2446" s="58" t="s">
        <v>89</v>
      </c>
      <c r="T2446" s="58">
        <v>2023</v>
      </c>
      <c r="U2446" s="58" t="s">
        <v>3</v>
      </c>
      <c r="V2446" s="58" t="s">
        <v>95</v>
      </c>
      <c r="W2446" s="58" t="s">
        <v>84</v>
      </c>
      <c r="X2446" s="58" t="s">
        <v>85</v>
      </c>
      <c r="Y2446" s="58" t="s">
        <v>86</v>
      </c>
      <c r="Z2446" s="58" t="s">
        <v>87</v>
      </c>
      <c r="AA2446" s="58" t="s">
        <v>88</v>
      </c>
      <c r="AB2446" s="58">
        <v>749</v>
      </c>
      <c r="AC2446" s="58">
        <v>1071.07</v>
      </c>
    </row>
    <row r="2447" spans="19:29" ht="18" customHeight="1" x14ac:dyDescent="0.25">
      <c r="S2447" s="58" t="s">
        <v>82</v>
      </c>
      <c r="T2447" s="58">
        <v>2023</v>
      </c>
      <c r="U2447" s="58" t="s">
        <v>3</v>
      </c>
      <c r="V2447" s="58" t="s">
        <v>95</v>
      </c>
      <c r="W2447" s="58" t="s">
        <v>84</v>
      </c>
      <c r="X2447" s="58" t="s">
        <v>85</v>
      </c>
      <c r="Y2447" s="58" t="s">
        <v>86</v>
      </c>
      <c r="Z2447" s="58" t="s">
        <v>87</v>
      </c>
      <c r="AA2447" s="58" t="s">
        <v>88</v>
      </c>
      <c r="AB2447" s="58">
        <v>209</v>
      </c>
      <c r="AC2447" s="58">
        <v>298.87</v>
      </c>
    </row>
    <row r="2448" spans="19:29" ht="18" customHeight="1" x14ac:dyDescent="0.25">
      <c r="S2448" s="58" t="s">
        <v>89</v>
      </c>
      <c r="T2448" s="58">
        <v>2023</v>
      </c>
      <c r="U2448" s="58" t="s">
        <v>3</v>
      </c>
      <c r="V2448" s="58" t="s">
        <v>95</v>
      </c>
      <c r="W2448" s="58" t="s">
        <v>84</v>
      </c>
      <c r="X2448" s="58" t="s">
        <v>85</v>
      </c>
      <c r="Y2448" s="58" t="s">
        <v>86</v>
      </c>
      <c r="Z2448" s="58" t="s">
        <v>87</v>
      </c>
      <c r="AA2448" s="58" t="s">
        <v>88</v>
      </c>
      <c r="AB2448" s="58">
        <v>185</v>
      </c>
      <c r="AC2448" s="58">
        <v>264.55</v>
      </c>
    </row>
    <row r="2449" spans="19:29" ht="18" customHeight="1" x14ac:dyDescent="0.25">
      <c r="S2449" s="58" t="s">
        <v>89</v>
      </c>
      <c r="T2449" s="58">
        <v>2023</v>
      </c>
      <c r="U2449" s="58" t="s">
        <v>7</v>
      </c>
      <c r="V2449" s="58" t="s">
        <v>95</v>
      </c>
      <c r="W2449" s="58" t="s">
        <v>84</v>
      </c>
      <c r="X2449" s="58" t="s">
        <v>85</v>
      </c>
      <c r="Y2449" s="58" t="s">
        <v>86</v>
      </c>
      <c r="Z2449" s="58" t="s">
        <v>87</v>
      </c>
      <c r="AA2449" s="58" t="s">
        <v>88</v>
      </c>
      <c r="AB2449" s="58">
        <v>188</v>
      </c>
      <c r="AC2449" s="58">
        <v>268.84000000000003</v>
      </c>
    </row>
    <row r="2450" spans="19:29" ht="18" customHeight="1" x14ac:dyDescent="0.25">
      <c r="S2450" s="58" t="s">
        <v>82</v>
      </c>
      <c r="T2450" s="58">
        <v>2023</v>
      </c>
      <c r="U2450" s="58" t="s">
        <v>7</v>
      </c>
      <c r="V2450" s="58" t="s">
        <v>95</v>
      </c>
      <c r="W2450" s="58" t="s">
        <v>84</v>
      </c>
      <c r="X2450" s="58" t="s">
        <v>85</v>
      </c>
      <c r="Y2450" s="58" t="s">
        <v>86</v>
      </c>
      <c r="Z2450" s="58" t="s">
        <v>87</v>
      </c>
      <c r="AA2450" s="58" t="s">
        <v>88</v>
      </c>
      <c r="AB2450" s="58">
        <v>164</v>
      </c>
      <c r="AC2450" s="58">
        <v>234.51999999999998</v>
      </c>
    </row>
    <row r="2451" spans="19:29" ht="18" customHeight="1" x14ac:dyDescent="0.25">
      <c r="S2451" s="58" t="s">
        <v>91</v>
      </c>
      <c r="T2451" s="58">
        <v>2023</v>
      </c>
      <c r="U2451" s="58" t="s">
        <v>7</v>
      </c>
      <c r="V2451" s="58" t="s">
        <v>95</v>
      </c>
      <c r="W2451" s="58" t="s">
        <v>84</v>
      </c>
      <c r="X2451" s="58" t="s">
        <v>85</v>
      </c>
      <c r="Y2451" s="58" t="s">
        <v>86</v>
      </c>
      <c r="Z2451" s="58" t="s">
        <v>87</v>
      </c>
      <c r="AA2451" s="58" t="s">
        <v>88</v>
      </c>
      <c r="AB2451" s="58">
        <v>190</v>
      </c>
      <c r="AC2451" s="58">
        <v>526.24</v>
      </c>
    </row>
    <row r="2452" spans="19:29" ht="18" customHeight="1" x14ac:dyDescent="0.25">
      <c r="S2452" s="58" t="s">
        <v>82</v>
      </c>
      <c r="T2452" s="58">
        <v>2023</v>
      </c>
      <c r="U2452" s="58" t="s">
        <v>7</v>
      </c>
      <c r="V2452" s="58" t="s">
        <v>95</v>
      </c>
      <c r="W2452" s="58" t="s">
        <v>84</v>
      </c>
      <c r="X2452" s="58" t="s">
        <v>85</v>
      </c>
      <c r="Y2452" s="58" t="s">
        <v>86</v>
      </c>
      <c r="Z2452" s="58" t="s">
        <v>87</v>
      </c>
      <c r="AA2452" s="58" t="s">
        <v>88</v>
      </c>
      <c r="AB2452" s="58">
        <v>160</v>
      </c>
      <c r="AC2452" s="58">
        <v>526.24</v>
      </c>
    </row>
    <row r="2453" spans="19:29" ht="18" customHeight="1" x14ac:dyDescent="0.25">
      <c r="S2453" s="58" t="s">
        <v>89</v>
      </c>
      <c r="T2453" s="58">
        <v>2023</v>
      </c>
      <c r="U2453" s="58" t="s">
        <v>7</v>
      </c>
      <c r="V2453" s="58" t="s">
        <v>95</v>
      </c>
      <c r="W2453" s="58" t="s">
        <v>84</v>
      </c>
      <c r="X2453" s="58" t="s">
        <v>85</v>
      </c>
      <c r="Y2453" s="58" t="s">
        <v>86</v>
      </c>
      <c r="Z2453" s="58" t="s">
        <v>87</v>
      </c>
      <c r="AA2453" s="58" t="s">
        <v>88</v>
      </c>
      <c r="AB2453" s="58">
        <v>971</v>
      </c>
      <c r="AC2453" s="58">
        <v>1388.53</v>
      </c>
    </row>
    <row r="2454" spans="19:29" ht="18" customHeight="1" x14ac:dyDescent="0.25">
      <c r="S2454" s="58" t="s">
        <v>82</v>
      </c>
      <c r="T2454" s="58">
        <v>2023</v>
      </c>
      <c r="U2454" s="58" t="s">
        <v>7</v>
      </c>
      <c r="V2454" s="58" t="s">
        <v>95</v>
      </c>
      <c r="W2454" s="58" t="s">
        <v>84</v>
      </c>
      <c r="X2454" s="58" t="s">
        <v>85</v>
      </c>
      <c r="Y2454" s="58" t="s">
        <v>86</v>
      </c>
      <c r="Z2454" s="58" t="s">
        <v>87</v>
      </c>
      <c r="AA2454" s="58" t="s">
        <v>88</v>
      </c>
      <c r="AB2454" s="58">
        <v>162</v>
      </c>
      <c r="AC2454" s="58">
        <v>231.66</v>
      </c>
    </row>
    <row r="2455" spans="19:29" ht="18" customHeight="1" x14ac:dyDescent="0.25">
      <c r="S2455" s="58" t="s">
        <v>82</v>
      </c>
      <c r="T2455" s="58">
        <v>2023</v>
      </c>
      <c r="U2455" s="58" t="s">
        <v>7</v>
      </c>
      <c r="V2455" s="58" t="s">
        <v>95</v>
      </c>
      <c r="W2455" s="58" t="s">
        <v>84</v>
      </c>
      <c r="X2455" s="58" t="s">
        <v>85</v>
      </c>
      <c r="Y2455" s="58" t="s">
        <v>86</v>
      </c>
      <c r="Z2455" s="58" t="s">
        <v>87</v>
      </c>
      <c r="AA2455" s="58" t="s">
        <v>88</v>
      </c>
      <c r="AB2455" s="58">
        <v>189</v>
      </c>
      <c r="AC2455" s="58">
        <v>270.27</v>
      </c>
    </row>
    <row r="2456" spans="19:29" ht="18" customHeight="1" x14ac:dyDescent="0.25">
      <c r="S2456" s="58" t="s">
        <v>89</v>
      </c>
      <c r="T2456" s="58">
        <v>2023</v>
      </c>
      <c r="U2456" s="58" t="s">
        <v>7</v>
      </c>
      <c r="V2456" s="58" t="s">
        <v>95</v>
      </c>
      <c r="W2456" s="58" t="s">
        <v>84</v>
      </c>
      <c r="X2456" s="58" t="s">
        <v>85</v>
      </c>
      <c r="Y2456" s="58" t="s">
        <v>86</v>
      </c>
      <c r="Z2456" s="58" t="s">
        <v>87</v>
      </c>
      <c r="AA2456" s="58" t="s">
        <v>88</v>
      </c>
      <c r="AB2456" s="58">
        <v>165</v>
      </c>
      <c r="AC2456" s="58">
        <v>235.95</v>
      </c>
    </row>
    <row r="2457" spans="19:29" ht="18" customHeight="1" x14ac:dyDescent="0.25">
      <c r="S2457" s="58" t="s">
        <v>82</v>
      </c>
      <c r="T2457" s="58">
        <v>2023</v>
      </c>
      <c r="U2457" s="58" t="s">
        <v>7</v>
      </c>
      <c r="V2457" s="58" t="s">
        <v>95</v>
      </c>
      <c r="W2457" s="58" t="s">
        <v>84</v>
      </c>
      <c r="X2457" s="58" t="s">
        <v>85</v>
      </c>
      <c r="Y2457" s="58" t="s">
        <v>86</v>
      </c>
      <c r="Z2457" s="58" t="s">
        <v>87</v>
      </c>
      <c r="AA2457" s="58" t="s">
        <v>88</v>
      </c>
      <c r="AB2457" s="58">
        <v>753</v>
      </c>
      <c r="AC2457" s="58">
        <v>1076.79</v>
      </c>
    </row>
    <row r="2458" spans="19:29" ht="18" customHeight="1" x14ac:dyDescent="0.25">
      <c r="S2458" s="58" t="s">
        <v>91</v>
      </c>
      <c r="T2458" s="58">
        <v>2023</v>
      </c>
      <c r="U2458" s="58" t="s">
        <v>7</v>
      </c>
      <c r="V2458" s="58" t="s">
        <v>95</v>
      </c>
      <c r="W2458" s="58" t="s">
        <v>84</v>
      </c>
      <c r="X2458" s="58" t="s">
        <v>85</v>
      </c>
      <c r="Y2458" s="58" t="s">
        <v>86</v>
      </c>
      <c r="Z2458" s="58" t="s">
        <v>87</v>
      </c>
      <c r="AA2458" s="58" t="s">
        <v>88</v>
      </c>
      <c r="AB2458" s="58">
        <v>839</v>
      </c>
      <c r="AC2458" s="58">
        <v>1199.77</v>
      </c>
    </row>
    <row r="2459" spans="19:29" ht="18" customHeight="1" x14ac:dyDescent="0.25">
      <c r="S2459" s="58" t="s">
        <v>82</v>
      </c>
      <c r="T2459" s="58">
        <v>2023</v>
      </c>
      <c r="U2459" s="58" t="s">
        <v>7</v>
      </c>
      <c r="V2459" s="58" t="s">
        <v>95</v>
      </c>
      <c r="W2459" s="58" t="s">
        <v>84</v>
      </c>
      <c r="X2459" s="58" t="s">
        <v>85</v>
      </c>
      <c r="Y2459" s="58" t="s">
        <v>86</v>
      </c>
      <c r="Z2459" s="58" t="s">
        <v>87</v>
      </c>
      <c r="AA2459" s="58" t="s">
        <v>88</v>
      </c>
      <c r="AB2459" s="58">
        <v>191</v>
      </c>
      <c r="AC2459" s="58">
        <v>273.13</v>
      </c>
    </row>
    <row r="2460" spans="19:29" ht="18" customHeight="1" x14ac:dyDescent="0.25">
      <c r="S2460" s="58" t="s">
        <v>89</v>
      </c>
      <c r="T2460" s="58">
        <v>2023</v>
      </c>
      <c r="U2460" s="58" t="s">
        <v>7</v>
      </c>
      <c r="V2460" s="58" t="s">
        <v>95</v>
      </c>
      <c r="W2460" s="58" t="s">
        <v>84</v>
      </c>
      <c r="X2460" s="58" t="s">
        <v>85</v>
      </c>
      <c r="Y2460" s="58" t="s">
        <v>86</v>
      </c>
      <c r="Z2460" s="58" t="s">
        <v>87</v>
      </c>
      <c r="AA2460" s="58" t="s">
        <v>88</v>
      </c>
      <c r="AB2460" s="58">
        <v>161</v>
      </c>
      <c r="AC2460" s="58">
        <v>230.23000000000002</v>
      </c>
    </row>
    <row r="2461" spans="19:29" ht="18" customHeight="1" x14ac:dyDescent="0.25">
      <c r="S2461" s="58" t="s">
        <v>82</v>
      </c>
      <c r="T2461" s="58">
        <v>2023</v>
      </c>
      <c r="U2461" s="58" t="s">
        <v>11</v>
      </c>
      <c r="V2461" s="58" t="s">
        <v>95</v>
      </c>
      <c r="W2461" s="58" t="s">
        <v>84</v>
      </c>
      <c r="X2461" s="58" t="s">
        <v>85</v>
      </c>
      <c r="Y2461" s="58" t="s">
        <v>86</v>
      </c>
      <c r="Z2461" s="58" t="s">
        <v>87</v>
      </c>
      <c r="AA2461" s="58" t="s">
        <v>88</v>
      </c>
      <c r="AB2461" s="58">
        <v>170</v>
      </c>
      <c r="AC2461" s="58">
        <v>243.1</v>
      </c>
    </row>
    <row r="2462" spans="19:29" ht="18" customHeight="1" x14ac:dyDescent="0.25">
      <c r="S2462" s="58" t="s">
        <v>82</v>
      </c>
      <c r="T2462" s="58">
        <v>2023</v>
      </c>
      <c r="U2462" s="58" t="s">
        <v>11</v>
      </c>
      <c r="V2462" s="58" t="s">
        <v>95</v>
      </c>
      <c r="W2462" s="58" t="s">
        <v>84</v>
      </c>
      <c r="X2462" s="58" t="s">
        <v>85</v>
      </c>
      <c r="Y2462" s="58" t="s">
        <v>86</v>
      </c>
      <c r="Z2462" s="58" t="s">
        <v>87</v>
      </c>
      <c r="AA2462" s="58" t="s">
        <v>88</v>
      </c>
      <c r="AB2462" s="58">
        <v>140</v>
      </c>
      <c r="AC2462" s="58">
        <v>200.2</v>
      </c>
    </row>
    <row r="2463" spans="19:29" ht="18" customHeight="1" x14ac:dyDescent="0.25">
      <c r="S2463" s="58" t="s">
        <v>82</v>
      </c>
      <c r="T2463" s="58">
        <v>2023</v>
      </c>
      <c r="U2463" s="58" t="s">
        <v>11</v>
      </c>
      <c r="V2463" s="58" t="s">
        <v>95</v>
      </c>
      <c r="W2463" s="58" t="s">
        <v>84</v>
      </c>
      <c r="X2463" s="58" t="s">
        <v>85</v>
      </c>
      <c r="Y2463" s="58" t="s">
        <v>86</v>
      </c>
      <c r="Z2463" s="58" t="s">
        <v>87</v>
      </c>
      <c r="AA2463" s="58" t="s">
        <v>88</v>
      </c>
      <c r="AB2463" s="58">
        <v>166</v>
      </c>
      <c r="AC2463" s="58">
        <v>526.24</v>
      </c>
    </row>
    <row r="2464" spans="19:29" ht="18" customHeight="1" x14ac:dyDescent="0.25">
      <c r="S2464" s="58" t="s">
        <v>82</v>
      </c>
      <c r="T2464" s="58">
        <v>2023</v>
      </c>
      <c r="U2464" s="58" t="s">
        <v>11</v>
      </c>
      <c r="V2464" s="58" t="s">
        <v>95</v>
      </c>
      <c r="W2464" s="58" t="s">
        <v>84</v>
      </c>
      <c r="X2464" s="58" t="s">
        <v>85</v>
      </c>
      <c r="Y2464" s="58" t="s">
        <v>86</v>
      </c>
      <c r="Z2464" s="58" t="s">
        <v>87</v>
      </c>
      <c r="AA2464" s="58" t="s">
        <v>88</v>
      </c>
      <c r="AB2464" s="58">
        <v>142</v>
      </c>
      <c r="AC2464" s="58">
        <v>526.24</v>
      </c>
    </row>
    <row r="2465" spans="19:29" ht="18" customHeight="1" x14ac:dyDescent="0.25">
      <c r="S2465" s="58" t="s">
        <v>89</v>
      </c>
      <c r="T2465" s="58">
        <v>2023</v>
      </c>
      <c r="U2465" s="58" t="s">
        <v>11</v>
      </c>
      <c r="V2465" s="58" t="s">
        <v>95</v>
      </c>
      <c r="W2465" s="58" t="s">
        <v>84</v>
      </c>
      <c r="X2465" s="58" t="s">
        <v>85</v>
      </c>
      <c r="Y2465" s="58" t="s">
        <v>86</v>
      </c>
      <c r="Z2465" s="58" t="s">
        <v>87</v>
      </c>
      <c r="AA2465" s="58" t="s">
        <v>88</v>
      </c>
      <c r="AB2465" s="58">
        <v>975</v>
      </c>
      <c r="AC2465" s="58">
        <v>1394.25</v>
      </c>
    </row>
    <row r="2466" spans="19:29" ht="18" customHeight="1" x14ac:dyDescent="0.25">
      <c r="S2466" s="58" t="s">
        <v>89</v>
      </c>
      <c r="T2466" s="58">
        <v>2023</v>
      </c>
      <c r="U2466" s="58" t="s">
        <v>11</v>
      </c>
      <c r="V2466" s="58" t="s">
        <v>95</v>
      </c>
      <c r="W2466" s="58" t="s">
        <v>84</v>
      </c>
      <c r="X2466" s="58" t="s">
        <v>85</v>
      </c>
      <c r="Y2466" s="58" t="s">
        <v>86</v>
      </c>
      <c r="Z2466" s="58" t="s">
        <v>87</v>
      </c>
      <c r="AA2466" s="58" t="s">
        <v>88</v>
      </c>
      <c r="AB2466" s="58">
        <v>141</v>
      </c>
      <c r="AC2466" s="58">
        <v>201.63</v>
      </c>
    </row>
    <row r="2467" spans="19:29" ht="18" customHeight="1" x14ac:dyDescent="0.25">
      <c r="S2467" s="58" t="s">
        <v>82</v>
      </c>
      <c r="T2467" s="58">
        <v>2023</v>
      </c>
      <c r="U2467" s="58" t="s">
        <v>11</v>
      </c>
      <c r="V2467" s="58" t="s">
        <v>95</v>
      </c>
      <c r="W2467" s="58" t="s">
        <v>84</v>
      </c>
      <c r="X2467" s="58" t="s">
        <v>85</v>
      </c>
      <c r="Y2467" s="58" t="s">
        <v>86</v>
      </c>
      <c r="Z2467" s="58" t="s">
        <v>87</v>
      </c>
      <c r="AA2467" s="58" t="s">
        <v>88</v>
      </c>
      <c r="AB2467" s="58">
        <v>756</v>
      </c>
      <c r="AC2467" s="58">
        <v>1081.08</v>
      </c>
    </row>
    <row r="2468" spans="19:29" ht="18" customHeight="1" x14ac:dyDescent="0.25">
      <c r="S2468" s="58" t="s">
        <v>82</v>
      </c>
      <c r="T2468" s="58">
        <v>2023</v>
      </c>
      <c r="U2468" s="58" t="s">
        <v>11</v>
      </c>
      <c r="V2468" s="58" t="s">
        <v>95</v>
      </c>
      <c r="W2468" s="58" t="s">
        <v>84</v>
      </c>
      <c r="X2468" s="58" t="s">
        <v>85</v>
      </c>
      <c r="Y2468" s="58" t="s">
        <v>86</v>
      </c>
      <c r="Z2468" s="58" t="s">
        <v>87</v>
      </c>
      <c r="AA2468" s="58" t="s">
        <v>88</v>
      </c>
      <c r="AB2468" s="58">
        <v>843</v>
      </c>
      <c r="AC2468" s="58">
        <v>1205.49</v>
      </c>
    </row>
    <row r="2469" spans="19:29" ht="18" customHeight="1" x14ac:dyDescent="0.25">
      <c r="S2469" s="58" t="s">
        <v>82</v>
      </c>
      <c r="T2469" s="58">
        <v>2023</v>
      </c>
      <c r="U2469" s="58" t="s">
        <v>11</v>
      </c>
      <c r="V2469" s="58" t="s">
        <v>95</v>
      </c>
      <c r="W2469" s="58" t="s">
        <v>84</v>
      </c>
      <c r="X2469" s="58" t="s">
        <v>85</v>
      </c>
      <c r="Y2469" s="58" t="s">
        <v>86</v>
      </c>
      <c r="Z2469" s="58" t="s">
        <v>87</v>
      </c>
      <c r="AA2469" s="58" t="s">
        <v>88</v>
      </c>
      <c r="AB2469" s="58">
        <v>167</v>
      </c>
      <c r="AC2469" s="58">
        <v>238.81</v>
      </c>
    </row>
    <row r="2470" spans="19:29" ht="18" customHeight="1" x14ac:dyDescent="0.25">
      <c r="S2470" s="58" t="s">
        <v>82</v>
      </c>
      <c r="T2470" s="58">
        <v>2023</v>
      </c>
      <c r="U2470" s="58" t="s">
        <v>11</v>
      </c>
      <c r="V2470" s="58" t="s">
        <v>95</v>
      </c>
      <c r="W2470" s="58" t="s">
        <v>84</v>
      </c>
      <c r="X2470" s="58" t="s">
        <v>85</v>
      </c>
      <c r="Y2470" s="58" t="s">
        <v>86</v>
      </c>
      <c r="Z2470" s="58" t="s">
        <v>87</v>
      </c>
      <c r="AA2470" s="58" t="s">
        <v>88</v>
      </c>
      <c r="AB2470" s="58">
        <v>143</v>
      </c>
      <c r="AC2470" s="58">
        <v>204.49</v>
      </c>
    </row>
    <row r="2471" spans="19:29" ht="18" customHeight="1" x14ac:dyDescent="0.25">
      <c r="S2471" s="58" t="s">
        <v>89</v>
      </c>
      <c r="T2471" s="58">
        <v>2023</v>
      </c>
      <c r="U2471" s="58" t="s">
        <v>1</v>
      </c>
      <c r="V2471" s="58" t="s">
        <v>95</v>
      </c>
      <c r="W2471" s="58" t="s">
        <v>84</v>
      </c>
      <c r="X2471" s="58" t="s">
        <v>85</v>
      </c>
      <c r="Y2471" s="58" t="s">
        <v>86</v>
      </c>
      <c r="Z2471" s="58" t="s">
        <v>87</v>
      </c>
      <c r="AA2471" s="58" t="s">
        <v>90</v>
      </c>
      <c r="AB2471" s="58">
        <v>272</v>
      </c>
      <c r="AC2471" s="58">
        <v>388.96</v>
      </c>
    </row>
    <row r="2472" spans="19:29" ht="18" customHeight="1" x14ac:dyDescent="0.25">
      <c r="S2472" s="58" t="s">
        <v>89</v>
      </c>
      <c r="T2472" s="58">
        <v>2023</v>
      </c>
      <c r="U2472" s="58" t="s">
        <v>1</v>
      </c>
      <c r="V2472" s="58" t="s">
        <v>95</v>
      </c>
      <c r="W2472" s="58" t="s">
        <v>84</v>
      </c>
      <c r="X2472" s="58" t="s">
        <v>85</v>
      </c>
      <c r="Y2472" s="58" t="s">
        <v>86</v>
      </c>
      <c r="Z2472" s="58" t="s">
        <v>87</v>
      </c>
      <c r="AA2472" s="58" t="s">
        <v>90</v>
      </c>
      <c r="AB2472" s="58">
        <v>266</v>
      </c>
      <c r="AC2472" s="58">
        <v>380.38</v>
      </c>
    </row>
    <row r="2473" spans="19:29" ht="18" customHeight="1" x14ac:dyDescent="0.25">
      <c r="S2473" s="58" t="s">
        <v>82</v>
      </c>
      <c r="T2473" s="58">
        <v>2023</v>
      </c>
      <c r="U2473" s="58" t="s">
        <v>1</v>
      </c>
      <c r="V2473" s="58" t="s">
        <v>95</v>
      </c>
      <c r="W2473" s="58" t="s">
        <v>84</v>
      </c>
      <c r="X2473" s="58" t="s">
        <v>85</v>
      </c>
      <c r="Y2473" s="58" t="s">
        <v>86</v>
      </c>
      <c r="Z2473" s="58" t="s">
        <v>87</v>
      </c>
      <c r="AA2473" s="58" t="s">
        <v>88</v>
      </c>
      <c r="AB2473" s="58">
        <v>224</v>
      </c>
      <c r="AC2473" s="58">
        <v>320.32</v>
      </c>
    </row>
    <row r="2474" spans="19:29" ht="18" customHeight="1" x14ac:dyDescent="0.25">
      <c r="S2474" s="58" t="s">
        <v>82</v>
      </c>
      <c r="T2474" s="58">
        <v>2023</v>
      </c>
      <c r="U2474" s="58" t="s">
        <v>1</v>
      </c>
      <c r="V2474" s="58" t="s">
        <v>95</v>
      </c>
      <c r="W2474" s="58" t="s">
        <v>84</v>
      </c>
      <c r="X2474" s="58" t="s">
        <v>85</v>
      </c>
      <c r="Y2474" s="58" t="s">
        <v>86</v>
      </c>
      <c r="Z2474" s="58" t="s">
        <v>87</v>
      </c>
      <c r="AA2474" s="58" t="s">
        <v>88</v>
      </c>
      <c r="AB2474" s="58">
        <v>194</v>
      </c>
      <c r="AC2474" s="58">
        <v>277.42</v>
      </c>
    </row>
    <row r="2475" spans="19:29" ht="18" customHeight="1" x14ac:dyDescent="0.25">
      <c r="S2475" s="58" t="s">
        <v>91</v>
      </c>
      <c r="T2475" s="58">
        <v>2023</v>
      </c>
      <c r="U2475" s="58" t="s">
        <v>1</v>
      </c>
      <c r="V2475" s="58" t="s">
        <v>95</v>
      </c>
      <c r="W2475" s="58" t="s">
        <v>84</v>
      </c>
      <c r="X2475" s="58" t="s">
        <v>85</v>
      </c>
      <c r="Y2475" s="58" t="s">
        <v>86</v>
      </c>
      <c r="Z2475" s="58" t="s">
        <v>87</v>
      </c>
      <c r="AA2475" s="58" t="s">
        <v>88</v>
      </c>
      <c r="AB2475" s="58">
        <v>268</v>
      </c>
      <c r="AC2475" s="58">
        <v>383.24</v>
      </c>
    </row>
    <row r="2476" spans="19:29" ht="18" customHeight="1" x14ac:dyDescent="0.25">
      <c r="S2476" s="58" t="s">
        <v>91</v>
      </c>
      <c r="T2476" s="58">
        <v>2023</v>
      </c>
      <c r="U2476" s="58" t="s">
        <v>1</v>
      </c>
      <c r="V2476" s="58" t="s">
        <v>95</v>
      </c>
      <c r="W2476" s="58" t="s">
        <v>84</v>
      </c>
      <c r="X2476" s="58" t="s">
        <v>85</v>
      </c>
      <c r="Y2476" s="58" t="s">
        <v>86</v>
      </c>
      <c r="Z2476" s="58" t="s">
        <v>87</v>
      </c>
      <c r="AA2476" s="58" t="s">
        <v>88</v>
      </c>
      <c r="AB2476" s="58">
        <v>220</v>
      </c>
      <c r="AC2476" s="58">
        <v>526.24</v>
      </c>
    </row>
    <row r="2477" spans="19:29" ht="18" customHeight="1" x14ac:dyDescent="0.25">
      <c r="S2477" s="58" t="s">
        <v>91</v>
      </c>
      <c r="T2477" s="58">
        <v>2023</v>
      </c>
      <c r="U2477" s="58" t="s">
        <v>1</v>
      </c>
      <c r="V2477" s="58" t="s">
        <v>95</v>
      </c>
      <c r="W2477" s="58" t="s">
        <v>84</v>
      </c>
      <c r="X2477" s="58" t="s">
        <v>85</v>
      </c>
      <c r="Y2477" s="58" t="s">
        <v>86</v>
      </c>
      <c r="Z2477" s="58" t="s">
        <v>87</v>
      </c>
      <c r="AA2477" s="58" t="s">
        <v>88</v>
      </c>
      <c r="AB2477" s="58">
        <v>196</v>
      </c>
      <c r="AC2477" s="58">
        <v>526.24</v>
      </c>
    </row>
    <row r="2478" spans="19:29" ht="18" customHeight="1" x14ac:dyDescent="0.25">
      <c r="S2478" s="58" t="s">
        <v>93</v>
      </c>
      <c r="T2478" s="58">
        <v>2023</v>
      </c>
      <c r="U2478" s="58" t="s">
        <v>1</v>
      </c>
      <c r="V2478" s="58" t="s">
        <v>95</v>
      </c>
      <c r="W2478" s="58" t="s">
        <v>84</v>
      </c>
      <c r="X2478" s="58" t="s">
        <v>85</v>
      </c>
      <c r="Y2478" s="58" t="s">
        <v>86</v>
      </c>
      <c r="Z2478" s="58" t="s">
        <v>87</v>
      </c>
      <c r="AA2478" s="58" t="s">
        <v>88</v>
      </c>
      <c r="AB2478" s="58">
        <v>966</v>
      </c>
      <c r="AC2478" s="58">
        <v>1381.38</v>
      </c>
    </row>
    <row r="2479" spans="19:29" ht="18" customHeight="1" x14ac:dyDescent="0.25">
      <c r="S2479" s="58" t="s">
        <v>82</v>
      </c>
      <c r="T2479" s="58">
        <v>2023</v>
      </c>
      <c r="U2479" s="58" t="s">
        <v>1</v>
      </c>
      <c r="V2479" s="58" t="s">
        <v>95</v>
      </c>
      <c r="W2479" s="58" t="s">
        <v>84</v>
      </c>
      <c r="X2479" s="58" t="s">
        <v>85</v>
      </c>
      <c r="Y2479" s="58" t="s">
        <v>86</v>
      </c>
      <c r="Z2479" s="58" t="s">
        <v>87</v>
      </c>
      <c r="AA2479" s="58" t="s">
        <v>88</v>
      </c>
      <c r="AB2479" s="58">
        <v>1019</v>
      </c>
      <c r="AC2479" s="58">
        <v>1457.17</v>
      </c>
    </row>
    <row r="2480" spans="19:29" ht="18" customHeight="1" x14ac:dyDescent="0.25">
      <c r="S2480" s="58" t="s">
        <v>82</v>
      </c>
      <c r="T2480" s="58">
        <v>2023</v>
      </c>
      <c r="U2480" s="58" t="s">
        <v>1</v>
      </c>
      <c r="V2480" s="58" t="s">
        <v>95</v>
      </c>
      <c r="W2480" s="58" t="s">
        <v>84</v>
      </c>
      <c r="X2480" s="58" t="s">
        <v>85</v>
      </c>
      <c r="Y2480" s="58" t="s">
        <v>86</v>
      </c>
      <c r="Z2480" s="58" t="s">
        <v>87</v>
      </c>
      <c r="AA2480" s="58" t="s">
        <v>88</v>
      </c>
      <c r="AB2480" s="58">
        <v>192</v>
      </c>
      <c r="AC2480" s="58">
        <v>274.56</v>
      </c>
    </row>
    <row r="2481" spans="19:29" ht="18" customHeight="1" x14ac:dyDescent="0.25">
      <c r="S2481" s="58" t="s">
        <v>82</v>
      </c>
      <c r="T2481" s="58">
        <v>2023</v>
      </c>
      <c r="U2481" s="58" t="s">
        <v>1</v>
      </c>
      <c r="V2481" s="58" t="s">
        <v>95</v>
      </c>
      <c r="W2481" s="58" t="s">
        <v>84</v>
      </c>
      <c r="X2481" s="58" t="s">
        <v>85</v>
      </c>
      <c r="Y2481" s="58" t="s">
        <v>86</v>
      </c>
      <c r="Z2481" s="58" t="s">
        <v>87</v>
      </c>
      <c r="AA2481" s="58" t="s">
        <v>88</v>
      </c>
      <c r="AB2481" s="58">
        <v>219</v>
      </c>
      <c r="AC2481" s="58">
        <v>313.17</v>
      </c>
    </row>
    <row r="2482" spans="19:29" ht="18" customHeight="1" x14ac:dyDescent="0.25">
      <c r="S2482" s="58" t="s">
        <v>93</v>
      </c>
      <c r="T2482" s="58">
        <v>2023</v>
      </c>
      <c r="U2482" s="58" t="s">
        <v>1</v>
      </c>
      <c r="V2482" s="58" t="s">
        <v>95</v>
      </c>
      <c r="W2482" s="58" t="s">
        <v>84</v>
      </c>
      <c r="X2482" s="58" t="s">
        <v>85</v>
      </c>
      <c r="Y2482" s="58" t="s">
        <v>86</v>
      </c>
      <c r="Z2482" s="58" t="s">
        <v>87</v>
      </c>
      <c r="AA2482" s="58" t="s">
        <v>88</v>
      </c>
      <c r="AB2482" s="58">
        <v>195</v>
      </c>
      <c r="AC2482" s="58">
        <v>278.85000000000002</v>
      </c>
    </row>
    <row r="2483" spans="19:29" ht="18" customHeight="1" x14ac:dyDescent="0.25">
      <c r="S2483" s="58" t="s">
        <v>82</v>
      </c>
      <c r="T2483" s="58">
        <v>2023</v>
      </c>
      <c r="U2483" s="58" t="s">
        <v>1</v>
      </c>
      <c r="V2483" s="58" t="s">
        <v>95</v>
      </c>
      <c r="W2483" s="58" t="s">
        <v>84</v>
      </c>
      <c r="X2483" s="58" t="s">
        <v>85</v>
      </c>
      <c r="Y2483" s="58" t="s">
        <v>86</v>
      </c>
      <c r="Z2483" s="58" t="s">
        <v>87</v>
      </c>
      <c r="AA2483" s="58" t="s">
        <v>88</v>
      </c>
      <c r="AB2483" s="58">
        <v>271</v>
      </c>
      <c r="AC2483" s="58">
        <v>387.53</v>
      </c>
    </row>
    <row r="2484" spans="19:29" ht="18" customHeight="1" x14ac:dyDescent="0.25">
      <c r="S2484" s="58" t="s">
        <v>91</v>
      </c>
      <c r="T2484" s="58">
        <v>2023</v>
      </c>
      <c r="U2484" s="58" t="s">
        <v>1</v>
      </c>
      <c r="V2484" s="58" t="s">
        <v>95</v>
      </c>
      <c r="W2484" s="58" t="s">
        <v>84</v>
      </c>
      <c r="X2484" s="58" t="s">
        <v>85</v>
      </c>
      <c r="Y2484" s="58" t="s">
        <v>86</v>
      </c>
      <c r="Z2484" s="58" t="s">
        <v>87</v>
      </c>
      <c r="AA2484" s="58" t="s">
        <v>88</v>
      </c>
      <c r="AB2484" s="58">
        <v>747</v>
      </c>
      <c r="AC2484" s="58">
        <v>1068.21</v>
      </c>
    </row>
    <row r="2485" spans="19:29" ht="18" customHeight="1" x14ac:dyDescent="0.25">
      <c r="S2485" s="58" t="s">
        <v>91</v>
      </c>
      <c r="T2485" s="58">
        <v>2023</v>
      </c>
      <c r="U2485" s="58" t="s">
        <v>1</v>
      </c>
      <c r="V2485" s="58" t="s">
        <v>95</v>
      </c>
      <c r="W2485" s="58" t="s">
        <v>84</v>
      </c>
      <c r="X2485" s="58" t="s">
        <v>85</v>
      </c>
      <c r="Y2485" s="58" t="s">
        <v>86</v>
      </c>
      <c r="Z2485" s="58" t="s">
        <v>87</v>
      </c>
      <c r="AA2485" s="58" t="s">
        <v>88</v>
      </c>
      <c r="AB2485" s="58">
        <v>834</v>
      </c>
      <c r="AC2485" s="58">
        <v>1192.6199999999999</v>
      </c>
    </row>
    <row r="2486" spans="19:29" ht="18" customHeight="1" x14ac:dyDescent="0.25">
      <c r="S2486" s="58" t="s">
        <v>82</v>
      </c>
      <c r="T2486" s="58">
        <v>2023</v>
      </c>
      <c r="U2486" s="58" t="s">
        <v>1</v>
      </c>
      <c r="V2486" s="58" t="s">
        <v>95</v>
      </c>
      <c r="W2486" s="58" t="s">
        <v>84</v>
      </c>
      <c r="X2486" s="58" t="s">
        <v>85</v>
      </c>
      <c r="Y2486" s="58" t="s">
        <v>86</v>
      </c>
      <c r="Z2486" s="58" t="s">
        <v>87</v>
      </c>
      <c r="AA2486" s="58" t="s">
        <v>90</v>
      </c>
      <c r="AB2486" s="58">
        <v>269</v>
      </c>
      <c r="AC2486" s="58">
        <v>384.67</v>
      </c>
    </row>
    <row r="2487" spans="19:29" ht="18" customHeight="1" x14ac:dyDescent="0.25">
      <c r="S2487" s="58" t="s">
        <v>82</v>
      </c>
      <c r="T2487" s="58">
        <v>2023</v>
      </c>
      <c r="U2487" s="58" t="s">
        <v>1</v>
      </c>
      <c r="V2487" s="58" t="s">
        <v>95</v>
      </c>
      <c r="W2487" s="58" t="s">
        <v>84</v>
      </c>
      <c r="X2487" s="58" t="s">
        <v>85</v>
      </c>
      <c r="Y2487" s="58" t="s">
        <v>86</v>
      </c>
      <c r="Z2487" s="58" t="s">
        <v>87</v>
      </c>
      <c r="AA2487" s="58" t="s">
        <v>88</v>
      </c>
      <c r="AB2487" s="58">
        <v>221</v>
      </c>
      <c r="AC2487" s="58">
        <v>316.02999999999997</v>
      </c>
    </row>
    <row r="2488" spans="19:29" ht="18" customHeight="1" x14ac:dyDescent="0.25">
      <c r="S2488" s="58" t="s">
        <v>91</v>
      </c>
      <c r="T2488" s="58">
        <v>2023</v>
      </c>
      <c r="U2488" s="58" t="s">
        <v>1</v>
      </c>
      <c r="V2488" s="58" t="s">
        <v>95</v>
      </c>
      <c r="W2488" s="58" t="s">
        <v>84</v>
      </c>
      <c r="X2488" s="58" t="s">
        <v>85</v>
      </c>
      <c r="Y2488" s="58" t="s">
        <v>86</v>
      </c>
      <c r="Z2488" s="58" t="s">
        <v>87</v>
      </c>
      <c r="AA2488" s="58" t="s">
        <v>88</v>
      </c>
      <c r="AB2488" s="58">
        <v>149</v>
      </c>
      <c r="AC2488" s="58">
        <v>213.07</v>
      </c>
    </row>
    <row r="2489" spans="19:29" ht="18" customHeight="1" x14ac:dyDescent="0.25">
      <c r="S2489" s="58" t="s">
        <v>82</v>
      </c>
      <c r="T2489" s="58">
        <v>2023</v>
      </c>
      <c r="U2489" s="58" t="s">
        <v>1</v>
      </c>
      <c r="V2489" s="58" t="s">
        <v>95</v>
      </c>
      <c r="W2489" s="58" t="s">
        <v>84</v>
      </c>
      <c r="X2489" s="58" t="s">
        <v>85</v>
      </c>
      <c r="Y2489" s="58" t="s">
        <v>86</v>
      </c>
      <c r="Z2489" s="58" t="s">
        <v>87</v>
      </c>
      <c r="AA2489" s="58" t="s">
        <v>88</v>
      </c>
      <c r="AB2489" s="58">
        <v>197</v>
      </c>
      <c r="AC2489" s="58">
        <v>281.70999999999998</v>
      </c>
    </row>
    <row r="2490" spans="19:29" ht="18" customHeight="1" x14ac:dyDescent="0.25">
      <c r="S2490" s="58" t="s">
        <v>91</v>
      </c>
      <c r="T2490" s="58">
        <v>2023</v>
      </c>
      <c r="U2490" s="58" t="s">
        <v>0</v>
      </c>
      <c r="V2490" s="58" t="s">
        <v>95</v>
      </c>
      <c r="W2490" s="58" t="s">
        <v>84</v>
      </c>
      <c r="X2490" s="58" t="s">
        <v>85</v>
      </c>
      <c r="Y2490" s="58" t="s">
        <v>86</v>
      </c>
      <c r="Z2490" s="58" t="s">
        <v>87</v>
      </c>
      <c r="AA2490" s="58" t="s">
        <v>90</v>
      </c>
      <c r="AB2490" s="58">
        <v>284</v>
      </c>
      <c r="AC2490" s="58">
        <v>406.12</v>
      </c>
    </row>
    <row r="2491" spans="19:29" ht="18" customHeight="1" x14ac:dyDescent="0.25">
      <c r="S2491" s="58" t="s">
        <v>89</v>
      </c>
      <c r="T2491" s="58">
        <v>2023</v>
      </c>
      <c r="U2491" s="58" t="s">
        <v>0</v>
      </c>
      <c r="V2491" s="58" t="s">
        <v>95</v>
      </c>
      <c r="W2491" s="58" t="s">
        <v>84</v>
      </c>
      <c r="X2491" s="58" t="s">
        <v>85</v>
      </c>
      <c r="Y2491" s="58" t="s">
        <v>86</v>
      </c>
      <c r="Z2491" s="58" t="s">
        <v>87</v>
      </c>
      <c r="AA2491" s="58" t="s">
        <v>90</v>
      </c>
      <c r="AB2491" s="58">
        <v>278</v>
      </c>
      <c r="AC2491" s="58">
        <v>397.53999999999996</v>
      </c>
    </row>
    <row r="2492" spans="19:29" ht="18" customHeight="1" x14ac:dyDescent="0.25">
      <c r="S2492" s="58" t="s">
        <v>91</v>
      </c>
      <c r="T2492" s="58">
        <v>2023</v>
      </c>
      <c r="U2492" s="58" t="s">
        <v>0</v>
      </c>
      <c r="V2492" s="58" t="s">
        <v>95</v>
      </c>
      <c r="W2492" s="58" t="s">
        <v>84</v>
      </c>
      <c r="X2492" s="58" t="s">
        <v>85</v>
      </c>
      <c r="Y2492" s="58" t="s">
        <v>86</v>
      </c>
      <c r="Z2492" s="58" t="s">
        <v>87</v>
      </c>
      <c r="AA2492" s="58" t="s">
        <v>88</v>
      </c>
      <c r="AB2492" s="58">
        <v>152</v>
      </c>
      <c r="AC2492" s="58">
        <v>217.36</v>
      </c>
    </row>
    <row r="2493" spans="19:29" ht="18" customHeight="1" x14ac:dyDescent="0.25">
      <c r="S2493" s="58" t="s">
        <v>82</v>
      </c>
      <c r="T2493" s="58">
        <v>2023</v>
      </c>
      <c r="U2493" s="58" t="s">
        <v>0</v>
      </c>
      <c r="V2493" s="58" t="s">
        <v>95</v>
      </c>
      <c r="W2493" s="58" t="s">
        <v>84</v>
      </c>
      <c r="X2493" s="58" t="s">
        <v>85</v>
      </c>
      <c r="Y2493" s="58" t="s">
        <v>86</v>
      </c>
      <c r="Z2493" s="58" t="s">
        <v>87</v>
      </c>
      <c r="AA2493" s="58" t="s">
        <v>88</v>
      </c>
      <c r="AB2493" s="58">
        <v>200</v>
      </c>
      <c r="AC2493" s="58">
        <v>286</v>
      </c>
    </row>
    <row r="2494" spans="19:29" ht="18" customHeight="1" x14ac:dyDescent="0.25">
      <c r="S2494" s="58" t="s">
        <v>89</v>
      </c>
      <c r="T2494" s="58">
        <v>2023</v>
      </c>
      <c r="U2494" s="58" t="s">
        <v>0</v>
      </c>
      <c r="V2494" s="58" t="s">
        <v>95</v>
      </c>
      <c r="W2494" s="58" t="s">
        <v>84</v>
      </c>
      <c r="X2494" s="58" t="s">
        <v>85</v>
      </c>
      <c r="Y2494" s="58" t="s">
        <v>86</v>
      </c>
      <c r="Z2494" s="58" t="s">
        <v>87</v>
      </c>
      <c r="AA2494" s="58" t="s">
        <v>88</v>
      </c>
      <c r="AB2494" s="58">
        <v>286</v>
      </c>
      <c r="AC2494" s="58">
        <v>408.98</v>
      </c>
    </row>
    <row r="2495" spans="19:29" ht="18" customHeight="1" x14ac:dyDescent="0.25">
      <c r="S2495" s="58" t="s">
        <v>89</v>
      </c>
      <c r="T2495" s="58">
        <v>2023</v>
      </c>
      <c r="U2495" s="58" t="s">
        <v>0</v>
      </c>
      <c r="V2495" s="58" t="s">
        <v>95</v>
      </c>
      <c r="W2495" s="58" t="s">
        <v>84</v>
      </c>
      <c r="X2495" s="58" t="s">
        <v>85</v>
      </c>
      <c r="Y2495" s="58" t="s">
        <v>86</v>
      </c>
      <c r="Z2495" s="58" t="s">
        <v>87</v>
      </c>
      <c r="AA2495" s="58" t="s">
        <v>88</v>
      </c>
      <c r="AB2495" s="58">
        <v>280</v>
      </c>
      <c r="AC2495" s="58">
        <v>400.4</v>
      </c>
    </row>
    <row r="2496" spans="19:29" ht="18" customHeight="1" x14ac:dyDescent="0.25">
      <c r="S2496" s="58" t="s">
        <v>82</v>
      </c>
      <c r="T2496" s="58">
        <v>2023</v>
      </c>
      <c r="U2496" s="58" t="s">
        <v>0</v>
      </c>
      <c r="V2496" s="58" t="s">
        <v>95</v>
      </c>
      <c r="W2496" s="58" t="s">
        <v>84</v>
      </c>
      <c r="X2496" s="58" t="s">
        <v>85</v>
      </c>
      <c r="Y2496" s="58" t="s">
        <v>86</v>
      </c>
      <c r="Z2496" s="58" t="s">
        <v>87</v>
      </c>
      <c r="AA2496" s="58" t="s">
        <v>88</v>
      </c>
      <c r="AB2496" s="58">
        <v>274</v>
      </c>
      <c r="AC2496" s="58">
        <v>391.82</v>
      </c>
    </row>
    <row r="2497" spans="19:29" ht="18" customHeight="1" x14ac:dyDescent="0.25">
      <c r="S2497" s="58" t="s">
        <v>89</v>
      </c>
      <c r="T2497" s="58">
        <v>2023</v>
      </c>
      <c r="U2497" s="58" t="s">
        <v>0</v>
      </c>
      <c r="V2497" s="58" t="s">
        <v>95</v>
      </c>
      <c r="W2497" s="58" t="s">
        <v>84</v>
      </c>
      <c r="X2497" s="58" t="s">
        <v>85</v>
      </c>
      <c r="Y2497" s="58" t="s">
        <v>86</v>
      </c>
      <c r="Z2497" s="58" t="s">
        <v>87</v>
      </c>
      <c r="AA2497" s="58" t="s">
        <v>88</v>
      </c>
      <c r="AB2497" s="58">
        <v>226</v>
      </c>
      <c r="AC2497" s="58">
        <v>526.24</v>
      </c>
    </row>
    <row r="2498" spans="19:29" ht="18" customHeight="1" x14ac:dyDescent="0.25">
      <c r="S2498" s="58" t="s">
        <v>92</v>
      </c>
      <c r="T2498" s="58">
        <v>2023</v>
      </c>
      <c r="U2498" s="58" t="s">
        <v>0</v>
      </c>
      <c r="V2498" s="58" t="s">
        <v>95</v>
      </c>
      <c r="W2498" s="58" t="s">
        <v>84</v>
      </c>
      <c r="X2498" s="58" t="s">
        <v>85</v>
      </c>
      <c r="Y2498" s="58" t="s">
        <v>86</v>
      </c>
      <c r="Z2498" s="58" t="s">
        <v>87</v>
      </c>
      <c r="AA2498" s="58" t="s">
        <v>88</v>
      </c>
      <c r="AB2498" s="58">
        <v>154</v>
      </c>
      <c r="AC2498" s="58">
        <v>526.24</v>
      </c>
    </row>
    <row r="2499" spans="19:29" ht="18" customHeight="1" x14ac:dyDescent="0.25">
      <c r="S2499" s="58" t="s">
        <v>82</v>
      </c>
      <c r="T2499" s="58">
        <v>2023</v>
      </c>
      <c r="U2499" s="58" t="s">
        <v>0</v>
      </c>
      <c r="V2499" s="58" t="s">
        <v>95</v>
      </c>
      <c r="W2499" s="58" t="s">
        <v>84</v>
      </c>
      <c r="X2499" s="58" t="s">
        <v>85</v>
      </c>
      <c r="Y2499" s="58" t="s">
        <v>86</v>
      </c>
      <c r="Z2499" s="58" t="s">
        <v>87</v>
      </c>
      <c r="AA2499" s="58" t="s">
        <v>88</v>
      </c>
      <c r="AB2499" s="58">
        <v>202</v>
      </c>
      <c r="AC2499" s="58">
        <v>526.24</v>
      </c>
    </row>
    <row r="2500" spans="19:29" ht="18" customHeight="1" x14ac:dyDescent="0.25">
      <c r="S2500" s="58" t="s">
        <v>91</v>
      </c>
      <c r="T2500" s="58">
        <v>2023</v>
      </c>
      <c r="U2500" s="58" t="s">
        <v>0</v>
      </c>
      <c r="V2500" s="58" t="s">
        <v>95</v>
      </c>
      <c r="W2500" s="58" t="s">
        <v>84</v>
      </c>
      <c r="X2500" s="58" t="s">
        <v>85</v>
      </c>
      <c r="Y2500" s="58" t="s">
        <v>86</v>
      </c>
      <c r="Z2500" s="58" t="s">
        <v>87</v>
      </c>
      <c r="AA2500" s="58" t="s">
        <v>88</v>
      </c>
      <c r="AB2500" s="58">
        <v>965</v>
      </c>
      <c r="AC2500" s="58">
        <v>1379.95</v>
      </c>
    </row>
    <row r="2501" spans="19:29" ht="18" customHeight="1" x14ac:dyDescent="0.25">
      <c r="S2501" s="58" t="s">
        <v>89</v>
      </c>
      <c r="T2501" s="58">
        <v>2023</v>
      </c>
      <c r="U2501" s="58" t="s">
        <v>0</v>
      </c>
      <c r="V2501" s="58" t="s">
        <v>95</v>
      </c>
      <c r="W2501" s="58" t="s">
        <v>84</v>
      </c>
      <c r="X2501" s="58" t="s">
        <v>85</v>
      </c>
      <c r="Y2501" s="58" t="s">
        <v>86</v>
      </c>
      <c r="Z2501" s="58" t="s">
        <v>87</v>
      </c>
      <c r="AA2501" s="58" t="s">
        <v>88</v>
      </c>
      <c r="AB2501" s="58">
        <v>198</v>
      </c>
      <c r="AC2501" s="58">
        <v>283.14</v>
      </c>
    </row>
    <row r="2502" spans="19:29" ht="18" customHeight="1" x14ac:dyDescent="0.25">
      <c r="S2502" s="58" t="s">
        <v>89</v>
      </c>
      <c r="T2502" s="58">
        <v>2023</v>
      </c>
      <c r="U2502" s="58" t="s">
        <v>0</v>
      </c>
      <c r="V2502" s="58" t="s">
        <v>95</v>
      </c>
      <c r="W2502" s="58" t="s">
        <v>84</v>
      </c>
      <c r="X2502" s="58" t="s">
        <v>85</v>
      </c>
      <c r="Y2502" s="58" t="s">
        <v>86</v>
      </c>
      <c r="Z2502" s="58" t="s">
        <v>87</v>
      </c>
      <c r="AA2502" s="58" t="s">
        <v>88</v>
      </c>
      <c r="AB2502" s="58">
        <v>225</v>
      </c>
      <c r="AC2502" s="58">
        <v>321.75</v>
      </c>
    </row>
    <row r="2503" spans="19:29" ht="18" customHeight="1" x14ac:dyDescent="0.25">
      <c r="S2503" s="58" t="s">
        <v>89</v>
      </c>
      <c r="T2503" s="58">
        <v>2023</v>
      </c>
      <c r="U2503" s="58" t="s">
        <v>0</v>
      </c>
      <c r="V2503" s="58" t="s">
        <v>95</v>
      </c>
      <c r="W2503" s="58" t="s">
        <v>84</v>
      </c>
      <c r="X2503" s="58" t="s">
        <v>85</v>
      </c>
      <c r="Y2503" s="58" t="s">
        <v>86</v>
      </c>
      <c r="Z2503" s="58" t="s">
        <v>87</v>
      </c>
      <c r="AA2503" s="58" t="s">
        <v>88</v>
      </c>
      <c r="AB2503" s="58">
        <v>153</v>
      </c>
      <c r="AC2503" s="58">
        <v>218.79</v>
      </c>
    </row>
    <row r="2504" spans="19:29" ht="18" customHeight="1" x14ac:dyDescent="0.25">
      <c r="S2504" s="58" t="s">
        <v>91</v>
      </c>
      <c r="T2504" s="58">
        <v>2023</v>
      </c>
      <c r="U2504" s="58" t="s">
        <v>0</v>
      </c>
      <c r="V2504" s="58" t="s">
        <v>95</v>
      </c>
      <c r="W2504" s="58" t="s">
        <v>84</v>
      </c>
      <c r="X2504" s="58" t="s">
        <v>85</v>
      </c>
      <c r="Y2504" s="58" t="s">
        <v>86</v>
      </c>
      <c r="Z2504" s="58" t="s">
        <v>87</v>
      </c>
      <c r="AA2504" s="58" t="s">
        <v>88</v>
      </c>
      <c r="AB2504" s="58">
        <v>201</v>
      </c>
      <c r="AC2504" s="58">
        <v>287.43</v>
      </c>
    </row>
    <row r="2505" spans="19:29" ht="18" customHeight="1" x14ac:dyDescent="0.25">
      <c r="S2505" s="58" t="s">
        <v>92</v>
      </c>
      <c r="T2505" s="58">
        <v>2023</v>
      </c>
      <c r="U2505" s="58" t="s">
        <v>0</v>
      </c>
      <c r="V2505" s="58" t="s">
        <v>95</v>
      </c>
      <c r="W2505" s="58" t="s">
        <v>84</v>
      </c>
      <c r="X2505" s="58" t="s">
        <v>85</v>
      </c>
      <c r="Y2505" s="58" t="s">
        <v>86</v>
      </c>
      <c r="Z2505" s="58" t="s">
        <v>87</v>
      </c>
      <c r="AA2505" s="58" t="s">
        <v>88</v>
      </c>
      <c r="AB2505" s="58">
        <v>283</v>
      </c>
      <c r="AC2505" s="58">
        <v>404.69</v>
      </c>
    </row>
    <row r="2506" spans="19:29" ht="18" customHeight="1" x14ac:dyDescent="0.25">
      <c r="S2506" s="58" t="s">
        <v>91</v>
      </c>
      <c r="T2506" s="58">
        <v>2023</v>
      </c>
      <c r="U2506" s="58" t="s">
        <v>0</v>
      </c>
      <c r="V2506" s="58" t="s">
        <v>95</v>
      </c>
      <c r="W2506" s="58" t="s">
        <v>84</v>
      </c>
      <c r="X2506" s="58" t="s">
        <v>85</v>
      </c>
      <c r="Y2506" s="58" t="s">
        <v>86</v>
      </c>
      <c r="Z2506" s="58" t="s">
        <v>87</v>
      </c>
      <c r="AA2506" s="58" t="s">
        <v>88</v>
      </c>
      <c r="AB2506" s="58">
        <v>277</v>
      </c>
      <c r="AC2506" s="58">
        <v>396.11</v>
      </c>
    </row>
    <row r="2507" spans="19:29" ht="18" customHeight="1" x14ac:dyDescent="0.25">
      <c r="S2507" s="58" t="s">
        <v>82</v>
      </c>
      <c r="T2507" s="58">
        <v>2023</v>
      </c>
      <c r="U2507" s="58" t="s">
        <v>0</v>
      </c>
      <c r="V2507" s="58" t="s">
        <v>95</v>
      </c>
      <c r="W2507" s="58" t="s">
        <v>84</v>
      </c>
      <c r="X2507" s="58" t="s">
        <v>85</v>
      </c>
      <c r="Y2507" s="58" t="s">
        <v>86</v>
      </c>
      <c r="Z2507" s="58" t="s">
        <v>87</v>
      </c>
      <c r="AA2507" s="58" t="s">
        <v>88</v>
      </c>
      <c r="AB2507" s="58">
        <v>746</v>
      </c>
      <c r="AC2507" s="58">
        <v>1066.78</v>
      </c>
    </row>
    <row r="2508" spans="19:29" ht="18" customHeight="1" x14ac:dyDescent="0.25">
      <c r="S2508" s="58" t="s">
        <v>82</v>
      </c>
      <c r="T2508" s="58">
        <v>2023</v>
      </c>
      <c r="U2508" s="58" t="s">
        <v>0</v>
      </c>
      <c r="V2508" s="58" t="s">
        <v>95</v>
      </c>
      <c r="W2508" s="58" t="s">
        <v>84</v>
      </c>
      <c r="X2508" s="58" t="s">
        <v>85</v>
      </c>
      <c r="Y2508" s="58" t="s">
        <v>86</v>
      </c>
      <c r="Z2508" s="58" t="s">
        <v>87</v>
      </c>
      <c r="AA2508" s="58" t="s">
        <v>88</v>
      </c>
      <c r="AB2508" s="58">
        <v>800</v>
      </c>
      <c r="AC2508" s="58">
        <v>1144</v>
      </c>
    </row>
    <row r="2509" spans="19:29" ht="18" customHeight="1" x14ac:dyDescent="0.25">
      <c r="S2509" s="58" t="s">
        <v>89</v>
      </c>
      <c r="T2509" s="58">
        <v>2023</v>
      </c>
      <c r="U2509" s="58" t="s">
        <v>0</v>
      </c>
      <c r="V2509" s="58" t="s">
        <v>95</v>
      </c>
      <c r="W2509" s="58" t="s">
        <v>84</v>
      </c>
      <c r="X2509" s="58" t="s">
        <v>85</v>
      </c>
      <c r="Y2509" s="58" t="s">
        <v>86</v>
      </c>
      <c r="Z2509" s="58" t="s">
        <v>87</v>
      </c>
      <c r="AA2509" s="58" t="s">
        <v>88</v>
      </c>
      <c r="AB2509" s="58">
        <v>833</v>
      </c>
      <c r="AC2509" s="58">
        <v>1191.19</v>
      </c>
    </row>
    <row r="2510" spans="19:29" ht="18" customHeight="1" x14ac:dyDescent="0.25">
      <c r="S2510" s="58" t="s">
        <v>89</v>
      </c>
      <c r="T2510" s="58">
        <v>2023</v>
      </c>
      <c r="U2510" s="58" t="s">
        <v>0</v>
      </c>
      <c r="V2510" s="58" t="s">
        <v>95</v>
      </c>
      <c r="W2510" s="58" t="s">
        <v>84</v>
      </c>
      <c r="X2510" s="58" t="s">
        <v>85</v>
      </c>
      <c r="Y2510" s="58" t="s">
        <v>86</v>
      </c>
      <c r="Z2510" s="58" t="s">
        <v>87</v>
      </c>
      <c r="AA2510" s="58" t="s">
        <v>90</v>
      </c>
      <c r="AB2510" s="58">
        <v>287</v>
      </c>
      <c r="AC2510" s="58">
        <v>410.40999999999997</v>
      </c>
    </row>
    <row r="2511" spans="19:29" ht="18" customHeight="1" x14ac:dyDescent="0.25">
      <c r="S2511" s="58" t="s">
        <v>89</v>
      </c>
      <c r="T2511" s="58">
        <v>2023</v>
      </c>
      <c r="U2511" s="58" t="s">
        <v>0</v>
      </c>
      <c r="V2511" s="58" t="s">
        <v>95</v>
      </c>
      <c r="W2511" s="58" t="s">
        <v>84</v>
      </c>
      <c r="X2511" s="58" t="s">
        <v>85</v>
      </c>
      <c r="Y2511" s="58" t="s">
        <v>86</v>
      </c>
      <c r="Z2511" s="58" t="s">
        <v>87</v>
      </c>
      <c r="AA2511" s="58" t="s">
        <v>90</v>
      </c>
      <c r="AB2511" s="58">
        <v>281</v>
      </c>
      <c r="AC2511" s="58">
        <v>401.83</v>
      </c>
    </row>
    <row r="2512" spans="19:29" ht="18" customHeight="1" x14ac:dyDescent="0.25">
      <c r="S2512" s="58" t="s">
        <v>93</v>
      </c>
      <c r="T2512" s="58">
        <v>2023</v>
      </c>
      <c r="U2512" s="58" t="s">
        <v>0</v>
      </c>
      <c r="V2512" s="58" t="s">
        <v>95</v>
      </c>
      <c r="W2512" s="58" t="s">
        <v>84</v>
      </c>
      <c r="X2512" s="58" t="s">
        <v>85</v>
      </c>
      <c r="Y2512" s="58" t="s">
        <v>86</v>
      </c>
      <c r="Z2512" s="58" t="s">
        <v>87</v>
      </c>
      <c r="AA2512" s="58" t="s">
        <v>90</v>
      </c>
      <c r="AB2512" s="58">
        <v>275</v>
      </c>
      <c r="AC2512" s="58">
        <v>393.25</v>
      </c>
    </row>
    <row r="2513" spans="19:29" ht="18" customHeight="1" x14ac:dyDescent="0.25">
      <c r="S2513" s="58" t="s">
        <v>82</v>
      </c>
      <c r="T2513" s="58">
        <v>2023</v>
      </c>
      <c r="U2513" s="58" t="s">
        <v>0</v>
      </c>
      <c r="V2513" s="58" t="s">
        <v>95</v>
      </c>
      <c r="W2513" s="58" t="s">
        <v>84</v>
      </c>
      <c r="X2513" s="58" t="s">
        <v>85</v>
      </c>
      <c r="Y2513" s="58" t="s">
        <v>86</v>
      </c>
      <c r="Z2513" s="58" t="s">
        <v>87</v>
      </c>
      <c r="AA2513" s="58" t="s">
        <v>88</v>
      </c>
      <c r="AB2513" s="58">
        <v>227</v>
      </c>
      <c r="AC2513" s="58">
        <v>324.61</v>
      </c>
    </row>
    <row r="2514" spans="19:29" ht="18" customHeight="1" x14ac:dyDescent="0.25">
      <c r="S2514" s="58" t="s">
        <v>89</v>
      </c>
      <c r="T2514" s="58">
        <v>2023</v>
      </c>
      <c r="U2514" s="58" t="s">
        <v>0</v>
      </c>
      <c r="V2514" s="58" t="s">
        <v>95</v>
      </c>
      <c r="W2514" s="58" t="s">
        <v>84</v>
      </c>
      <c r="X2514" s="58" t="s">
        <v>85</v>
      </c>
      <c r="Y2514" s="58" t="s">
        <v>86</v>
      </c>
      <c r="Z2514" s="58" t="s">
        <v>87</v>
      </c>
      <c r="AA2514" s="58" t="s">
        <v>88</v>
      </c>
      <c r="AB2514" s="58">
        <v>155</v>
      </c>
      <c r="AC2514" s="58">
        <v>221.65</v>
      </c>
    </row>
    <row r="2515" spans="19:29" ht="18" customHeight="1" x14ac:dyDescent="0.25">
      <c r="S2515" s="58" t="s">
        <v>82</v>
      </c>
      <c r="T2515" s="58">
        <v>2023</v>
      </c>
      <c r="U2515" s="58" t="s">
        <v>6</v>
      </c>
      <c r="V2515" s="58" t="s">
        <v>95</v>
      </c>
      <c r="W2515" s="58" t="s">
        <v>84</v>
      </c>
      <c r="X2515" s="58" t="s">
        <v>85</v>
      </c>
      <c r="Y2515" s="58" t="s">
        <v>86</v>
      </c>
      <c r="Z2515" s="58" t="s">
        <v>87</v>
      </c>
      <c r="AA2515" s="58" t="s">
        <v>88</v>
      </c>
      <c r="AB2515" s="58">
        <v>194</v>
      </c>
      <c r="AC2515" s="58">
        <v>277.42</v>
      </c>
    </row>
    <row r="2516" spans="19:29" ht="18" customHeight="1" x14ac:dyDescent="0.25">
      <c r="S2516" s="58" t="s">
        <v>91</v>
      </c>
      <c r="T2516" s="58">
        <v>2023</v>
      </c>
      <c r="U2516" s="58" t="s">
        <v>6</v>
      </c>
      <c r="V2516" s="58" t="s">
        <v>95</v>
      </c>
      <c r="W2516" s="58" t="s">
        <v>84</v>
      </c>
      <c r="X2516" s="58" t="s">
        <v>85</v>
      </c>
      <c r="Y2516" s="58" t="s">
        <v>86</v>
      </c>
      <c r="Z2516" s="58" t="s">
        <v>87</v>
      </c>
      <c r="AA2516" s="58" t="s">
        <v>88</v>
      </c>
      <c r="AB2516" s="58">
        <v>170</v>
      </c>
      <c r="AC2516" s="58">
        <v>243.1</v>
      </c>
    </row>
    <row r="2517" spans="19:29" ht="18" customHeight="1" x14ac:dyDescent="0.25">
      <c r="S2517" s="58" t="s">
        <v>91</v>
      </c>
      <c r="T2517" s="58">
        <v>2023</v>
      </c>
      <c r="U2517" s="58" t="s">
        <v>6</v>
      </c>
      <c r="V2517" s="58" t="s">
        <v>95</v>
      </c>
      <c r="W2517" s="58" t="s">
        <v>84</v>
      </c>
      <c r="X2517" s="58" t="s">
        <v>85</v>
      </c>
      <c r="Y2517" s="58" t="s">
        <v>86</v>
      </c>
      <c r="Z2517" s="58" t="s">
        <v>87</v>
      </c>
      <c r="AA2517" s="58" t="s">
        <v>88</v>
      </c>
      <c r="AB2517" s="58">
        <v>196</v>
      </c>
      <c r="AC2517" s="58">
        <v>526.24</v>
      </c>
    </row>
    <row r="2518" spans="19:29" ht="18" customHeight="1" x14ac:dyDescent="0.25">
      <c r="S2518" s="58" t="s">
        <v>91</v>
      </c>
      <c r="T2518" s="58">
        <v>2023</v>
      </c>
      <c r="U2518" s="58" t="s">
        <v>6</v>
      </c>
      <c r="V2518" s="58" t="s">
        <v>95</v>
      </c>
      <c r="W2518" s="58" t="s">
        <v>84</v>
      </c>
      <c r="X2518" s="58" t="s">
        <v>85</v>
      </c>
      <c r="Y2518" s="58" t="s">
        <v>86</v>
      </c>
      <c r="Z2518" s="58" t="s">
        <v>87</v>
      </c>
      <c r="AA2518" s="58" t="s">
        <v>88</v>
      </c>
      <c r="AB2518" s="58">
        <v>166</v>
      </c>
      <c r="AC2518" s="58">
        <v>526.24</v>
      </c>
    </row>
    <row r="2519" spans="19:29" ht="18" customHeight="1" x14ac:dyDescent="0.25">
      <c r="S2519" s="58" t="s">
        <v>93</v>
      </c>
      <c r="T2519" s="58">
        <v>2023</v>
      </c>
      <c r="U2519" s="58" t="s">
        <v>6</v>
      </c>
      <c r="V2519" s="58" t="s">
        <v>95</v>
      </c>
      <c r="W2519" s="58" t="s">
        <v>84</v>
      </c>
      <c r="X2519" s="58" t="s">
        <v>85</v>
      </c>
      <c r="Y2519" s="58" t="s">
        <v>86</v>
      </c>
      <c r="Z2519" s="58" t="s">
        <v>87</v>
      </c>
      <c r="AA2519" s="58" t="s">
        <v>88</v>
      </c>
      <c r="AB2519" s="58">
        <v>168</v>
      </c>
      <c r="AC2519" s="58">
        <v>240.24</v>
      </c>
    </row>
    <row r="2520" spans="19:29" ht="18" customHeight="1" x14ac:dyDescent="0.25">
      <c r="S2520" s="58" t="s">
        <v>93</v>
      </c>
      <c r="T2520" s="58">
        <v>2023</v>
      </c>
      <c r="U2520" s="58" t="s">
        <v>6</v>
      </c>
      <c r="V2520" s="58" t="s">
        <v>95</v>
      </c>
      <c r="W2520" s="58" t="s">
        <v>84</v>
      </c>
      <c r="X2520" s="58" t="s">
        <v>85</v>
      </c>
      <c r="Y2520" s="58" t="s">
        <v>86</v>
      </c>
      <c r="Z2520" s="58" t="s">
        <v>87</v>
      </c>
      <c r="AA2520" s="58" t="s">
        <v>88</v>
      </c>
      <c r="AB2520" s="58">
        <v>195</v>
      </c>
      <c r="AC2520" s="58">
        <v>278.85000000000002</v>
      </c>
    </row>
    <row r="2521" spans="19:29" ht="18" customHeight="1" x14ac:dyDescent="0.25">
      <c r="S2521" s="58" t="s">
        <v>91</v>
      </c>
      <c r="T2521" s="58">
        <v>2023</v>
      </c>
      <c r="U2521" s="58" t="s">
        <v>6</v>
      </c>
      <c r="V2521" s="58" t="s">
        <v>95</v>
      </c>
      <c r="W2521" s="58" t="s">
        <v>84</v>
      </c>
      <c r="X2521" s="58" t="s">
        <v>85</v>
      </c>
      <c r="Y2521" s="58" t="s">
        <v>86</v>
      </c>
      <c r="Z2521" s="58" t="s">
        <v>87</v>
      </c>
      <c r="AA2521" s="58" t="s">
        <v>88</v>
      </c>
      <c r="AB2521" s="58">
        <v>752</v>
      </c>
      <c r="AC2521" s="58">
        <v>1075.3600000000001</v>
      </c>
    </row>
    <row r="2522" spans="19:29" ht="18" customHeight="1" x14ac:dyDescent="0.25">
      <c r="S2522" s="58" t="s">
        <v>91</v>
      </c>
      <c r="T2522" s="58">
        <v>2023</v>
      </c>
      <c r="U2522" s="58" t="s">
        <v>6</v>
      </c>
      <c r="V2522" s="58" t="s">
        <v>95</v>
      </c>
      <c r="W2522" s="58" t="s">
        <v>84</v>
      </c>
      <c r="X2522" s="58" t="s">
        <v>85</v>
      </c>
      <c r="Y2522" s="58" t="s">
        <v>86</v>
      </c>
      <c r="Z2522" s="58" t="s">
        <v>87</v>
      </c>
      <c r="AA2522" s="58" t="s">
        <v>88</v>
      </c>
      <c r="AB2522" s="58">
        <v>838</v>
      </c>
      <c r="AC2522" s="58">
        <v>1198.3399999999999</v>
      </c>
    </row>
    <row r="2523" spans="19:29" ht="18" customHeight="1" x14ac:dyDescent="0.25">
      <c r="S2523" s="58" t="s">
        <v>91</v>
      </c>
      <c r="T2523" s="58">
        <v>2023</v>
      </c>
      <c r="U2523" s="58" t="s">
        <v>6</v>
      </c>
      <c r="V2523" s="58" t="s">
        <v>95</v>
      </c>
      <c r="W2523" s="58" t="s">
        <v>84</v>
      </c>
      <c r="X2523" s="58" t="s">
        <v>85</v>
      </c>
      <c r="Y2523" s="58" t="s">
        <v>86</v>
      </c>
      <c r="Z2523" s="58" t="s">
        <v>87</v>
      </c>
      <c r="AA2523" s="58" t="s">
        <v>88</v>
      </c>
      <c r="AB2523" s="58">
        <v>197</v>
      </c>
      <c r="AC2523" s="58">
        <v>281.70999999999998</v>
      </c>
    </row>
    <row r="2524" spans="19:29" ht="18" customHeight="1" x14ac:dyDescent="0.25">
      <c r="S2524" s="58" t="s">
        <v>82</v>
      </c>
      <c r="T2524" s="58">
        <v>2023</v>
      </c>
      <c r="U2524" s="58" t="s">
        <v>6</v>
      </c>
      <c r="V2524" s="58" t="s">
        <v>95</v>
      </c>
      <c r="W2524" s="58" t="s">
        <v>84</v>
      </c>
      <c r="X2524" s="58" t="s">
        <v>85</v>
      </c>
      <c r="Y2524" s="58" t="s">
        <v>86</v>
      </c>
      <c r="Z2524" s="58" t="s">
        <v>87</v>
      </c>
      <c r="AA2524" s="58" t="s">
        <v>88</v>
      </c>
      <c r="AB2524" s="58">
        <v>167</v>
      </c>
      <c r="AC2524" s="58">
        <v>238.81</v>
      </c>
    </row>
    <row r="2525" spans="19:29" ht="18" customHeight="1" x14ac:dyDescent="0.25">
      <c r="S2525" s="58" t="s">
        <v>92</v>
      </c>
      <c r="T2525" s="58">
        <v>2023</v>
      </c>
      <c r="U2525" s="58" t="s">
        <v>5</v>
      </c>
      <c r="V2525" s="58" t="s">
        <v>95</v>
      </c>
      <c r="W2525" s="58" t="s">
        <v>84</v>
      </c>
      <c r="X2525" s="58" t="s">
        <v>85</v>
      </c>
      <c r="Y2525" s="58" t="s">
        <v>86</v>
      </c>
      <c r="Z2525" s="58" t="s">
        <v>87</v>
      </c>
      <c r="AA2525" s="58" t="s">
        <v>88</v>
      </c>
      <c r="AB2525" s="58">
        <v>200</v>
      </c>
      <c r="AC2525" s="58">
        <v>286</v>
      </c>
    </row>
    <row r="2526" spans="19:29" ht="18" customHeight="1" x14ac:dyDescent="0.25">
      <c r="S2526" s="58" t="s">
        <v>82</v>
      </c>
      <c r="T2526" s="58">
        <v>2023</v>
      </c>
      <c r="U2526" s="58" t="s">
        <v>5</v>
      </c>
      <c r="V2526" s="58" t="s">
        <v>95</v>
      </c>
      <c r="W2526" s="58" t="s">
        <v>84</v>
      </c>
      <c r="X2526" s="58" t="s">
        <v>85</v>
      </c>
      <c r="Y2526" s="58" t="s">
        <v>86</v>
      </c>
      <c r="Z2526" s="58" t="s">
        <v>87</v>
      </c>
      <c r="AA2526" s="58" t="s">
        <v>88</v>
      </c>
      <c r="AB2526" s="58">
        <v>202</v>
      </c>
      <c r="AC2526" s="58">
        <v>526.24</v>
      </c>
    </row>
    <row r="2527" spans="19:29" ht="18" customHeight="1" x14ac:dyDescent="0.25">
      <c r="S2527" s="58" t="s">
        <v>82</v>
      </c>
      <c r="T2527" s="58">
        <v>2023</v>
      </c>
      <c r="U2527" s="58" t="s">
        <v>5</v>
      </c>
      <c r="V2527" s="58" t="s">
        <v>95</v>
      </c>
      <c r="W2527" s="58" t="s">
        <v>84</v>
      </c>
      <c r="X2527" s="58" t="s">
        <v>85</v>
      </c>
      <c r="Y2527" s="58" t="s">
        <v>86</v>
      </c>
      <c r="Z2527" s="58" t="s">
        <v>87</v>
      </c>
      <c r="AA2527" s="58" t="s">
        <v>88</v>
      </c>
      <c r="AB2527" s="58">
        <v>172</v>
      </c>
      <c r="AC2527" s="58">
        <v>526.24</v>
      </c>
    </row>
    <row r="2528" spans="19:29" ht="18" customHeight="1" x14ac:dyDescent="0.25">
      <c r="S2528" s="58" t="s">
        <v>82</v>
      </c>
      <c r="T2528" s="58">
        <v>2023</v>
      </c>
      <c r="U2528" s="58" t="s">
        <v>5</v>
      </c>
      <c r="V2528" s="58" t="s">
        <v>95</v>
      </c>
      <c r="W2528" s="58" t="s">
        <v>84</v>
      </c>
      <c r="X2528" s="58" t="s">
        <v>85</v>
      </c>
      <c r="Y2528" s="58" t="s">
        <v>86</v>
      </c>
      <c r="Z2528" s="58" t="s">
        <v>87</v>
      </c>
      <c r="AA2528" s="58" t="s">
        <v>88</v>
      </c>
      <c r="AB2528" s="58">
        <v>970</v>
      </c>
      <c r="AC2528" s="58">
        <v>1387.1</v>
      </c>
    </row>
    <row r="2529" spans="19:29" ht="18" customHeight="1" x14ac:dyDescent="0.25">
      <c r="S2529" s="58" t="s">
        <v>82</v>
      </c>
      <c r="T2529" s="58">
        <v>2023</v>
      </c>
      <c r="U2529" s="58" t="s">
        <v>5</v>
      </c>
      <c r="V2529" s="58" t="s">
        <v>95</v>
      </c>
      <c r="W2529" s="58" t="s">
        <v>84</v>
      </c>
      <c r="X2529" s="58" t="s">
        <v>85</v>
      </c>
      <c r="Y2529" s="58" t="s">
        <v>86</v>
      </c>
      <c r="Z2529" s="58" t="s">
        <v>87</v>
      </c>
      <c r="AA2529" s="58" t="s">
        <v>88</v>
      </c>
      <c r="AB2529" s="58">
        <v>174</v>
      </c>
      <c r="AC2529" s="58">
        <v>248.82</v>
      </c>
    </row>
    <row r="2530" spans="19:29" ht="18" customHeight="1" x14ac:dyDescent="0.25">
      <c r="S2530" s="58" t="s">
        <v>82</v>
      </c>
      <c r="T2530" s="58">
        <v>2023</v>
      </c>
      <c r="U2530" s="58" t="s">
        <v>5</v>
      </c>
      <c r="V2530" s="58" t="s">
        <v>95</v>
      </c>
      <c r="W2530" s="58" t="s">
        <v>84</v>
      </c>
      <c r="X2530" s="58" t="s">
        <v>85</v>
      </c>
      <c r="Y2530" s="58" t="s">
        <v>86</v>
      </c>
      <c r="Z2530" s="58" t="s">
        <v>87</v>
      </c>
      <c r="AA2530" s="58" t="s">
        <v>88</v>
      </c>
      <c r="AB2530" s="58">
        <v>201</v>
      </c>
      <c r="AC2530" s="58">
        <v>287.43</v>
      </c>
    </row>
    <row r="2531" spans="19:29" ht="18" customHeight="1" x14ac:dyDescent="0.25">
      <c r="S2531" s="58" t="s">
        <v>82</v>
      </c>
      <c r="T2531" s="58">
        <v>2023</v>
      </c>
      <c r="U2531" s="58" t="s">
        <v>5</v>
      </c>
      <c r="V2531" s="58" t="s">
        <v>95</v>
      </c>
      <c r="W2531" s="58" t="s">
        <v>84</v>
      </c>
      <c r="X2531" s="58" t="s">
        <v>85</v>
      </c>
      <c r="Y2531" s="58" t="s">
        <v>86</v>
      </c>
      <c r="Z2531" s="58" t="s">
        <v>87</v>
      </c>
      <c r="AA2531" s="58" t="s">
        <v>88</v>
      </c>
      <c r="AB2531" s="58">
        <v>171</v>
      </c>
      <c r="AC2531" s="58">
        <v>244.53</v>
      </c>
    </row>
    <row r="2532" spans="19:29" ht="18" customHeight="1" x14ac:dyDescent="0.25">
      <c r="S2532" s="58" t="s">
        <v>82</v>
      </c>
      <c r="T2532" s="58">
        <v>2023</v>
      </c>
      <c r="U2532" s="58" t="s">
        <v>5</v>
      </c>
      <c r="V2532" s="58" t="s">
        <v>95</v>
      </c>
      <c r="W2532" s="58" t="s">
        <v>84</v>
      </c>
      <c r="X2532" s="58" t="s">
        <v>85</v>
      </c>
      <c r="Y2532" s="58" t="s">
        <v>86</v>
      </c>
      <c r="Z2532" s="58" t="s">
        <v>87</v>
      </c>
      <c r="AA2532" s="58" t="s">
        <v>88</v>
      </c>
      <c r="AB2532" s="58">
        <v>751</v>
      </c>
      <c r="AC2532" s="58">
        <v>1073.93</v>
      </c>
    </row>
    <row r="2533" spans="19:29" ht="18" customHeight="1" x14ac:dyDescent="0.25">
      <c r="S2533" s="58" t="s">
        <v>82</v>
      </c>
      <c r="T2533" s="58">
        <v>2023</v>
      </c>
      <c r="U2533" s="58" t="s">
        <v>5</v>
      </c>
      <c r="V2533" s="58" t="s">
        <v>95</v>
      </c>
      <c r="W2533" s="58" t="s">
        <v>84</v>
      </c>
      <c r="X2533" s="58" t="s">
        <v>85</v>
      </c>
      <c r="Y2533" s="58" t="s">
        <v>86</v>
      </c>
      <c r="Z2533" s="58" t="s">
        <v>87</v>
      </c>
      <c r="AA2533" s="58" t="s">
        <v>88</v>
      </c>
      <c r="AB2533" s="58">
        <v>837</v>
      </c>
      <c r="AC2533" s="58">
        <v>1196.9099999999999</v>
      </c>
    </row>
    <row r="2534" spans="19:29" ht="18" customHeight="1" x14ac:dyDescent="0.25">
      <c r="S2534" s="58" t="s">
        <v>92</v>
      </c>
      <c r="T2534" s="58">
        <v>2023</v>
      </c>
      <c r="U2534" s="58" t="s">
        <v>5</v>
      </c>
      <c r="V2534" s="58" t="s">
        <v>95</v>
      </c>
      <c r="W2534" s="58" t="s">
        <v>84</v>
      </c>
      <c r="X2534" s="58" t="s">
        <v>85</v>
      </c>
      <c r="Y2534" s="58" t="s">
        <v>86</v>
      </c>
      <c r="Z2534" s="58" t="s">
        <v>87</v>
      </c>
      <c r="AA2534" s="58" t="s">
        <v>88</v>
      </c>
      <c r="AB2534" s="58">
        <v>173</v>
      </c>
      <c r="AC2534" s="58">
        <v>247.39</v>
      </c>
    </row>
    <row r="2535" spans="19:29" ht="18" customHeight="1" x14ac:dyDescent="0.25">
      <c r="S2535" s="58" t="s">
        <v>89</v>
      </c>
      <c r="T2535" s="58">
        <v>2023</v>
      </c>
      <c r="U2535" s="58" t="s">
        <v>2</v>
      </c>
      <c r="V2535" s="58" t="s">
        <v>95</v>
      </c>
      <c r="W2535" s="58" t="s">
        <v>84</v>
      </c>
      <c r="X2535" s="58" t="s">
        <v>85</v>
      </c>
      <c r="Y2535" s="58" t="s">
        <v>86</v>
      </c>
      <c r="Z2535" s="58" t="s">
        <v>87</v>
      </c>
      <c r="AA2535" s="58" t="s">
        <v>88</v>
      </c>
      <c r="AB2535" s="58">
        <v>218</v>
      </c>
      <c r="AC2535" s="58">
        <v>311.74</v>
      </c>
    </row>
    <row r="2536" spans="19:29" ht="18" customHeight="1" x14ac:dyDescent="0.25">
      <c r="S2536" s="58" t="s">
        <v>89</v>
      </c>
      <c r="T2536" s="58">
        <v>2023</v>
      </c>
      <c r="U2536" s="58" t="s">
        <v>2</v>
      </c>
      <c r="V2536" s="58" t="s">
        <v>95</v>
      </c>
      <c r="W2536" s="58" t="s">
        <v>84</v>
      </c>
      <c r="X2536" s="58" t="s">
        <v>85</v>
      </c>
      <c r="Y2536" s="58" t="s">
        <v>86</v>
      </c>
      <c r="Z2536" s="58" t="s">
        <v>87</v>
      </c>
      <c r="AA2536" s="58" t="s">
        <v>88</v>
      </c>
      <c r="AB2536" s="58">
        <v>188</v>
      </c>
      <c r="AC2536" s="58">
        <v>268.84000000000003</v>
      </c>
    </row>
    <row r="2537" spans="19:29" ht="18" customHeight="1" x14ac:dyDescent="0.25">
      <c r="S2537" s="58" t="s">
        <v>89</v>
      </c>
      <c r="T2537" s="58">
        <v>2023</v>
      </c>
      <c r="U2537" s="58" t="s">
        <v>2</v>
      </c>
      <c r="V2537" s="58" t="s">
        <v>95</v>
      </c>
      <c r="W2537" s="58" t="s">
        <v>84</v>
      </c>
      <c r="X2537" s="58" t="s">
        <v>85</v>
      </c>
      <c r="Y2537" s="58" t="s">
        <v>86</v>
      </c>
      <c r="Z2537" s="58" t="s">
        <v>87</v>
      </c>
      <c r="AA2537" s="58" t="s">
        <v>88</v>
      </c>
      <c r="AB2537" s="58">
        <v>214</v>
      </c>
      <c r="AC2537" s="58">
        <v>526.24</v>
      </c>
    </row>
    <row r="2538" spans="19:29" ht="18" customHeight="1" x14ac:dyDescent="0.25">
      <c r="S2538" s="58" t="s">
        <v>89</v>
      </c>
      <c r="T2538" s="58">
        <v>2023</v>
      </c>
      <c r="U2538" s="58" t="s">
        <v>2</v>
      </c>
      <c r="V2538" s="58" t="s">
        <v>95</v>
      </c>
      <c r="W2538" s="58" t="s">
        <v>84</v>
      </c>
      <c r="X2538" s="58" t="s">
        <v>85</v>
      </c>
      <c r="Y2538" s="58" t="s">
        <v>86</v>
      </c>
      <c r="Z2538" s="58" t="s">
        <v>87</v>
      </c>
      <c r="AA2538" s="58" t="s">
        <v>88</v>
      </c>
      <c r="AB2538" s="58">
        <v>190</v>
      </c>
      <c r="AC2538" s="58">
        <v>526.24</v>
      </c>
    </row>
    <row r="2539" spans="19:29" ht="18" customHeight="1" x14ac:dyDescent="0.25">
      <c r="S2539" s="58" t="s">
        <v>89</v>
      </c>
      <c r="T2539" s="58">
        <v>2023</v>
      </c>
      <c r="U2539" s="58" t="s">
        <v>2</v>
      </c>
      <c r="V2539" s="58" t="s">
        <v>95</v>
      </c>
      <c r="W2539" s="58" t="s">
        <v>84</v>
      </c>
      <c r="X2539" s="58" t="s">
        <v>85</v>
      </c>
      <c r="Y2539" s="58" t="s">
        <v>86</v>
      </c>
      <c r="Z2539" s="58" t="s">
        <v>87</v>
      </c>
      <c r="AA2539" s="58" t="s">
        <v>88</v>
      </c>
      <c r="AB2539" s="58">
        <v>967</v>
      </c>
      <c r="AC2539" s="58">
        <v>1382.81</v>
      </c>
    </row>
    <row r="2540" spans="19:29" ht="18" customHeight="1" x14ac:dyDescent="0.25">
      <c r="S2540" s="58" t="s">
        <v>89</v>
      </c>
      <c r="T2540" s="58">
        <v>2023</v>
      </c>
      <c r="U2540" s="58" t="s">
        <v>2</v>
      </c>
      <c r="V2540" s="58" t="s">
        <v>95</v>
      </c>
      <c r="W2540" s="58" t="s">
        <v>84</v>
      </c>
      <c r="X2540" s="58" t="s">
        <v>85</v>
      </c>
      <c r="Y2540" s="58" t="s">
        <v>86</v>
      </c>
      <c r="Z2540" s="58" t="s">
        <v>87</v>
      </c>
      <c r="AA2540" s="58" t="s">
        <v>88</v>
      </c>
      <c r="AB2540" s="58">
        <v>189</v>
      </c>
      <c r="AC2540" s="58">
        <v>270.27</v>
      </c>
    </row>
    <row r="2541" spans="19:29" ht="18" customHeight="1" x14ac:dyDescent="0.25">
      <c r="S2541" s="58" t="s">
        <v>89</v>
      </c>
      <c r="T2541" s="58">
        <v>2023</v>
      </c>
      <c r="U2541" s="58" t="s">
        <v>2</v>
      </c>
      <c r="V2541" s="58" t="s">
        <v>95</v>
      </c>
      <c r="W2541" s="58" t="s">
        <v>84</v>
      </c>
      <c r="X2541" s="58" t="s">
        <v>85</v>
      </c>
      <c r="Y2541" s="58" t="s">
        <v>86</v>
      </c>
      <c r="Z2541" s="58" t="s">
        <v>87</v>
      </c>
      <c r="AA2541" s="58" t="s">
        <v>88</v>
      </c>
      <c r="AB2541" s="58">
        <v>748</v>
      </c>
      <c r="AC2541" s="58">
        <v>1069.6399999999999</v>
      </c>
    </row>
    <row r="2542" spans="19:29" ht="18" customHeight="1" x14ac:dyDescent="0.25">
      <c r="S2542" s="58" t="s">
        <v>89</v>
      </c>
      <c r="T2542" s="58">
        <v>2023</v>
      </c>
      <c r="U2542" s="58" t="s">
        <v>2</v>
      </c>
      <c r="V2542" s="58" t="s">
        <v>95</v>
      </c>
      <c r="W2542" s="58" t="s">
        <v>84</v>
      </c>
      <c r="X2542" s="58" t="s">
        <v>85</v>
      </c>
      <c r="Y2542" s="58" t="s">
        <v>86</v>
      </c>
      <c r="Z2542" s="58" t="s">
        <v>87</v>
      </c>
      <c r="AA2542" s="58" t="s">
        <v>88</v>
      </c>
      <c r="AB2542" s="58">
        <v>835</v>
      </c>
      <c r="AC2542" s="58">
        <v>1194.05</v>
      </c>
    </row>
    <row r="2543" spans="19:29" ht="18" customHeight="1" x14ac:dyDescent="0.25">
      <c r="S2543" s="58" t="s">
        <v>89</v>
      </c>
      <c r="T2543" s="58">
        <v>2023</v>
      </c>
      <c r="U2543" s="58" t="s">
        <v>2</v>
      </c>
      <c r="V2543" s="58" t="s">
        <v>95</v>
      </c>
      <c r="W2543" s="58" t="s">
        <v>84</v>
      </c>
      <c r="X2543" s="58" t="s">
        <v>85</v>
      </c>
      <c r="Y2543" s="58" t="s">
        <v>86</v>
      </c>
      <c r="Z2543" s="58" t="s">
        <v>87</v>
      </c>
      <c r="AA2543" s="58" t="s">
        <v>88</v>
      </c>
      <c r="AB2543" s="58">
        <v>215</v>
      </c>
      <c r="AC2543" s="58">
        <v>307.45</v>
      </c>
    </row>
    <row r="2544" spans="19:29" ht="18" customHeight="1" x14ac:dyDescent="0.25">
      <c r="S2544" s="58" t="s">
        <v>89</v>
      </c>
      <c r="T2544" s="58">
        <v>2023</v>
      </c>
      <c r="U2544" s="58" t="s">
        <v>2</v>
      </c>
      <c r="V2544" s="58" t="s">
        <v>95</v>
      </c>
      <c r="W2544" s="58" t="s">
        <v>84</v>
      </c>
      <c r="X2544" s="58" t="s">
        <v>85</v>
      </c>
      <c r="Y2544" s="58" t="s">
        <v>86</v>
      </c>
      <c r="Z2544" s="58" t="s">
        <v>87</v>
      </c>
      <c r="AA2544" s="58" t="s">
        <v>88</v>
      </c>
      <c r="AB2544" s="58">
        <v>191</v>
      </c>
      <c r="AC2544" s="58">
        <v>273.13</v>
      </c>
    </row>
    <row r="2545" spans="19:29" ht="18" customHeight="1" x14ac:dyDescent="0.25">
      <c r="S2545" s="58" t="s">
        <v>93</v>
      </c>
      <c r="T2545" s="58">
        <v>2023</v>
      </c>
      <c r="U2545" s="58" t="s">
        <v>4</v>
      </c>
      <c r="V2545" s="58" t="s">
        <v>95</v>
      </c>
      <c r="W2545" s="58" t="s">
        <v>84</v>
      </c>
      <c r="X2545" s="58" t="s">
        <v>85</v>
      </c>
      <c r="Y2545" s="58" t="s">
        <v>86</v>
      </c>
      <c r="Z2545" s="58" t="s">
        <v>87</v>
      </c>
      <c r="AA2545" s="58" t="s">
        <v>88</v>
      </c>
      <c r="AB2545" s="58">
        <v>206</v>
      </c>
      <c r="AC2545" s="58">
        <v>294.58</v>
      </c>
    </row>
    <row r="2546" spans="19:29" ht="18" customHeight="1" x14ac:dyDescent="0.25">
      <c r="S2546" s="58" t="s">
        <v>89</v>
      </c>
      <c r="T2546" s="58">
        <v>2023</v>
      </c>
      <c r="U2546" s="58" t="s">
        <v>4</v>
      </c>
      <c r="V2546" s="58" t="s">
        <v>95</v>
      </c>
      <c r="W2546" s="58" t="s">
        <v>84</v>
      </c>
      <c r="X2546" s="58" t="s">
        <v>85</v>
      </c>
      <c r="Y2546" s="58" t="s">
        <v>86</v>
      </c>
      <c r="Z2546" s="58" t="s">
        <v>87</v>
      </c>
      <c r="AA2546" s="58" t="s">
        <v>88</v>
      </c>
      <c r="AB2546" s="58">
        <v>176</v>
      </c>
      <c r="AC2546" s="58">
        <v>251.68</v>
      </c>
    </row>
    <row r="2547" spans="19:29" ht="18" customHeight="1" x14ac:dyDescent="0.25">
      <c r="S2547" s="58" t="s">
        <v>89</v>
      </c>
      <c r="T2547" s="58">
        <v>2023</v>
      </c>
      <c r="U2547" s="58" t="s">
        <v>4</v>
      </c>
      <c r="V2547" s="58" t="s">
        <v>95</v>
      </c>
      <c r="W2547" s="58" t="s">
        <v>84</v>
      </c>
      <c r="X2547" s="58" t="s">
        <v>85</v>
      </c>
      <c r="Y2547" s="58" t="s">
        <v>86</v>
      </c>
      <c r="Z2547" s="58" t="s">
        <v>87</v>
      </c>
      <c r="AA2547" s="58" t="s">
        <v>88</v>
      </c>
      <c r="AB2547" s="58">
        <v>208</v>
      </c>
      <c r="AC2547" s="58">
        <v>526.24</v>
      </c>
    </row>
    <row r="2548" spans="19:29" ht="18" customHeight="1" x14ac:dyDescent="0.25">
      <c r="S2548" s="58" t="s">
        <v>89</v>
      </c>
      <c r="T2548" s="58">
        <v>2023</v>
      </c>
      <c r="U2548" s="58" t="s">
        <v>4</v>
      </c>
      <c r="V2548" s="58" t="s">
        <v>95</v>
      </c>
      <c r="W2548" s="58" t="s">
        <v>84</v>
      </c>
      <c r="X2548" s="58" t="s">
        <v>85</v>
      </c>
      <c r="Y2548" s="58" t="s">
        <v>86</v>
      </c>
      <c r="Z2548" s="58" t="s">
        <v>87</v>
      </c>
      <c r="AA2548" s="58" t="s">
        <v>88</v>
      </c>
      <c r="AB2548" s="58">
        <v>178</v>
      </c>
      <c r="AC2548" s="58">
        <v>526.24</v>
      </c>
    </row>
    <row r="2549" spans="19:29" ht="18" customHeight="1" x14ac:dyDescent="0.25">
      <c r="S2549" s="58" t="s">
        <v>89</v>
      </c>
      <c r="T2549" s="58">
        <v>2023</v>
      </c>
      <c r="U2549" s="58" t="s">
        <v>4</v>
      </c>
      <c r="V2549" s="58" t="s">
        <v>95</v>
      </c>
      <c r="W2549" s="58" t="s">
        <v>84</v>
      </c>
      <c r="X2549" s="58" t="s">
        <v>85</v>
      </c>
      <c r="Y2549" s="58" t="s">
        <v>86</v>
      </c>
      <c r="Z2549" s="58" t="s">
        <v>87</v>
      </c>
      <c r="AA2549" s="58" t="s">
        <v>88</v>
      </c>
      <c r="AB2549" s="58">
        <v>969</v>
      </c>
      <c r="AC2549" s="58">
        <v>1385.67</v>
      </c>
    </row>
    <row r="2550" spans="19:29" ht="18" customHeight="1" x14ac:dyDescent="0.25">
      <c r="S2550" s="58" t="s">
        <v>89</v>
      </c>
      <c r="T2550" s="58">
        <v>2023</v>
      </c>
      <c r="U2550" s="58" t="s">
        <v>4</v>
      </c>
      <c r="V2550" s="58" t="s">
        <v>95</v>
      </c>
      <c r="W2550" s="58" t="s">
        <v>84</v>
      </c>
      <c r="X2550" s="58" t="s">
        <v>85</v>
      </c>
      <c r="Y2550" s="58" t="s">
        <v>86</v>
      </c>
      <c r="Z2550" s="58" t="s">
        <v>87</v>
      </c>
      <c r="AA2550" s="58" t="s">
        <v>88</v>
      </c>
      <c r="AB2550" s="58">
        <v>180</v>
      </c>
      <c r="AC2550" s="58">
        <v>257.39999999999998</v>
      </c>
    </row>
    <row r="2551" spans="19:29" ht="18" customHeight="1" x14ac:dyDescent="0.25">
      <c r="S2551" s="58" t="s">
        <v>89</v>
      </c>
      <c r="T2551" s="58">
        <v>2023</v>
      </c>
      <c r="U2551" s="58" t="s">
        <v>4</v>
      </c>
      <c r="V2551" s="58" t="s">
        <v>95</v>
      </c>
      <c r="W2551" s="58" t="s">
        <v>84</v>
      </c>
      <c r="X2551" s="58" t="s">
        <v>85</v>
      </c>
      <c r="Y2551" s="58" t="s">
        <v>86</v>
      </c>
      <c r="Z2551" s="58" t="s">
        <v>87</v>
      </c>
      <c r="AA2551" s="58" t="s">
        <v>88</v>
      </c>
      <c r="AB2551" s="58">
        <v>207</v>
      </c>
      <c r="AC2551" s="58">
        <v>296.01</v>
      </c>
    </row>
    <row r="2552" spans="19:29" ht="18" customHeight="1" x14ac:dyDescent="0.25">
      <c r="S2552" s="58" t="s">
        <v>89</v>
      </c>
      <c r="T2552" s="58">
        <v>2023</v>
      </c>
      <c r="U2552" s="58" t="s">
        <v>4</v>
      </c>
      <c r="V2552" s="58" t="s">
        <v>95</v>
      </c>
      <c r="W2552" s="58" t="s">
        <v>84</v>
      </c>
      <c r="X2552" s="58" t="s">
        <v>85</v>
      </c>
      <c r="Y2552" s="58" t="s">
        <v>86</v>
      </c>
      <c r="Z2552" s="58" t="s">
        <v>87</v>
      </c>
      <c r="AA2552" s="58" t="s">
        <v>88</v>
      </c>
      <c r="AB2552" s="58">
        <v>177</v>
      </c>
      <c r="AC2552" s="58">
        <v>253.11</v>
      </c>
    </row>
    <row r="2553" spans="19:29" ht="18" customHeight="1" x14ac:dyDescent="0.25">
      <c r="S2553" s="58" t="s">
        <v>89</v>
      </c>
      <c r="T2553" s="58">
        <v>2023</v>
      </c>
      <c r="U2553" s="58" t="s">
        <v>4</v>
      </c>
      <c r="V2553" s="58" t="s">
        <v>95</v>
      </c>
      <c r="W2553" s="58" t="s">
        <v>84</v>
      </c>
      <c r="X2553" s="58" t="s">
        <v>85</v>
      </c>
      <c r="Y2553" s="58" t="s">
        <v>86</v>
      </c>
      <c r="Z2553" s="58" t="s">
        <v>87</v>
      </c>
      <c r="AA2553" s="58" t="s">
        <v>88</v>
      </c>
      <c r="AB2553" s="58">
        <v>750</v>
      </c>
      <c r="AC2553" s="58">
        <v>1072.5</v>
      </c>
    </row>
    <row r="2554" spans="19:29" ht="18" customHeight="1" x14ac:dyDescent="0.25">
      <c r="S2554" s="58" t="s">
        <v>89</v>
      </c>
      <c r="T2554" s="58">
        <v>2023</v>
      </c>
      <c r="U2554" s="58" t="s">
        <v>4</v>
      </c>
      <c r="V2554" s="58" t="s">
        <v>95</v>
      </c>
      <c r="W2554" s="58" t="s">
        <v>84</v>
      </c>
      <c r="X2554" s="58" t="s">
        <v>85</v>
      </c>
      <c r="Y2554" s="58" t="s">
        <v>86</v>
      </c>
      <c r="Z2554" s="58" t="s">
        <v>87</v>
      </c>
      <c r="AA2554" s="58" t="s">
        <v>88</v>
      </c>
      <c r="AB2554" s="58">
        <v>836</v>
      </c>
      <c r="AC2554" s="58">
        <v>1195.48</v>
      </c>
    </row>
    <row r="2555" spans="19:29" ht="18" customHeight="1" x14ac:dyDescent="0.25">
      <c r="S2555" s="58" t="s">
        <v>89</v>
      </c>
      <c r="T2555" s="58">
        <v>2023</v>
      </c>
      <c r="U2555" s="58" t="s">
        <v>4</v>
      </c>
      <c r="V2555" s="58" t="s">
        <v>95</v>
      </c>
      <c r="W2555" s="58" t="s">
        <v>84</v>
      </c>
      <c r="X2555" s="58" t="s">
        <v>85</v>
      </c>
      <c r="Y2555" s="58" t="s">
        <v>86</v>
      </c>
      <c r="Z2555" s="58" t="s">
        <v>87</v>
      </c>
      <c r="AA2555" s="58" t="s">
        <v>88</v>
      </c>
      <c r="AB2555" s="58">
        <v>203</v>
      </c>
      <c r="AC2555" s="58">
        <v>290.28999999999996</v>
      </c>
    </row>
    <row r="2556" spans="19:29" ht="18" customHeight="1" x14ac:dyDescent="0.25">
      <c r="S2556" s="58" t="s">
        <v>93</v>
      </c>
      <c r="T2556" s="58">
        <v>2023</v>
      </c>
      <c r="U2556" s="58" t="s">
        <v>4</v>
      </c>
      <c r="V2556" s="58" t="s">
        <v>95</v>
      </c>
      <c r="W2556" s="58" t="s">
        <v>84</v>
      </c>
      <c r="X2556" s="58" t="s">
        <v>85</v>
      </c>
      <c r="Y2556" s="58" t="s">
        <v>86</v>
      </c>
      <c r="Z2556" s="58" t="s">
        <v>87</v>
      </c>
      <c r="AA2556" s="58" t="s">
        <v>88</v>
      </c>
      <c r="AB2556" s="58">
        <v>179</v>
      </c>
      <c r="AC2556" s="58">
        <v>255.97</v>
      </c>
    </row>
    <row r="2557" spans="19:29" ht="18" customHeight="1" x14ac:dyDescent="0.25">
      <c r="S2557" s="58" t="s">
        <v>82</v>
      </c>
      <c r="T2557" s="58">
        <v>2023</v>
      </c>
      <c r="U2557" s="58" t="s">
        <v>10</v>
      </c>
      <c r="V2557" s="58" t="s">
        <v>95</v>
      </c>
      <c r="W2557" s="58" t="s">
        <v>84</v>
      </c>
      <c r="X2557" s="58" t="s">
        <v>85</v>
      </c>
      <c r="Y2557" s="58" t="s">
        <v>86</v>
      </c>
      <c r="Z2557" s="58" t="s">
        <v>87</v>
      </c>
      <c r="AA2557" s="58" t="s">
        <v>88</v>
      </c>
      <c r="AB2557" s="58">
        <v>176</v>
      </c>
      <c r="AC2557" s="58">
        <v>251.68</v>
      </c>
    </row>
    <row r="2558" spans="19:29" ht="18" customHeight="1" x14ac:dyDescent="0.25">
      <c r="S2558" s="58" t="s">
        <v>82</v>
      </c>
      <c r="T2558" s="58">
        <v>2023</v>
      </c>
      <c r="U2558" s="58" t="s">
        <v>10</v>
      </c>
      <c r="V2558" s="58" t="s">
        <v>95</v>
      </c>
      <c r="W2558" s="58" t="s">
        <v>84</v>
      </c>
      <c r="X2558" s="58" t="s">
        <v>85</v>
      </c>
      <c r="Y2558" s="58" t="s">
        <v>86</v>
      </c>
      <c r="Z2558" s="58" t="s">
        <v>87</v>
      </c>
      <c r="AA2558" s="58" t="s">
        <v>88</v>
      </c>
      <c r="AB2558" s="58">
        <v>146</v>
      </c>
      <c r="AC2558" s="58">
        <v>208.78</v>
      </c>
    </row>
    <row r="2559" spans="19:29" ht="18" customHeight="1" x14ac:dyDescent="0.25">
      <c r="S2559" s="58" t="s">
        <v>82</v>
      </c>
      <c r="T2559" s="58">
        <v>2023</v>
      </c>
      <c r="U2559" s="58" t="s">
        <v>10</v>
      </c>
      <c r="V2559" s="58" t="s">
        <v>95</v>
      </c>
      <c r="W2559" s="58" t="s">
        <v>84</v>
      </c>
      <c r="X2559" s="58" t="s">
        <v>85</v>
      </c>
      <c r="Y2559" s="58" t="s">
        <v>86</v>
      </c>
      <c r="Z2559" s="58" t="s">
        <v>87</v>
      </c>
      <c r="AA2559" s="58" t="s">
        <v>88</v>
      </c>
      <c r="AB2559" s="58">
        <v>172</v>
      </c>
      <c r="AC2559" s="58">
        <v>526.24</v>
      </c>
    </row>
    <row r="2560" spans="19:29" ht="18" customHeight="1" x14ac:dyDescent="0.25">
      <c r="S2560" s="58" t="s">
        <v>91</v>
      </c>
      <c r="T2560" s="58">
        <v>2023</v>
      </c>
      <c r="U2560" s="58" t="s">
        <v>10</v>
      </c>
      <c r="V2560" s="58" t="s">
        <v>95</v>
      </c>
      <c r="W2560" s="58" t="s">
        <v>84</v>
      </c>
      <c r="X2560" s="58" t="s">
        <v>85</v>
      </c>
      <c r="Y2560" s="58" t="s">
        <v>86</v>
      </c>
      <c r="Z2560" s="58" t="s">
        <v>87</v>
      </c>
      <c r="AA2560" s="58" t="s">
        <v>88</v>
      </c>
      <c r="AB2560" s="58">
        <v>148</v>
      </c>
      <c r="AC2560" s="58">
        <v>526.24</v>
      </c>
    </row>
    <row r="2561" spans="19:29" ht="18" customHeight="1" x14ac:dyDescent="0.25">
      <c r="S2561" s="58" t="s">
        <v>91</v>
      </c>
      <c r="T2561" s="58">
        <v>2023</v>
      </c>
      <c r="U2561" s="58" t="s">
        <v>10</v>
      </c>
      <c r="V2561" s="58" t="s">
        <v>95</v>
      </c>
      <c r="W2561" s="58" t="s">
        <v>84</v>
      </c>
      <c r="X2561" s="58" t="s">
        <v>85</v>
      </c>
      <c r="Y2561" s="58" t="s">
        <v>86</v>
      </c>
      <c r="Z2561" s="58" t="s">
        <v>87</v>
      </c>
      <c r="AA2561" s="58" t="s">
        <v>88</v>
      </c>
      <c r="AB2561" s="58">
        <v>974</v>
      </c>
      <c r="AC2561" s="58">
        <v>1392.82</v>
      </c>
    </row>
    <row r="2562" spans="19:29" ht="18" customHeight="1" x14ac:dyDescent="0.25">
      <c r="S2562" s="58" t="s">
        <v>82</v>
      </c>
      <c r="T2562" s="58">
        <v>2023</v>
      </c>
      <c r="U2562" s="58" t="s">
        <v>10</v>
      </c>
      <c r="V2562" s="58" t="s">
        <v>95</v>
      </c>
      <c r="W2562" s="58" t="s">
        <v>84</v>
      </c>
      <c r="X2562" s="58" t="s">
        <v>85</v>
      </c>
      <c r="Y2562" s="58" t="s">
        <v>86</v>
      </c>
      <c r="Z2562" s="58" t="s">
        <v>87</v>
      </c>
      <c r="AA2562" s="58" t="s">
        <v>88</v>
      </c>
      <c r="AB2562" s="58">
        <v>144</v>
      </c>
      <c r="AC2562" s="58">
        <v>205.92000000000002</v>
      </c>
    </row>
    <row r="2563" spans="19:29" ht="18" customHeight="1" x14ac:dyDescent="0.25">
      <c r="S2563" s="58" t="s">
        <v>82</v>
      </c>
      <c r="T2563" s="58">
        <v>2023</v>
      </c>
      <c r="U2563" s="58" t="s">
        <v>10</v>
      </c>
      <c r="V2563" s="58" t="s">
        <v>95</v>
      </c>
      <c r="W2563" s="58" t="s">
        <v>84</v>
      </c>
      <c r="X2563" s="58" t="s">
        <v>85</v>
      </c>
      <c r="Y2563" s="58" t="s">
        <v>86</v>
      </c>
      <c r="Z2563" s="58" t="s">
        <v>87</v>
      </c>
      <c r="AA2563" s="58" t="s">
        <v>88</v>
      </c>
      <c r="AB2563" s="58">
        <v>171</v>
      </c>
      <c r="AC2563" s="58">
        <v>244.53</v>
      </c>
    </row>
    <row r="2564" spans="19:29" ht="18" customHeight="1" x14ac:dyDescent="0.25">
      <c r="S2564" s="58" t="s">
        <v>91</v>
      </c>
      <c r="T2564" s="58">
        <v>2023</v>
      </c>
      <c r="U2564" s="58" t="s">
        <v>10</v>
      </c>
      <c r="V2564" s="58" t="s">
        <v>95</v>
      </c>
      <c r="W2564" s="58" t="s">
        <v>84</v>
      </c>
      <c r="X2564" s="58" t="s">
        <v>85</v>
      </c>
      <c r="Y2564" s="58" t="s">
        <v>86</v>
      </c>
      <c r="Z2564" s="58" t="s">
        <v>87</v>
      </c>
      <c r="AA2564" s="58" t="s">
        <v>88</v>
      </c>
      <c r="AB2564" s="58">
        <v>147</v>
      </c>
      <c r="AC2564" s="58">
        <v>210.21</v>
      </c>
    </row>
    <row r="2565" spans="19:29" ht="18" customHeight="1" x14ac:dyDescent="0.25">
      <c r="S2565" s="58" t="s">
        <v>91</v>
      </c>
      <c r="T2565" s="58">
        <v>2023</v>
      </c>
      <c r="U2565" s="58" t="s">
        <v>10</v>
      </c>
      <c r="V2565" s="58" t="s">
        <v>95</v>
      </c>
      <c r="W2565" s="58" t="s">
        <v>84</v>
      </c>
      <c r="X2565" s="58" t="s">
        <v>85</v>
      </c>
      <c r="Y2565" s="58" t="s">
        <v>86</v>
      </c>
      <c r="Z2565" s="58" t="s">
        <v>87</v>
      </c>
      <c r="AA2565" s="58" t="s">
        <v>88</v>
      </c>
      <c r="AB2565" s="58">
        <v>755</v>
      </c>
      <c r="AC2565" s="58">
        <v>1079.6500000000001</v>
      </c>
    </row>
    <row r="2566" spans="19:29" ht="18" customHeight="1" x14ac:dyDescent="0.25">
      <c r="S2566" s="58" t="s">
        <v>82</v>
      </c>
      <c r="T2566" s="58">
        <v>2023</v>
      </c>
      <c r="U2566" s="58" t="s">
        <v>10</v>
      </c>
      <c r="V2566" s="58" t="s">
        <v>95</v>
      </c>
      <c r="W2566" s="58" t="s">
        <v>84</v>
      </c>
      <c r="X2566" s="58" t="s">
        <v>85</v>
      </c>
      <c r="Y2566" s="58" t="s">
        <v>86</v>
      </c>
      <c r="Z2566" s="58" t="s">
        <v>87</v>
      </c>
      <c r="AA2566" s="58" t="s">
        <v>88</v>
      </c>
      <c r="AB2566" s="58">
        <v>842</v>
      </c>
      <c r="AC2566" s="58">
        <v>1204.06</v>
      </c>
    </row>
    <row r="2567" spans="19:29" ht="18" customHeight="1" x14ac:dyDescent="0.25">
      <c r="S2567" s="58" t="s">
        <v>82</v>
      </c>
      <c r="T2567" s="58">
        <v>2023</v>
      </c>
      <c r="U2567" s="58" t="s">
        <v>10</v>
      </c>
      <c r="V2567" s="58" t="s">
        <v>95</v>
      </c>
      <c r="W2567" s="58" t="s">
        <v>84</v>
      </c>
      <c r="X2567" s="58" t="s">
        <v>85</v>
      </c>
      <c r="Y2567" s="58" t="s">
        <v>86</v>
      </c>
      <c r="Z2567" s="58" t="s">
        <v>87</v>
      </c>
      <c r="AA2567" s="58" t="s">
        <v>88</v>
      </c>
      <c r="AB2567" s="58">
        <v>173</v>
      </c>
      <c r="AC2567" s="58">
        <v>247.39</v>
      </c>
    </row>
    <row r="2568" spans="19:29" ht="18" customHeight="1" x14ac:dyDescent="0.25">
      <c r="S2568" s="58" t="s">
        <v>82</v>
      </c>
      <c r="T2568" s="58">
        <v>2023</v>
      </c>
      <c r="U2568" s="58" t="s">
        <v>10</v>
      </c>
      <c r="V2568" s="58" t="s">
        <v>95</v>
      </c>
      <c r="W2568" s="58" t="s">
        <v>84</v>
      </c>
      <c r="X2568" s="58" t="s">
        <v>85</v>
      </c>
      <c r="Y2568" s="58" t="s">
        <v>86</v>
      </c>
      <c r="Z2568" s="58" t="s">
        <v>87</v>
      </c>
      <c r="AA2568" s="58" t="s">
        <v>88</v>
      </c>
      <c r="AB2568" s="58">
        <v>149</v>
      </c>
      <c r="AC2568" s="58">
        <v>213.07</v>
      </c>
    </row>
    <row r="2569" spans="19:29" ht="18" customHeight="1" x14ac:dyDescent="0.25">
      <c r="S2569" s="58" t="s">
        <v>93</v>
      </c>
      <c r="T2569" s="58">
        <v>2023</v>
      </c>
      <c r="U2569" s="58" t="s">
        <v>9</v>
      </c>
      <c r="V2569" s="58" t="s">
        <v>95</v>
      </c>
      <c r="W2569" s="58" t="s">
        <v>84</v>
      </c>
      <c r="X2569" s="58" t="s">
        <v>85</v>
      </c>
      <c r="Y2569" s="58" t="s">
        <v>86</v>
      </c>
      <c r="Z2569" s="58" t="s">
        <v>87</v>
      </c>
      <c r="AA2569" s="58" t="s">
        <v>88</v>
      </c>
      <c r="AB2569" s="58">
        <v>152</v>
      </c>
      <c r="AC2569" s="58">
        <v>217.36</v>
      </c>
    </row>
    <row r="2570" spans="19:29" ht="18" customHeight="1" x14ac:dyDescent="0.25">
      <c r="S2570" s="58" t="s">
        <v>82</v>
      </c>
      <c r="T2570" s="58">
        <v>2023</v>
      </c>
      <c r="U2570" s="58" t="s">
        <v>9</v>
      </c>
      <c r="V2570" s="58" t="s">
        <v>95</v>
      </c>
      <c r="W2570" s="58" t="s">
        <v>84</v>
      </c>
      <c r="X2570" s="58" t="s">
        <v>85</v>
      </c>
      <c r="Y2570" s="58" t="s">
        <v>86</v>
      </c>
      <c r="Z2570" s="58" t="s">
        <v>87</v>
      </c>
      <c r="AA2570" s="58" t="s">
        <v>88</v>
      </c>
      <c r="AB2570" s="58">
        <v>178</v>
      </c>
      <c r="AC2570" s="58">
        <v>526.24</v>
      </c>
    </row>
    <row r="2571" spans="19:29" ht="18" customHeight="1" x14ac:dyDescent="0.25">
      <c r="S2571" s="58" t="s">
        <v>82</v>
      </c>
      <c r="T2571" s="58">
        <v>2023</v>
      </c>
      <c r="U2571" s="58" t="s">
        <v>9</v>
      </c>
      <c r="V2571" s="58" t="s">
        <v>95</v>
      </c>
      <c r="W2571" s="58" t="s">
        <v>84</v>
      </c>
      <c r="X2571" s="58" t="s">
        <v>85</v>
      </c>
      <c r="Y2571" s="58" t="s">
        <v>86</v>
      </c>
      <c r="Z2571" s="58" t="s">
        <v>87</v>
      </c>
      <c r="AA2571" s="58" t="s">
        <v>88</v>
      </c>
      <c r="AB2571" s="58">
        <v>154</v>
      </c>
      <c r="AC2571" s="58">
        <v>526.24</v>
      </c>
    </row>
    <row r="2572" spans="19:29" ht="18" customHeight="1" x14ac:dyDescent="0.25">
      <c r="S2572" s="58" t="s">
        <v>91</v>
      </c>
      <c r="T2572" s="58">
        <v>2023</v>
      </c>
      <c r="U2572" s="58" t="s">
        <v>9</v>
      </c>
      <c r="V2572" s="58" t="s">
        <v>95</v>
      </c>
      <c r="W2572" s="58" t="s">
        <v>84</v>
      </c>
      <c r="X2572" s="58" t="s">
        <v>85</v>
      </c>
      <c r="Y2572" s="58" t="s">
        <v>86</v>
      </c>
      <c r="Z2572" s="58" t="s">
        <v>87</v>
      </c>
      <c r="AA2572" s="58" t="s">
        <v>88</v>
      </c>
      <c r="AB2572" s="58">
        <v>973</v>
      </c>
      <c r="AC2572" s="58">
        <v>1391.3899999999999</v>
      </c>
    </row>
    <row r="2573" spans="19:29" ht="18" customHeight="1" x14ac:dyDescent="0.25">
      <c r="S2573" s="58" t="s">
        <v>89</v>
      </c>
      <c r="T2573" s="58">
        <v>2023</v>
      </c>
      <c r="U2573" s="58" t="s">
        <v>9</v>
      </c>
      <c r="V2573" s="58" t="s">
        <v>95</v>
      </c>
      <c r="W2573" s="58" t="s">
        <v>84</v>
      </c>
      <c r="X2573" s="58" t="s">
        <v>85</v>
      </c>
      <c r="Y2573" s="58" t="s">
        <v>86</v>
      </c>
      <c r="Z2573" s="58" t="s">
        <v>87</v>
      </c>
      <c r="AA2573" s="58" t="s">
        <v>88</v>
      </c>
      <c r="AB2573" s="58">
        <v>150</v>
      </c>
      <c r="AC2573" s="58">
        <v>214.5</v>
      </c>
    </row>
    <row r="2574" spans="19:29" ht="18" customHeight="1" x14ac:dyDescent="0.25">
      <c r="S2574" s="58" t="s">
        <v>89</v>
      </c>
      <c r="T2574" s="58">
        <v>2023</v>
      </c>
      <c r="U2574" s="58" t="s">
        <v>9</v>
      </c>
      <c r="V2574" s="58" t="s">
        <v>95</v>
      </c>
      <c r="W2574" s="58" t="s">
        <v>84</v>
      </c>
      <c r="X2574" s="58" t="s">
        <v>85</v>
      </c>
      <c r="Y2574" s="58" t="s">
        <v>86</v>
      </c>
      <c r="Z2574" s="58" t="s">
        <v>87</v>
      </c>
      <c r="AA2574" s="58" t="s">
        <v>88</v>
      </c>
      <c r="AB2574" s="58">
        <v>177</v>
      </c>
      <c r="AC2574" s="58">
        <v>253.11</v>
      </c>
    </row>
    <row r="2575" spans="19:29" ht="18" customHeight="1" x14ac:dyDescent="0.25">
      <c r="S2575" s="58" t="s">
        <v>91</v>
      </c>
      <c r="T2575" s="58">
        <v>2023</v>
      </c>
      <c r="U2575" s="58" t="s">
        <v>9</v>
      </c>
      <c r="V2575" s="58" t="s">
        <v>95</v>
      </c>
      <c r="W2575" s="58" t="s">
        <v>84</v>
      </c>
      <c r="X2575" s="58" t="s">
        <v>85</v>
      </c>
      <c r="Y2575" s="58" t="s">
        <v>86</v>
      </c>
      <c r="Z2575" s="58" t="s">
        <v>87</v>
      </c>
      <c r="AA2575" s="58" t="s">
        <v>88</v>
      </c>
      <c r="AB2575" s="58">
        <v>153</v>
      </c>
      <c r="AC2575" s="58">
        <v>218.79</v>
      </c>
    </row>
    <row r="2576" spans="19:29" ht="18" customHeight="1" x14ac:dyDescent="0.25">
      <c r="S2576" s="58" t="s">
        <v>82</v>
      </c>
      <c r="T2576" s="58">
        <v>2023</v>
      </c>
      <c r="U2576" s="58" t="s">
        <v>9</v>
      </c>
      <c r="V2576" s="58" t="s">
        <v>95</v>
      </c>
      <c r="W2576" s="58" t="s">
        <v>84</v>
      </c>
      <c r="X2576" s="58" t="s">
        <v>85</v>
      </c>
      <c r="Y2576" s="58" t="s">
        <v>86</v>
      </c>
      <c r="Z2576" s="58" t="s">
        <v>87</v>
      </c>
      <c r="AA2576" s="58" t="s">
        <v>88</v>
      </c>
      <c r="AB2576" s="58">
        <v>754</v>
      </c>
      <c r="AC2576" s="58">
        <v>1078.22</v>
      </c>
    </row>
    <row r="2577" spans="19:29" ht="18" customHeight="1" x14ac:dyDescent="0.25">
      <c r="S2577" s="58" t="s">
        <v>82</v>
      </c>
      <c r="T2577" s="58">
        <v>2023</v>
      </c>
      <c r="U2577" s="58" t="s">
        <v>9</v>
      </c>
      <c r="V2577" s="58" t="s">
        <v>95</v>
      </c>
      <c r="W2577" s="58" t="s">
        <v>84</v>
      </c>
      <c r="X2577" s="58" t="s">
        <v>85</v>
      </c>
      <c r="Y2577" s="58" t="s">
        <v>86</v>
      </c>
      <c r="Z2577" s="58" t="s">
        <v>87</v>
      </c>
      <c r="AA2577" s="58" t="s">
        <v>88</v>
      </c>
      <c r="AB2577" s="58">
        <v>841</v>
      </c>
      <c r="AC2577" s="58">
        <v>1202.6300000000001</v>
      </c>
    </row>
    <row r="2578" spans="19:29" ht="18" customHeight="1" x14ac:dyDescent="0.25">
      <c r="S2578" s="58" t="s">
        <v>93</v>
      </c>
      <c r="T2578" s="58">
        <v>2023</v>
      </c>
      <c r="U2578" s="58" t="s">
        <v>9</v>
      </c>
      <c r="V2578" s="58" t="s">
        <v>95</v>
      </c>
      <c r="W2578" s="58" t="s">
        <v>84</v>
      </c>
      <c r="X2578" s="58" t="s">
        <v>85</v>
      </c>
      <c r="Y2578" s="58" t="s">
        <v>86</v>
      </c>
      <c r="Z2578" s="58" t="s">
        <v>87</v>
      </c>
      <c r="AA2578" s="58" t="s">
        <v>88</v>
      </c>
      <c r="AB2578" s="58">
        <v>179</v>
      </c>
      <c r="AC2578" s="58">
        <v>255.97</v>
      </c>
    </row>
    <row r="2579" spans="19:29" ht="18" customHeight="1" x14ac:dyDescent="0.25">
      <c r="S2579" s="58" t="s">
        <v>82</v>
      </c>
      <c r="T2579" s="58">
        <v>2023</v>
      </c>
      <c r="U2579" s="58" t="s">
        <v>8</v>
      </c>
      <c r="V2579" s="58" t="s">
        <v>95</v>
      </c>
      <c r="W2579" s="58" t="s">
        <v>84</v>
      </c>
      <c r="X2579" s="58" t="s">
        <v>85</v>
      </c>
      <c r="Y2579" s="58" t="s">
        <v>86</v>
      </c>
      <c r="Z2579" s="58" t="s">
        <v>87</v>
      </c>
      <c r="AA2579" s="58" t="s">
        <v>88</v>
      </c>
      <c r="AB2579" s="58">
        <v>182</v>
      </c>
      <c r="AC2579" s="58">
        <v>260.26</v>
      </c>
    </row>
    <row r="2580" spans="19:29" ht="18" customHeight="1" x14ac:dyDescent="0.25">
      <c r="S2580" s="58" t="s">
        <v>89</v>
      </c>
      <c r="T2580" s="58">
        <v>2023</v>
      </c>
      <c r="U2580" s="58" t="s">
        <v>8</v>
      </c>
      <c r="V2580" s="58" t="s">
        <v>95</v>
      </c>
      <c r="W2580" s="58" t="s">
        <v>84</v>
      </c>
      <c r="X2580" s="58" t="s">
        <v>85</v>
      </c>
      <c r="Y2580" s="58" t="s">
        <v>86</v>
      </c>
      <c r="Z2580" s="58" t="s">
        <v>87</v>
      </c>
      <c r="AA2580" s="58" t="s">
        <v>88</v>
      </c>
      <c r="AB2580" s="58">
        <v>158</v>
      </c>
      <c r="AC2580" s="58">
        <v>225.94</v>
      </c>
    </row>
    <row r="2581" spans="19:29" ht="18" customHeight="1" x14ac:dyDescent="0.25">
      <c r="S2581" s="58" t="s">
        <v>89</v>
      </c>
      <c r="T2581" s="58">
        <v>2023</v>
      </c>
      <c r="U2581" s="58" t="s">
        <v>8</v>
      </c>
      <c r="V2581" s="58" t="s">
        <v>95</v>
      </c>
      <c r="W2581" s="58" t="s">
        <v>84</v>
      </c>
      <c r="X2581" s="58" t="s">
        <v>85</v>
      </c>
      <c r="Y2581" s="58" t="s">
        <v>86</v>
      </c>
      <c r="Z2581" s="58" t="s">
        <v>87</v>
      </c>
      <c r="AA2581" s="58" t="s">
        <v>88</v>
      </c>
      <c r="AB2581" s="58">
        <v>184</v>
      </c>
      <c r="AC2581" s="58">
        <v>526.24</v>
      </c>
    </row>
    <row r="2582" spans="19:29" ht="18" customHeight="1" x14ac:dyDescent="0.25">
      <c r="S2582" s="58" t="s">
        <v>91</v>
      </c>
      <c r="T2582" s="58">
        <v>2023</v>
      </c>
      <c r="U2582" s="58" t="s">
        <v>8</v>
      </c>
      <c r="V2582" s="58" t="s">
        <v>95</v>
      </c>
      <c r="W2582" s="58" t="s">
        <v>84</v>
      </c>
      <c r="X2582" s="58" t="s">
        <v>85</v>
      </c>
      <c r="Y2582" s="58" t="s">
        <v>86</v>
      </c>
      <c r="Z2582" s="58" t="s">
        <v>87</v>
      </c>
      <c r="AA2582" s="58" t="s">
        <v>88</v>
      </c>
      <c r="AB2582" s="58">
        <v>972</v>
      </c>
      <c r="AC2582" s="58">
        <v>1389.96</v>
      </c>
    </row>
    <row r="2583" spans="19:29" ht="18" customHeight="1" x14ac:dyDescent="0.25">
      <c r="S2583" s="58" t="s">
        <v>82</v>
      </c>
      <c r="T2583" s="58">
        <v>2023</v>
      </c>
      <c r="U2583" s="58" t="s">
        <v>8</v>
      </c>
      <c r="V2583" s="58" t="s">
        <v>95</v>
      </c>
      <c r="W2583" s="58" t="s">
        <v>84</v>
      </c>
      <c r="X2583" s="58" t="s">
        <v>85</v>
      </c>
      <c r="Y2583" s="58" t="s">
        <v>86</v>
      </c>
      <c r="Z2583" s="58" t="s">
        <v>87</v>
      </c>
      <c r="AA2583" s="58" t="s">
        <v>88</v>
      </c>
      <c r="AB2583" s="58">
        <v>156</v>
      </c>
      <c r="AC2583" s="58">
        <v>223.07999999999998</v>
      </c>
    </row>
    <row r="2584" spans="19:29" ht="18" customHeight="1" x14ac:dyDescent="0.25">
      <c r="S2584" s="58" t="s">
        <v>82</v>
      </c>
      <c r="T2584" s="58">
        <v>2023</v>
      </c>
      <c r="U2584" s="58" t="s">
        <v>8</v>
      </c>
      <c r="V2584" s="58" t="s">
        <v>95</v>
      </c>
      <c r="W2584" s="58" t="s">
        <v>84</v>
      </c>
      <c r="X2584" s="58" t="s">
        <v>85</v>
      </c>
      <c r="Y2584" s="58" t="s">
        <v>86</v>
      </c>
      <c r="Z2584" s="58" t="s">
        <v>87</v>
      </c>
      <c r="AA2584" s="58" t="s">
        <v>88</v>
      </c>
      <c r="AB2584" s="58">
        <v>183</v>
      </c>
      <c r="AC2584" s="58">
        <v>261.69</v>
      </c>
    </row>
    <row r="2585" spans="19:29" ht="18" customHeight="1" x14ac:dyDescent="0.25">
      <c r="S2585" s="58" t="s">
        <v>91</v>
      </c>
      <c r="T2585" s="58">
        <v>2023</v>
      </c>
      <c r="U2585" s="58" t="s">
        <v>8</v>
      </c>
      <c r="V2585" s="58" t="s">
        <v>95</v>
      </c>
      <c r="W2585" s="58" t="s">
        <v>84</v>
      </c>
      <c r="X2585" s="58" t="s">
        <v>85</v>
      </c>
      <c r="Y2585" s="58" t="s">
        <v>86</v>
      </c>
      <c r="Z2585" s="58" t="s">
        <v>87</v>
      </c>
      <c r="AA2585" s="58" t="s">
        <v>88</v>
      </c>
      <c r="AB2585" s="58">
        <v>159</v>
      </c>
      <c r="AC2585" s="58">
        <v>227.37</v>
      </c>
    </row>
    <row r="2586" spans="19:29" ht="18" customHeight="1" x14ac:dyDescent="0.25">
      <c r="S2586" s="58" t="s">
        <v>89</v>
      </c>
      <c r="T2586" s="58">
        <v>2023</v>
      </c>
      <c r="U2586" s="58" t="s">
        <v>8</v>
      </c>
      <c r="V2586" s="58" t="s">
        <v>95</v>
      </c>
      <c r="W2586" s="58" t="s">
        <v>84</v>
      </c>
      <c r="X2586" s="58" t="s">
        <v>85</v>
      </c>
      <c r="Y2586" s="58" t="s">
        <v>86</v>
      </c>
      <c r="Z2586" s="58" t="s">
        <v>87</v>
      </c>
      <c r="AA2586" s="58" t="s">
        <v>88</v>
      </c>
      <c r="AB2586" s="58">
        <v>840</v>
      </c>
      <c r="AC2586" s="58">
        <v>1201.2</v>
      </c>
    </row>
    <row r="2587" spans="19:29" ht="18" customHeight="1" x14ac:dyDescent="0.25">
      <c r="S2587" s="58" t="s">
        <v>89</v>
      </c>
      <c r="T2587" s="58">
        <v>2023</v>
      </c>
      <c r="U2587" s="58" t="s">
        <v>8</v>
      </c>
      <c r="V2587" s="58" t="s">
        <v>95</v>
      </c>
      <c r="W2587" s="58" t="s">
        <v>84</v>
      </c>
      <c r="X2587" s="58" t="s">
        <v>85</v>
      </c>
      <c r="Y2587" s="58" t="s">
        <v>86</v>
      </c>
      <c r="Z2587" s="58" t="s">
        <v>87</v>
      </c>
      <c r="AA2587" s="58" t="s">
        <v>88</v>
      </c>
      <c r="AB2587" s="58">
        <v>185</v>
      </c>
      <c r="AC2587" s="58">
        <v>264.55</v>
      </c>
    </row>
    <row r="2588" spans="19:29" ht="18" customHeight="1" x14ac:dyDescent="0.25">
      <c r="S2588" s="58" t="s">
        <v>82</v>
      </c>
      <c r="T2588" s="58">
        <v>2023</v>
      </c>
      <c r="U2588" s="58" t="s">
        <v>8</v>
      </c>
      <c r="V2588" s="58" t="s">
        <v>95</v>
      </c>
      <c r="W2588" s="58" t="s">
        <v>84</v>
      </c>
      <c r="X2588" s="58" t="s">
        <v>85</v>
      </c>
      <c r="Y2588" s="58" t="s">
        <v>86</v>
      </c>
      <c r="Z2588" s="58" t="s">
        <v>87</v>
      </c>
      <c r="AA2588" s="58" t="s">
        <v>88</v>
      </c>
      <c r="AB2588" s="58">
        <v>155</v>
      </c>
      <c r="AC2588" s="58">
        <v>221.65</v>
      </c>
    </row>
    <row r="2589" spans="19:29" ht="18" customHeight="1" x14ac:dyDescent="0.25">
      <c r="S2589" s="58" t="s">
        <v>89</v>
      </c>
      <c r="T2589" s="58">
        <v>2023</v>
      </c>
      <c r="U2589" s="58" t="s">
        <v>3</v>
      </c>
      <c r="V2589" s="58" t="s">
        <v>95</v>
      </c>
      <c r="W2589" s="58" t="s">
        <v>97</v>
      </c>
      <c r="X2589" s="58" t="s">
        <v>98</v>
      </c>
      <c r="Y2589" s="58" t="s">
        <v>94</v>
      </c>
      <c r="Z2589" s="58" t="s">
        <v>96</v>
      </c>
      <c r="AA2589" s="58" t="s">
        <v>99</v>
      </c>
      <c r="AB2589" s="58">
        <v>290</v>
      </c>
      <c r="AC2589" s="58">
        <v>414.7</v>
      </c>
    </row>
    <row r="2590" spans="19:29" ht="18" customHeight="1" x14ac:dyDescent="0.25">
      <c r="S2590" s="58" t="s">
        <v>91</v>
      </c>
      <c r="T2590" s="58">
        <v>2023</v>
      </c>
      <c r="U2590" s="58" t="s">
        <v>3</v>
      </c>
      <c r="V2590" s="58" t="s">
        <v>95</v>
      </c>
      <c r="W2590" s="58" t="s">
        <v>97</v>
      </c>
      <c r="X2590" s="58" t="s">
        <v>98</v>
      </c>
      <c r="Y2590" s="58" t="s">
        <v>94</v>
      </c>
      <c r="Z2590" s="58" t="s">
        <v>96</v>
      </c>
      <c r="AA2590" s="58" t="s">
        <v>99</v>
      </c>
      <c r="AB2590" s="58">
        <v>260</v>
      </c>
      <c r="AC2590" s="58">
        <v>371.8</v>
      </c>
    </row>
    <row r="2591" spans="19:29" ht="18" customHeight="1" x14ac:dyDescent="0.25">
      <c r="S2591" s="58" t="s">
        <v>89</v>
      </c>
      <c r="T2591" s="58">
        <v>2023</v>
      </c>
      <c r="U2591" s="58" t="s">
        <v>3</v>
      </c>
      <c r="V2591" s="58" t="s">
        <v>95</v>
      </c>
      <c r="W2591" s="58" t="s">
        <v>97</v>
      </c>
      <c r="X2591" s="58" t="s">
        <v>98</v>
      </c>
      <c r="Y2591" s="58" t="s">
        <v>94</v>
      </c>
      <c r="Z2591" s="58" t="s">
        <v>96</v>
      </c>
      <c r="AA2591" s="58" t="s">
        <v>99</v>
      </c>
      <c r="AB2591" s="58">
        <v>286</v>
      </c>
      <c r="AC2591" s="58">
        <v>408.98</v>
      </c>
    </row>
    <row r="2592" spans="19:29" ht="18" customHeight="1" x14ac:dyDescent="0.25">
      <c r="S2592" s="58" t="s">
        <v>89</v>
      </c>
      <c r="T2592" s="58">
        <v>2023</v>
      </c>
      <c r="U2592" s="58" t="s">
        <v>3</v>
      </c>
      <c r="V2592" s="58" t="s">
        <v>95</v>
      </c>
      <c r="W2592" s="58" t="s">
        <v>97</v>
      </c>
      <c r="X2592" s="58" t="s">
        <v>98</v>
      </c>
      <c r="Y2592" s="58" t="s">
        <v>94</v>
      </c>
      <c r="Z2592" s="58" t="s">
        <v>96</v>
      </c>
      <c r="AA2592" s="58" t="s">
        <v>99</v>
      </c>
      <c r="AB2592" s="58">
        <v>262</v>
      </c>
      <c r="AC2592" s="58">
        <v>374.65999999999997</v>
      </c>
    </row>
    <row r="2593" spans="19:29" ht="18" customHeight="1" x14ac:dyDescent="0.25">
      <c r="S2593" s="58" t="s">
        <v>91</v>
      </c>
      <c r="T2593" s="58">
        <v>2023</v>
      </c>
      <c r="U2593" s="58" t="s">
        <v>3</v>
      </c>
      <c r="V2593" s="58" t="s">
        <v>95</v>
      </c>
      <c r="W2593" s="58" t="s">
        <v>97</v>
      </c>
      <c r="X2593" s="58" t="s">
        <v>98</v>
      </c>
      <c r="Y2593" s="58" t="s">
        <v>94</v>
      </c>
      <c r="Z2593" s="58" t="s">
        <v>96</v>
      </c>
      <c r="AA2593" s="58" t="s">
        <v>99</v>
      </c>
      <c r="AB2593" s="58">
        <v>791</v>
      </c>
      <c r="AC2593" s="58">
        <v>1131.1300000000001</v>
      </c>
    </row>
    <row r="2594" spans="19:29" ht="18" customHeight="1" x14ac:dyDescent="0.25">
      <c r="S2594" s="58" t="s">
        <v>91</v>
      </c>
      <c r="T2594" s="58">
        <v>2023</v>
      </c>
      <c r="U2594" s="58" t="s">
        <v>3</v>
      </c>
      <c r="V2594" s="58" t="s">
        <v>95</v>
      </c>
      <c r="W2594" s="58" t="s">
        <v>97</v>
      </c>
      <c r="X2594" s="58" t="s">
        <v>98</v>
      </c>
      <c r="Y2594" s="58" t="s">
        <v>94</v>
      </c>
      <c r="Z2594" s="58" t="s">
        <v>96</v>
      </c>
      <c r="AA2594" s="58" t="s">
        <v>99</v>
      </c>
      <c r="AB2594" s="58">
        <v>261</v>
      </c>
      <c r="AC2594" s="58">
        <v>373.23</v>
      </c>
    </row>
    <row r="2595" spans="19:29" ht="18" customHeight="1" x14ac:dyDescent="0.25">
      <c r="S2595" s="58" t="s">
        <v>89</v>
      </c>
      <c r="T2595" s="58">
        <v>2023</v>
      </c>
      <c r="U2595" s="58" t="s">
        <v>3</v>
      </c>
      <c r="V2595" s="58" t="s">
        <v>95</v>
      </c>
      <c r="W2595" s="58" t="s">
        <v>97</v>
      </c>
      <c r="X2595" s="58" t="s">
        <v>98</v>
      </c>
      <c r="Y2595" s="58" t="s">
        <v>94</v>
      </c>
      <c r="Z2595" s="58" t="s">
        <v>96</v>
      </c>
      <c r="AA2595" s="58" t="s">
        <v>99</v>
      </c>
      <c r="AB2595" s="58">
        <v>289</v>
      </c>
      <c r="AC2595" s="58">
        <v>413.27</v>
      </c>
    </row>
    <row r="2596" spans="19:29" ht="18" customHeight="1" x14ac:dyDescent="0.25">
      <c r="S2596" s="58" t="s">
        <v>89</v>
      </c>
      <c r="T2596" s="58">
        <v>2023</v>
      </c>
      <c r="U2596" s="58" t="s">
        <v>3</v>
      </c>
      <c r="V2596" s="58" t="s">
        <v>95</v>
      </c>
      <c r="W2596" s="58" t="s">
        <v>97</v>
      </c>
      <c r="X2596" s="58" t="s">
        <v>98</v>
      </c>
      <c r="Y2596" s="58" t="s">
        <v>94</v>
      </c>
      <c r="Z2596" s="58" t="s">
        <v>96</v>
      </c>
      <c r="AA2596" s="58" t="s">
        <v>99</v>
      </c>
      <c r="AB2596" s="58">
        <v>259</v>
      </c>
      <c r="AC2596" s="58">
        <v>370.37</v>
      </c>
    </row>
    <row r="2597" spans="19:29" ht="18" customHeight="1" x14ac:dyDescent="0.25">
      <c r="S2597" s="58" t="s">
        <v>91</v>
      </c>
      <c r="T2597" s="58">
        <v>2023</v>
      </c>
      <c r="U2597" s="58" t="s">
        <v>3</v>
      </c>
      <c r="V2597" s="58" t="s">
        <v>95</v>
      </c>
      <c r="W2597" s="58" t="s">
        <v>97</v>
      </c>
      <c r="X2597" s="58" t="s">
        <v>98</v>
      </c>
      <c r="Y2597" s="58" t="s">
        <v>94</v>
      </c>
      <c r="Z2597" s="58" t="s">
        <v>96</v>
      </c>
      <c r="AA2597" s="58" t="s">
        <v>99</v>
      </c>
      <c r="AB2597" s="58">
        <v>800</v>
      </c>
      <c r="AC2597" s="58">
        <v>1144</v>
      </c>
    </row>
    <row r="2598" spans="19:29" ht="18" customHeight="1" x14ac:dyDescent="0.25">
      <c r="S2598" s="58" t="s">
        <v>89</v>
      </c>
      <c r="T2598" s="58">
        <v>2023</v>
      </c>
      <c r="U2598" s="58" t="s">
        <v>3</v>
      </c>
      <c r="V2598" s="58" t="s">
        <v>95</v>
      </c>
      <c r="W2598" s="58" t="s">
        <v>97</v>
      </c>
      <c r="X2598" s="58" t="s">
        <v>98</v>
      </c>
      <c r="Y2598" s="58" t="s">
        <v>94</v>
      </c>
      <c r="Z2598" s="58" t="s">
        <v>96</v>
      </c>
      <c r="AA2598" s="58" t="s">
        <v>99</v>
      </c>
      <c r="AB2598" s="58">
        <v>886</v>
      </c>
      <c r="AC2598" s="58">
        <v>1266.98</v>
      </c>
    </row>
    <row r="2599" spans="19:29" ht="18" customHeight="1" x14ac:dyDescent="0.25">
      <c r="S2599" s="58" t="s">
        <v>89</v>
      </c>
      <c r="T2599" s="58">
        <v>2023</v>
      </c>
      <c r="U2599" s="58" t="s">
        <v>7</v>
      </c>
      <c r="V2599" s="58" t="s">
        <v>95</v>
      </c>
      <c r="W2599" s="58" t="s">
        <v>97</v>
      </c>
      <c r="X2599" s="58" t="s">
        <v>98</v>
      </c>
      <c r="Y2599" s="58" t="s">
        <v>94</v>
      </c>
      <c r="Z2599" s="58" t="s">
        <v>96</v>
      </c>
      <c r="AA2599" s="58" t="s">
        <v>99</v>
      </c>
      <c r="AB2599" s="58">
        <v>266</v>
      </c>
      <c r="AC2599" s="58">
        <v>380.38</v>
      </c>
    </row>
    <row r="2600" spans="19:29" ht="18" customHeight="1" x14ac:dyDescent="0.25">
      <c r="S2600" s="58" t="s">
        <v>82</v>
      </c>
      <c r="T2600" s="58">
        <v>2023</v>
      </c>
      <c r="U2600" s="58" t="s">
        <v>7</v>
      </c>
      <c r="V2600" s="58" t="s">
        <v>95</v>
      </c>
      <c r="W2600" s="58" t="s">
        <v>97</v>
      </c>
      <c r="X2600" s="58" t="s">
        <v>98</v>
      </c>
      <c r="Y2600" s="58" t="s">
        <v>94</v>
      </c>
      <c r="Z2600" s="58" t="s">
        <v>96</v>
      </c>
      <c r="AA2600" s="58" t="s">
        <v>99</v>
      </c>
      <c r="AB2600" s="58">
        <v>242</v>
      </c>
      <c r="AC2600" s="58">
        <v>346.06</v>
      </c>
    </row>
    <row r="2601" spans="19:29" ht="18" customHeight="1" x14ac:dyDescent="0.25">
      <c r="S2601" s="58" t="s">
        <v>82</v>
      </c>
      <c r="T2601" s="58">
        <v>2023</v>
      </c>
      <c r="U2601" s="58" t="s">
        <v>7</v>
      </c>
      <c r="V2601" s="58" t="s">
        <v>95</v>
      </c>
      <c r="W2601" s="58" t="s">
        <v>97</v>
      </c>
      <c r="X2601" s="58" t="s">
        <v>98</v>
      </c>
      <c r="Y2601" s="58" t="s">
        <v>94</v>
      </c>
      <c r="Z2601" s="58" t="s">
        <v>96</v>
      </c>
      <c r="AA2601" s="58" t="s">
        <v>99</v>
      </c>
      <c r="AB2601" s="58">
        <v>268</v>
      </c>
      <c r="AC2601" s="58">
        <v>383.24</v>
      </c>
    </row>
    <row r="2602" spans="19:29" ht="18" customHeight="1" x14ac:dyDescent="0.25">
      <c r="S2602" s="58" t="s">
        <v>82</v>
      </c>
      <c r="T2602" s="58">
        <v>2023</v>
      </c>
      <c r="U2602" s="58" t="s">
        <v>7</v>
      </c>
      <c r="V2602" s="58" t="s">
        <v>95</v>
      </c>
      <c r="W2602" s="58" t="s">
        <v>97</v>
      </c>
      <c r="X2602" s="58" t="s">
        <v>98</v>
      </c>
      <c r="Y2602" s="58" t="s">
        <v>94</v>
      </c>
      <c r="Z2602" s="58" t="s">
        <v>96</v>
      </c>
      <c r="AA2602" s="58" t="s">
        <v>99</v>
      </c>
      <c r="AB2602" s="58">
        <v>238</v>
      </c>
      <c r="AC2602" s="58">
        <v>340.34000000000003</v>
      </c>
    </row>
    <row r="2603" spans="19:29" ht="18" customHeight="1" x14ac:dyDescent="0.25">
      <c r="S2603" s="58" t="s">
        <v>82</v>
      </c>
      <c r="T2603" s="58">
        <v>2023</v>
      </c>
      <c r="U2603" s="58" t="s">
        <v>7</v>
      </c>
      <c r="V2603" s="58" t="s">
        <v>95</v>
      </c>
      <c r="W2603" s="58" t="s">
        <v>97</v>
      </c>
      <c r="X2603" s="58" t="s">
        <v>98</v>
      </c>
      <c r="Y2603" s="58" t="s">
        <v>94</v>
      </c>
      <c r="Z2603" s="58" t="s">
        <v>96</v>
      </c>
      <c r="AA2603" s="58" t="s">
        <v>99</v>
      </c>
      <c r="AB2603" s="58">
        <v>881</v>
      </c>
      <c r="AC2603" s="58">
        <v>1259.83</v>
      </c>
    </row>
    <row r="2604" spans="19:29" ht="18" customHeight="1" x14ac:dyDescent="0.25">
      <c r="S2604" s="58" t="s">
        <v>82</v>
      </c>
      <c r="T2604" s="58">
        <v>2023</v>
      </c>
      <c r="U2604" s="58" t="s">
        <v>7</v>
      </c>
      <c r="V2604" s="58" t="s">
        <v>95</v>
      </c>
      <c r="W2604" s="58" t="s">
        <v>97</v>
      </c>
      <c r="X2604" s="58" t="s">
        <v>98</v>
      </c>
      <c r="Y2604" s="58" t="s">
        <v>94</v>
      </c>
      <c r="Z2604" s="58" t="s">
        <v>96</v>
      </c>
      <c r="AA2604" s="58" t="s">
        <v>99</v>
      </c>
      <c r="AB2604" s="58">
        <v>834</v>
      </c>
      <c r="AC2604" s="58">
        <v>526.24</v>
      </c>
    </row>
    <row r="2605" spans="19:29" ht="18" customHeight="1" x14ac:dyDescent="0.25">
      <c r="S2605" s="58" t="s">
        <v>82</v>
      </c>
      <c r="T2605" s="58">
        <v>2023</v>
      </c>
      <c r="U2605" s="58" t="s">
        <v>7</v>
      </c>
      <c r="V2605" s="58" t="s">
        <v>95</v>
      </c>
      <c r="W2605" s="58" t="s">
        <v>97</v>
      </c>
      <c r="X2605" s="58" t="s">
        <v>98</v>
      </c>
      <c r="Y2605" s="58" t="s">
        <v>94</v>
      </c>
      <c r="Z2605" s="58" t="s">
        <v>96</v>
      </c>
      <c r="AA2605" s="58" t="s">
        <v>99</v>
      </c>
      <c r="AB2605" s="58">
        <v>265</v>
      </c>
      <c r="AC2605" s="58">
        <v>378.95</v>
      </c>
    </row>
    <row r="2606" spans="19:29" ht="18" customHeight="1" x14ac:dyDescent="0.25">
      <c r="S2606" s="58" t="s">
        <v>82</v>
      </c>
      <c r="T2606" s="58">
        <v>2023</v>
      </c>
      <c r="U2606" s="58" t="s">
        <v>7</v>
      </c>
      <c r="V2606" s="58" t="s">
        <v>95</v>
      </c>
      <c r="W2606" s="58" t="s">
        <v>97</v>
      </c>
      <c r="X2606" s="58" t="s">
        <v>98</v>
      </c>
      <c r="Y2606" s="58" t="s">
        <v>94</v>
      </c>
      <c r="Z2606" s="58" t="s">
        <v>96</v>
      </c>
      <c r="AA2606" s="58" t="s">
        <v>99</v>
      </c>
      <c r="AB2606" s="58">
        <v>241</v>
      </c>
      <c r="AC2606" s="58">
        <v>344.63</v>
      </c>
    </row>
    <row r="2607" spans="19:29" ht="18" customHeight="1" x14ac:dyDescent="0.25">
      <c r="S2607" s="58" t="s">
        <v>82</v>
      </c>
      <c r="T2607" s="58">
        <v>2023</v>
      </c>
      <c r="U2607" s="58" t="s">
        <v>7</v>
      </c>
      <c r="V2607" s="58" t="s">
        <v>95</v>
      </c>
      <c r="W2607" s="58" t="s">
        <v>97</v>
      </c>
      <c r="X2607" s="58" t="s">
        <v>98</v>
      </c>
      <c r="Y2607" s="58" t="s">
        <v>94</v>
      </c>
      <c r="Z2607" s="58" t="s">
        <v>96</v>
      </c>
      <c r="AA2607" s="58" t="s">
        <v>99</v>
      </c>
      <c r="AB2607" s="58">
        <v>803</v>
      </c>
      <c r="AC2607" s="58">
        <v>1148.29</v>
      </c>
    </row>
    <row r="2608" spans="19:29" ht="18" customHeight="1" x14ac:dyDescent="0.25">
      <c r="S2608" s="58" t="s">
        <v>89</v>
      </c>
      <c r="T2608" s="58">
        <v>2023</v>
      </c>
      <c r="U2608" s="58" t="s">
        <v>7</v>
      </c>
      <c r="V2608" s="58" t="s">
        <v>95</v>
      </c>
      <c r="W2608" s="58" t="s">
        <v>97</v>
      </c>
      <c r="X2608" s="58" t="s">
        <v>98</v>
      </c>
      <c r="Y2608" s="58" t="s">
        <v>94</v>
      </c>
      <c r="Z2608" s="58" t="s">
        <v>96</v>
      </c>
      <c r="AA2608" s="58" t="s">
        <v>99</v>
      </c>
      <c r="AB2608" s="58">
        <v>239</v>
      </c>
      <c r="AC2608" s="58">
        <v>341.77</v>
      </c>
    </row>
    <row r="2609" spans="19:29" ht="18" customHeight="1" x14ac:dyDescent="0.25">
      <c r="S2609" s="58" t="s">
        <v>89</v>
      </c>
      <c r="T2609" s="58">
        <v>2023</v>
      </c>
      <c r="U2609" s="58" t="s">
        <v>11</v>
      </c>
      <c r="V2609" s="58" t="s">
        <v>95</v>
      </c>
      <c r="W2609" s="58" t="s">
        <v>97</v>
      </c>
      <c r="X2609" s="58" t="s">
        <v>98</v>
      </c>
      <c r="Y2609" s="58" t="s">
        <v>94</v>
      </c>
      <c r="Z2609" s="58" t="s">
        <v>96</v>
      </c>
      <c r="AA2609" s="58" t="s">
        <v>99</v>
      </c>
      <c r="AB2609" s="58">
        <v>248</v>
      </c>
      <c r="AC2609" s="58">
        <v>354.64</v>
      </c>
    </row>
    <row r="2610" spans="19:29" ht="18" customHeight="1" x14ac:dyDescent="0.25">
      <c r="S2610" s="58" t="s">
        <v>92</v>
      </c>
      <c r="T2610" s="58">
        <v>2023</v>
      </c>
      <c r="U2610" s="58" t="s">
        <v>11</v>
      </c>
      <c r="V2610" s="58" t="s">
        <v>95</v>
      </c>
      <c r="W2610" s="58" t="s">
        <v>97</v>
      </c>
      <c r="X2610" s="58" t="s">
        <v>98</v>
      </c>
      <c r="Y2610" s="58" t="s">
        <v>94</v>
      </c>
      <c r="Z2610" s="58" t="s">
        <v>96</v>
      </c>
      <c r="AA2610" s="58" t="s">
        <v>99</v>
      </c>
      <c r="AB2610" s="58">
        <v>218</v>
      </c>
      <c r="AC2610" s="58">
        <v>311.74</v>
      </c>
    </row>
    <row r="2611" spans="19:29" ht="18" customHeight="1" x14ac:dyDescent="0.25">
      <c r="S2611" s="58" t="s">
        <v>89</v>
      </c>
      <c r="T2611" s="58">
        <v>2023</v>
      </c>
      <c r="U2611" s="58" t="s">
        <v>11</v>
      </c>
      <c r="V2611" s="58" t="s">
        <v>95</v>
      </c>
      <c r="W2611" s="58" t="s">
        <v>97</v>
      </c>
      <c r="X2611" s="58" t="s">
        <v>98</v>
      </c>
      <c r="Y2611" s="58" t="s">
        <v>94</v>
      </c>
      <c r="Z2611" s="58" t="s">
        <v>96</v>
      </c>
      <c r="AA2611" s="58" t="s">
        <v>99</v>
      </c>
      <c r="AB2611" s="58">
        <v>244</v>
      </c>
      <c r="AC2611" s="58">
        <v>348.92</v>
      </c>
    </row>
    <row r="2612" spans="19:29" ht="18" customHeight="1" x14ac:dyDescent="0.25">
      <c r="S2612" s="58" t="s">
        <v>89</v>
      </c>
      <c r="T2612" s="58">
        <v>2023</v>
      </c>
      <c r="U2612" s="58" t="s">
        <v>11</v>
      </c>
      <c r="V2612" s="58" t="s">
        <v>95</v>
      </c>
      <c r="W2612" s="58" t="s">
        <v>97</v>
      </c>
      <c r="X2612" s="58" t="s">
        <v>98</v>
      </c>
      <c r="Y2612" s="58" t="s">
        <v>94</v>
      </c>
      <c r="Z2612" s="58" t="s">
        <v>96</v>
      </c>
      <c r="AA2612" s="58" t="s">
        <v>99</v>
      </c>
      <c r="AB2612" s="58">
        <v>220</v>
      </c>
      <c r="AC2612" s="58">
        <v>314.60000000000002</v>
      </c>
    </row>
    <row r="2613" spans="19:29" ht="18" customHeight="1" x14ac:dyDescent="0.25">
      <c r="S2613" s="58" t="s">
        <v>91</v>
      </c>
      <c r="T2613" s="58">
        <v>2023</v>
      </c>
      <c r="U2613" s="58" t="s">
        <v>11</v>
      </c>
      <c r="V2613" s="58" t="s">
        <v>95</v>
      </c>
      <c r="W2613" s="58" t="s">
        <v>97</v>
      </c>
      <c r="X2613" s="58" t="s">
        <v>98</v>
      </c>
      <c r="Y2613" s="58" t="s">
        <v>94</v>
      </c>
      <c r="Z2613" s="58" t="s">
        <v>96</v>
      </c>
      <c r="AA2613" s="58" t="s">
        <v>99</v>
      </c>
      <c r="AB2613" s="58">
        <v>798</v>
      </c>
      <c r="AC2613" s="58">
        <v>1141.1399999999999</v>
      </c>
    </row>
    <row r="2614" spans="19:29" ht="18" customHeight="1" x14ac:dyDescent="0.25">
      <c r="S2614" s="58" t="s">
        <v>89</v>
      </c>
      <c r="T2614" s="58">
        <v>2023</v>
      </c>
      <c r="U2614" s="58" t="s">
        <v>11</v>
      </c>
      <c r="V2614" s="58" t="s">
        <v>95</v>
      </c>
      <c r="W2614" s="58" t="s">
        <v>97</v>
      </c>
      <c r="X2614" s="58" t="s">
        <v>98</v>
      </c>
      <c r="Y2614" s="58" t="s">
        <v>94</v>
      </c>
      <c r="Z2614" s="58" t="s">
        <v>96</v>
      </c>
      <c r="AA2614" s="58" t="s">
        <v>99</v>
      </c>
      <c r="AB2614" s="58">
        <v>885</v>
      </c>
      <c r="AC2614" s="58">
        <v>1265.55</v>
      </c>
    </row>
    <row r="2615" spans="19:29" ht="18" customHeight="1" x14ac:dyDescent="0.25">
      <c r="S2615" s="58" t="s">
        <v>89</v>
      </c>
      <c r="T2615" s="58">
        <v>2023</v>
      </c>
      <c r="U2615" s="58" t="s">
        <v>11</v>
      </c>
      <c r="V2615" s="58" t="s">
        <v>95</v>
      </c>
      <c r="W2615" s="58" t="s">
        <v>97</v>
      </c>
      <c r="X2615" s="58" t="s">
        <v>98</v>
      </c>
      <c r="Y2615" s="58" t="s">
        <v>94</v>
      </c>
      <c r="Z2615" s="58" t="s">
        <v>96</v>
      </c>
      <c r="AA2615" s="58" t="s">
        <v>99</v>
      </c>
      <c r="AB2615" s="58">
        <v>838</v>
      </c>
      <c r="AC2615" s="58">
        <v>526.24</v>
      </c>
    </row>
    <row r="2616" spans="19:29" ht="18" customHeight="1" x14ac:dyDescent="0.25">
      <c r="S2616" s="58" t="s">
        <v>91</v>
      </c>
      <c r="T2616" s="58">
        <v>2023</v>
      </c>
      <c r="U2616" s="58" t="s">
        <v>11</v>
      </c>
      <c r="V2616" s="58" t="s">
        <v>95</v>
      </c>
      <c r="W2616" s="58" t="s">
        <v>97</v>
      </c>
      <c r="X2616" s="58" t="s">
        <v>98</v>
      </c>
      <c r="Y2616" s="58" t="s">
        <v>94</v>
      </c>
      <c r="Z2616" s="58" t="s">
        <v>96</v>
      </c>
      <c r="AA2616" s="58" t="s">
        <v>99</v>
      </c>
      <c r="AB2616" s="58">
        <v>219</v>
      </c>
      <c r="AC2616" s="58">
        <v>313.17</v>
      </c>
    </row>
    <row r="2617" spans="19:29" ht="18" customHeight="1" x14ac:dyDescent="0.25">
      <c r="S2617" s="58" t="s">
        <v>89</v>
      </c>
      <c r="T2617" s="58">
        <v>2023</v>
      </c>
      <c r="U2617" s="58" t="s">
        <v>11</v>
      </c>
      <c r="V2617" s="58" t="s">
        <v>95</v>
      </c>
      <c r="W2617" s="58" t="s">
        <v>97</v>
      </c>
      <c r="X2617" s="58" t="s">
        <v>98</v>
      </c>
      <c r="Y2617" s="58" t="s">
        <v>94</v>
      </c>
      <c r="Z2617" s="58" t="s">
        <v>96</v>
      </c>
      <c r="AA2617" s="58" t="s">
        <v>99</v>
      </c>
      <c r="AB2617" s="58">
        <v>247</v>
      </c>
      <c r="AC2617" s="58">
        <v>353.21</v>
      </c>
    </row>
    <row r="2618" spans="19:29" ht="18" customHeight="1" x14ac:dyDescent="0.25">
      <c r="S2618" s="58" t="s">
        <v>89</v>
      </c>
      <c r="T2618" s="58">
        <v>2023</v>
      </c>
      <c r="U2618" s="58" t="s">
        <v>11</v>
      </c>
      <c r="V2618" s="58" t="s">
        <v>95</v>
      </c>
      <c r="W2618" s="58" t="s">
        <v>97</v>
      </c>
      <c r="X2618" s="58" t="s">
        <v>98</v>
      </c>
      <c r="Y2618" s="58" t="s">
        <v>94</v>
      </c>
      <c r="Z2618" s="58" t="s">
        <v>96</v>
      </c>
      <c r="AA2618" s="58" t="s">
        <v>99</v>
      </c>
      <c r="AB2618" s="58">
        <v>217</v>
      </c>
      <c r="AC2618" s="58">
        <v>310.31</v>
      </c>
    </row>
    <row r="2619" spans="19:29" ht="18" customHeight="1" x14ac:dyDescent="0.25">
      <c r="S2619" s="58" t="s">
        <v>92</v>
      </c>
      <c r="T2619" s="58">
        <v>2023</v>
      </c>
      <c r="U2619" s="58" t="s">
        <v>11</v>
      </c>
      <c r="V2619" s="58" t="s">
        <v>95</v>
      </c>
      <c r="W2619" s="58" t="s">
        <v>97</v>
      </c>
      <c r="X2619" s="58" t="s">
        <v>98</v>
      </c>
      <c r="Y2619" s="58" t="s">
        <v>94</v>
      </c>
      <c r="Z2619" s="58" t="s">
        <v>96</v>
      </c>
      <c r="AA2619" s="58" t="s">
        <v>99</v>
      </c>
      <c r="AB2619" s="58">
        <v>807</v>
      </c>
      <c r="AC2619" s="58">
        <v>1154.01</v>
      </c>
    </row>
    <row r="2620" spans="19:29" ht="18" customHeight="1" x14ac:dyDescent="0.25">
      <c r="S2620" s="58" t="s">
        <v>89</v>
      </c>
      <c r="T2620" s="58">
        <v>2023</v>
      </c>
      <c r="U2620" s="58" t="s">
        <v>11</v>
      </c>
      <c r="V2620" s="58" t="s">
        <v>95</v>
      </c>
      <c r="W2620" s="58" t="s">
        <v>97</v>
      </c>
      <c r="X2620" s="58" t="s">
        <v>98</v>
      </c>
      <c r="Y2620" s="58" t="s">
        <v>94</v>
      </c>
      <c r="Z2620" s="58" t="s">
        <v>96</v>
      </c>
      <c r="AA2620" s="58" t="s">
        <v>99</v>
      </c>
      <c r="AB2620" s="58">
        <v>221</v>
      </c>
      <c r="AC2620" s="58">
        <v>316.02999999999997</v>
      </c>
    </row>
    <row r="2621" spans="19:29" ht="18" customHeight="1" x14ac:dyDescent="0.25">
      <c r="S2621" s="58" t="s">
        <v>89</v>
      </c>
      <c r="T2621" s="58">
        <v>2023</v>
      </c>
      <c r="U2621" s="58" t="s">
        <v>1</v>
      </c>
      <c r="V2621" s="58" t="s">
        <v>95</v>
      </c>
      <c r="W2621" s="58" t="s">
        <v>97</v>
      </c>
      <c r="X2621" s="58" t="s">
        <v>98</v>
      </c>
      <c r="Y2621" s="58" t="s">
        <v>94</v>
      </c>
      <c r="Z2621" s="58" t="s">
        <v>96</v>
      </c>
      <c r="AA2621" s="58" t="s">
        <v>99</v>
      </c>
      <c r="AB2621" s="58">
        <v>272</v>
      </c>
      <c r="AC2621" s="58">
        <v>388.96</v>
      </c>
    </row>
    <row r="2622" spans="19:29" ht="18" customHeight="1" x14ac:dyDescent="0.25">
      <c r="S2622" s="58" t="s">
        <v>89</v>
      </c>
      <c r="T2622" s="58">
        <v>2023</v>
      </c>
      <c r="U2622" s="58" t="s">
        <v>1</v>
      </c>
      <c r="V2622" s="58" t="s">
        <v>95</v>
      </c>
      <c r="W2622" s="58" t="s">
        <v>97</v>
      </c>
      <c r="X2622" s="58" t="s">
        <v>98</v>
      </c>
      <c r="Y2622" s="58" t="s">
        <v>94</v>
      </c>
      <c r="Z2622" s="58" t="s">
        <v>96</v>
      </c>
      <c r="AA2622" s="58" t="s">
        <v>99</v>
      </c>
      <c r="AB2622" s="58">
        <v>298</v>
      </c>
      <c r="AC2622" s="58">
        <v>426.14</v>
      </c>
    </row>
    <row r="2623" spans="19:29" ht="18" customHeight="1" x14ac:dyDescent="0.25">
      <c r="S2623" s="58" t="s">
        <v>82</v>
      </c>
      <c r="T2623" s="58">
        <v>2023</v>
      </c>
      <c r="U2623" s="58" t="s">
        <v>1</v>
      </c>
      <c r="V2623" s="58" t="s">
        <v>95</v>
      </c>
      <c r="W2623" s="58" t="s">
        <v>97</v>
      </c>
      <c r="X2623" s="58" t="s">
        <v>98</v>
      </c>
      <c r="Y2623" s="58" t="s">
        <v>94</v>
      </c>
      <c r="Z2623" s="58" t="s">
        <v>96</v>
      </c>
      <c r="AA2623" s="58" t="s">
        <v>99</v>
      </c>
      <c r="AB2623" s="58">
        <v>226</v>
      </c>
      <c r="AC2623" s="58">
        <v>323.18</v>
      </c>
    </row>
    <row r="2624" spans="19:29" ht="18" customHeight="1" x14ac:dyDescent="0.25">
      <c r="S2624" s="58" t="s">
        <v>89</v>
      </c>
      <c r="T2624" s="58">
        <v>2023</v>
      </c>
      <c r="U2624" s="58" t="s">
        <v>1</v>
      </c>
      <c r="V2624" s="58" t="s">
        <v>95</v>
      </c>
      <c r="W2624" s="58" t="s">
        <v>97</v>
      </c>
      <c r="X2624" s="58" t="s">
        <v>98</v>
      </c>
      <c r="Y2624" s="58" t="s">
        <v>94</v>
      </c>
      <c r="Z2624" s="58" t="s">
        <v>96</v>
      </c>
      <c r="AA2624" s="58" t="s">
        <v>99</v>
      </c>
      <c r="AB2624" s="58">
        <v>274</v>
      </c>
      <c r="AC2624" s="58">
        <v>391.82</v>
      </c>
    </row>
    <row r="2625" spans="19:29" ht="18" customHeight="1" x14ac:dyDescent="0.25">
      <c r="S2625" s="58" t="s">
        <v>89</v>
      </c>
      <c r="T2625" s="58">
        <v>2023</v>
      </c>
      <c r="U2625" s="58" t="s">
        <v>1</v>
      </c>
      <c r="V2625" s="58" t="s">
        <v>95</v>
      </c>
      <c r="W2625" s="58" t="s">
        <v>97</v>
      </c>
      <c r="X2625" s="58" t="s">
        <v>98</v>
      </c>
      <c r="Y2625" s="58" t="s">
        <v>94</v>
      </c>
      <c r="Z2625" s="58" t="s">
        <v>96</v>
      </c>
      <c r="AA2625" s="58" t="s">
        <v>99</v>
      </c>
      <c r="AB2625" s="58">
        <v>789</v>
      </c>
      <c r="AC2625" s="58">
        <v>1128.27</v>
      </c>
    </row>
    <row r="2626" spans="19:29" ht="18" customHeight="1" x14ac:dyDescent="0.25">
      <c r="S2626" s="58" t="s">
        <v>91</v>
      </c>
      <c r="T2626" s="58">
        <v>2023</v>
      </c>
      <c r="U2626" s="58" t="s">
        <v>1</v>
      </c>
      <c r="V2626" s="58" t="s">
        <v>95</v>
      </c>
      <c r="W2626" s="58" t="s">
        <v>97</v>
      </c>
      <c r="X2626" s="58" t="s">
        <v>98</v>
      </c>
      <c r="Y2626" s="58" t="s">
        <v>94</v>
      </c>
      <c r="Z2626" s="58" t="s">
        <v>96</v>
      </c>
      <c r="AA2626" s="58" t="s">
        <v>99</v>
      </c>
      <c r="AB2626" s="58">
        <v>876</v>
      </c>
      <c r="AC2626" s="58">
        <v>1252.68</v>
      </c>
    </row>
    <row r="2627" spans="19:29" ht="18" customHeight="1" x14ac:dyDescent="0.25">
      <c r="S2627" s="58" t="s">
        <v>82</v>
      </c>
      <c r="T2627" s="58">
        <v>2023</v>
      </c>
      <c r="U2627" s="58" t="s">
        <v>1</v>
      </c>
      <c r="V2627" s="58" t="s">
        <v>95</v>
      </c>
      <c r="W2627" s="58" t="s">
        <v>97</v>
      </c>
      <c r="X2627" s="58" t="s">
        <v>98</v>
      </c>
      <c r="Y2627" s="58" t="s">
        <v>94</v>
      </c>
      <c r="Z2627" s="58" t="s">
        <v>96</v>
      </c>
      <c r="AA2627" s="58" t="s">
        <v>99</v>
      </c>
      <c r="AB2627" s="58">
        <v>958</v>
      </c>
      <c r="AC2627" s="58">
        <v>1369.94</v>
      </c>
    </row>
    <row r="2628" spans="19:29" ht="18" customHeight="1" x14ac:dyDescent="0.25">
      <c r="S2628" s="58" t="s">
        <v>91</v>
      </c>
      <c r="T2628" s="58">
        <v>2023</v>
      </c>
      <c r="U2628" s="58" t="s">
        <v>1</v>
      </c>
      <c r="V2628" s="58" t="s">
        <v>95</v>
      </c>
      <c r="W2628" s="58" t="s">
        <v>97</v>
      </c>
      <c r="X2628" s="58" t="s">
        <v>98</v>
      </c>
      <c r="Y2628" s="58" t="s">
        <v>94</v>
      </c>
      <c r="Z2628" s="58" t="s">
        <v>96</v>
      </c>
      <c r="AA2628" s="58" t="s">
        <v>99</v>
      </c>
      <c r="AB2628" s="58">
        <v>829</v>
      </c>
      <c r="AC2628" s="58">
        <v>526.24</v>
      </c>
    </row>
    <row r="2629" spans="19:29" ht="18" customHeight="1" x14ac:dyDescent="0.25">
      <c r="S2629" s="58" t="s">
        <v>89</v>
      </c>
      <c r="T2629" s="58">
        <v>2023</v>
      </c>
      <c r="U2629" s="58" t="s">
        <v>1</v>
      </c>
      <c r="V2629" s="58" t="s">
        <v>95</v>
      </c>
      <c r="W2629" s="58" t="s">
        <v>97</v>
      </c>
      <c r="X2629" s="58" t="s">
        <v>98</v>
      </c>
      <c r="Y2629" s="58" t="s">
        <v>94</v>
      </c>
      <c r="Z2629" s="58" t="s">
        <v>96</v>
      </c>
      <c r="AA2629" s="58" t="s">
        <v>99</v>
      </c>
      <c r="AB2629" s="58">
        <v>273</v>
      </c>
      <c r="AC2629" s="58">
        <v>390.39</v>
      </c>
    </row>
    <row r="2630" spans="19:29" ht="18" customHeight="1" x14ac:dyDescent="0.25">
      <c r="S2630" s="58" t="s">
        <v>82</v>
      </c>
      <c r="T2630" s="58">
        <v>2023</v>
      </c>
      <c r="U2630" s="58" t="s">
        <v>1</v>
      </c>
      <c r="V2630" s="58" t="s">
        <v>95</v>
      </c>
      <c r="W2630" s="58" t="s">
        <v>97</v>
      </c>
      <c r="X2630" s="58" t="s">
        <v>98</v>
      </c>
      <c r="Y2630" s="58" t="s">
        <v>94</v>
      </c>
      <c r="Z2630" s="58" t="s">
        <v>96</v>
      </c>
      <c r="AA2630" s="58" t="s">
        <v>99</v>
      </c>
      <c r="AB2630" s="58">
        <v>267</v>
      </c>
      <c r="AC2630" s="58">
        <v>381.81</v>
      </c>
    </row>
    <row r="2631" spans="19:29" ht="18" customHeight="1" x14ac:dyDescent="0.25">
      <c r="S2631" s="58" t="s">
        <v>89</v>
      </c>
      <c r="T2631" s="58">
        <v>2023</v>
      </c>
      <c r="U2631" s="58" t="s">
        <v>1</v>
      </c>
      <c r="V2631" s="58" t="s">
        <v>95</v>
      </c>
      <c r="W2631" s="58" t="s">
        <v>97</v>
      </c>
      <c r="X2631" s="58" t="s">
        <v>98</v>
      </c>
      <c r="Y2631" s="58" t="s">
        <v>94</v>
      </c>
      <c r="Z2631" s="58" t="s">
        <v>96</v>
      </c>
      <c r="AA2631" s="58" t="s">
        <v>99</v>
      </c>
      <c r="AB2631" s="58">
        <v>301</v>
      </c>
      <c r="AC2631" s="58">
        <v>430.43</v>
      </c>
    </row>
    <row r="2632" spans="19:29" ht="18" customHeight="1" x14ac:dyDescent="0.25">
      <c r="S2632" s="58" t="s">
        <v>89</v>
      </c>
      <c r="T2632" s="58">
        <v>2023</v>
      </c>
      <c r="U2632" s="58" t="s">
        <v>1</v>
      </c>
      <c r="V2632" s="58" t="s">
        <v>95</v>
      </c>
      <c r="W2632" s="58" t="s">
        <v>97</v>
      </c>
      <c r="X2632" s="58" t="s">
        <v>98</v>
      </c>
      <c r="Y2632" s="58" t="s">
        <v>94</v>
      </c>
      <c r="Z2632" s="58" t="s">
        <v>96</v>
      </c>
      <c r="AA2632" s="58" t="s">
        <v>99</v>
      </c>
      <c r="AB2632" s="58">
        <v>271</v>
      </c>
      <c r="AC2632" s="58">
        <v>387.53</v>
      </c>
    </row>
    <row r="2633" spans="19:29" ht="18" customHeight="1" x14ac:dyDescent="0.25">
      <c r="S2633" s="58" t="s">
        <v>89</v>
      </c>
      <c r="T2633" s="58">
        <v>2023</v>
      </c>
      <c r="U2633" s="58" t="s">
        <v>1</v>
      </c>
      <c r="V2633" s="58" t="s">
        <v>95</v>
      </c>
      <c r="W2633" s="58" t="s">
        <v>97</v>
      </c>
      <c r="X2633" s="58" t="s">
        <v>98</v>
      </c>
      <c r="Y2633" s="58" t="s">
        <v>94</v>
      </c>
      <c r="Z2633" s="58" t="s">
        <v>96</v>
      </c>
      <c r="AA2633" s="58" t="s">
        <v>99</v>
      </c>
      <c r="AB2633" s="58">
        <v>798</v>
      </c>
      <c r="AC2633" s="58">
        <v>1141.1399999999999</v>
      </c>
    </row>
    <row r="2634" spans="19:29" ht="18" customHeight="1" x14ac:dyDescent="0.25">
      <c r="S2634" s="58" t="s">
        <v>82</v>
      </c>
      <c r="T2634" s="58">
        <v>2023</v>
      </c>
      <c r="U2634" s="58" t="s">
        <v>1</v>
      </c>
      <c r="V2634" s="58" t="s">
        <v>95</v>
      </c>
      <c r="W2634" s="58" t="s">
        <v>97</v>
      </c>
      <c r="X2634" s="58" t="s">
        <v>98</v>
      </c>
      <c r="Y2634" s="58" t="s">
        <v>94</v>
      </c>
      <c r="Z2634" s="58" t="s">
        <v>96</v>
      </c>
      <c r="AA2634" s="58" t="s">
        <v>99</v>
      </c>
      <c r="AB2634" s="58">
        <v>851</v>
      </c>
      <c r="AC2634" s="58">
        <v>1216.93</v>
      </c>
    </row>
    <row r="2635" spans="19:29" ht="18" customHeight="1" x14ac:dyDescent="0.25">
      <c r="S2635" s="58" t="s">
        <v>82</v>
      </c>
      <c r="T2635" s="58">
        <v>2023</v>
      </c>
      <c r="U2635" s="58" t="s">
        <v>0</v>
      </c>
      <c r="V2635" s="58" t="s">
        <v>95</v>
      </c>
      <c r="W2635" s="58" t="s">
        <v>97</v>
      </c>
      <c r="X2635" s="58" t="s">
        <v>98</v>
      </c>
      <c r="Y2635" s="58" t="s">
        <v>94</v>
      </c>
      <c r="Z2635" s="58" t="s">
        <v>96</v>
      </c>
      <c r="AA2635" s="58" t="s">
        <v>99</v>
      </c>
      <c r="AB2635" s="58">
        <v>302</v>
      </c>
      <c r="AC2635" s="58">
        <v>431.86</v>
      </c>
    </row>
    <row r="2636" spans="19:29" ht="18" customHeight="1" x14ac:dyDescent="0.25">
      <c r="S2636" s="58" t="s">
        <v>89</v>
      </c>
      <c r="T2636" s="58">
        <v>2023</v>
      </c>
      <c r="U2636" s="58" t="s">
        <v>0</v>
      </c>
      <c r="V2636" s="58" t="s">
        <v>95</v>
      </c>
      <c r="W2636" s="58" t="s">
        <v>97</v>
      </c>
      <c r="X2636" s="58" t="s">
        <v>98</v>
      </c>
      <c r="Y2636" s="58" t="s">
        <v>94</v>
      </c>
      <c r="Z2636" s="58" t="s">
        <v>96</v>
      </c>
      <c r="AA2636" s="58" t="s">
        <v>99</v>
      </c>
      <c r="AB2636" s="58">
        <v>230</v>
      </c>
      <c r="AC2636" s="58">
        <v>328.9</v>
      </c>
    </row>
    <row r="2637" spans="19:29" ht="18" customHeight="1" x14ac:dyDescent="0.25">
      <c r="S2637" s="58" t="s">
        <v>91</v>
      </c>
      <c r="T2637" s="58">
        <v>2023</v>
      </c>
      <c r="U2637" s="58" t="s">
        <v>0</v>
      </c>
      <c r="V2637" s="58" t="s">
        <v>95</v>
      </c>
      <c r="W2637" s="58" t="s">
        <v>97</v>
      </c>
      <c r="X2637" s="58" t="s">
        <v>98</v>
      </c>
      <c r="Y2637" s="58" t="s">
        <v>94</v>
      </c>
      <c r="Z2637" s="58" t="s">
        <v>96</v>
      </c>
      <c r="AA2637" s="58" t="s">
        <v>99</v>
      </c>
      <c r="AB2637" s="58">
        <v>278</v>
      </c>
      <c r="AC2637" s="58">
        <v>397.53999999999996</v>
      </c>
    </row>
    <row r="2638" spans="19:29" ht="18" customHeight="1" x14ac:dyDescent="0.25">
      <c r="S2638" s="58" t="s">
        <v>82</v>
      </c>
      <c r="T2638" s="58">
        <v>2023</v>
      </c>
      <c r="U2638" s="58" t="s">
        <v>0</v>
      </c>
      <c r="V2638" s="58" t="s">
        <v>95</v>
      </c>
      <c r="W2638" s="58" t="s">
        <v>97</v>
      </c>
      <c r="X2638" s="58" t="s">
        <v>98</v>
      </c>
      <c r="Y2638" s="58" t="s">
        <v>94</v>
      </c>
      <c r="Z2638" s="58" t="s">
        <v>96</v>
      </c>
      <c r="AA2638" s="58" t="s">
        <v>99</v>
      </c>
      <c r="AB2638" s="58">
        <v>304</v>
      </c>
      <c r="AC2638" s="58">
        <v>434.72</v>
      </c>
    </row>
    <row r="2639" spans="19:29" ht="18" customHeight="1" x14ac:dyDescent="0.25">
      <c r="S2639" s="58" t="s">
        <v>82</v>
      </c>
      <c r="T2639" s="58">
        <v>2023</v>
      </c>
      <c r="U2639" s="58" t="s">
        <v>0</v>
      </c>
      <c r="V2639" s="58" t="s">
        <v>95</v>
      </c>
      <c r="W2639" s="58" t="s">
        <v>97</v>
      </c>
      <c r="X2639" s="58" t="s">
        <v>98</v>
      </c>
      <c r="Y2639" s="58" t="s">
        <v>94</v>
      </c>
      <c r="Z2639" s="58" t="s">
        <v>96</v>
      </c>
      <c r="AA2639" s="58" t="s">
        <v>99</v>
      </c>
      <c r="AB2639" s="58">
        <v>232</v>
      </c>
      <c r="AC2639" s="58">
        <v>331.76</v>
      </c>
    </row>
    <row r="2640" spans="19:29" ht="18" customHeight="1" x14ac:dyDescent="0.25">
      <c r="S2640" s="58" t="s">
        <v>89</v>
      </c>
      <c r="T2640" s="58">
        <v>2023</v>
      </c>
      <c r="U2640" s="58" t="s">
        <v>0</v>
      </c>
      <c r="V2640" s="58" t="s">
        <v>95</v>
      </c>
      <c r="W2640" s="58" t="s">
        <v>97</v>
      </c>
      <c r="X2640" s="58" t="s">
        <v>98</v>
      </c>
      <c r="Y2640" s="58" t="s">
        <v>94</v>
      </c>
      <c r="Z2640" s="58" t="s">
        <v>96</v>
      </c>
      <c r="AA2640" s="58" t="s">
        <v>99</v>
      </c>
      <c r="AB2640" s="58">
        <v>788</v>
      </c>
      <c r="AC2640" s="58">
        <v>1126.8399999999999</v>
      </c>
    </row>
    <row r="2641" spans="19:29" ht="18" customHeight="1" x14ac:dyDescent="0.25">
      <c r="S2641" s="58" t="s">
        <v>89</v>
      </c>
      <c r="T2641" s="58">
        <v>2023</v>
      </c>
      <c r="U2641" s="58" t="s">
        <v>0</v>
      </c>
      <c r="V2641" s="58" t="s">
        <v>95</v>
      </c>
      <c r="W2641" s="58" t="s">
        <v>97</v>
      </c>
      <c r="X2641" s="58" t="s">
        <v>98</v>
      </c>
      <c r="Y2641" s="58" t="s">
        <v>94</v>
      </c>
      <c r="Z2641" s="58" t="s">
        <v>96</v>
      </c>
      <c r="AA2641" s="58" t="s">
        <v>99</v>
      </c>
      <c r="AB2641" s="58">
        <v>842</v>
      </c>
      <c r="AC2641" s="58">
        <v>1204.06</v>
      </c>
    </row>
    <row r="2642" spans="19:29" ht="18" customHeight="1" x14ac:dyDescent="0.25">
      <c r="S2642" s="58" t="s">
        <v>82</v>
      </c>
      <c r="T2642" s="58">
        <v>2023</v>
      </c>
      <c r="U2642" s="58" t="s">
        <v>0</v>
      </c>
      <c r="V2642" s="58" t="s">
        <v>95</v>
      </c>
      <c r="W2642" s="58" t="s">
        <v>97</v>
      </c>
      <c r="X2642" s="58" t="s">
        <v>98</v>
      </c>
      <c r="Y2642" s="58" t="s">
        <v>94</v>
      </c>
      <c r="Z2642" s="58" t="s">
        <v>96</v>
      </c>
      <c r="AA2642" s="58" t="s">
        <v>99</v>
      </c>
      <c r="AB2642" s="58">
        <v>875</v>
      </c>
      <c r="AC2642" s="58">
        <v>1251.25</v>
      </c>
    </row>
    <row r="2643" spans="19:29" ht="18" customHeight="1" x14ac:dyDescent="0.25">
      <c r="S2643" s="58" t="s">
        <v>92</v>
      </c>
      <c r="T2643" s="58">
        <v>2023</v>
      </c>
      <c r="U2643" s="58" t="s">
        <v>0</v>
      </c>
      <c r="V2643" s="58" t="s">
        <v>95</v>
      </c>
      <c r="W2643" s="58" t="s">
        <v>97</v>
      </c>
      <c r="X2643" s="58" t="s">
        <v>98</v>
      </c>
      <c r="Y2643" s="58" t="s">
        <v>94</v>
      </c>
      <c r="Z2643" s="58" t="s">
        <v>96</v>
      </c>
      <c r="AA2643" s="58" t="s">
        <v>99</v>
      </c>
      <c r="AB2643" s="58">
        <v>955</v>
      </c>
      <c r="AC2643" s="58">
        <v>1365.65</v>
      </c>
    </row>
    <row r="2644" spans="19:29" ht="18" customHeight="1" x14ac:dyDescent="0.25">
      <c r="S2644" s="58" t="s">
        <v>89</v>
      </c>
      <c r="T2644" s="58">
        <v>2023</v>
      </c>
      <c r="U2644" s="58" t="s">
        <v>0</v>
      </c>
      <c r="V2644" s="58" t="s">
        <v>95</v>
      </c>
      <c r="W2644" s="58" t="s">
        <v>97</v>
      </c>
      <c r="X2644" s="58" t="s">
        <v>98</v>
      </c>
      <c r="Y2644" s="58" t="s">
        <v>94</v>
      </c>
      <c r="Z2644" s="58" t="s">
        <v>96</v>
      </c>
      <c r="AA2644" s="58" t="s">
        <v>99</v>
      </c>
      <c r="AB2644" s="58">
        <v>956</v>
      </c>
      <c r="AC2644" s="58">
        <v>1367.08</v>
      </c>
    </row>
    <row r="2645" spans="19:29" ht="18" customHeight="1" x14ac:dyDescent="0.25">
      <c r="S2645" s="58" t="s">
        <v>89</v>
      </c>
      <c r="T2645" s="58">
        <v>2023</v>
      </c>
      <c r="U2645" s="58" t="s">
        <v>0</v>
      </c>
      <c r="V2645" s="58" t="s">
        <v>95</v>
      </c>
      <c r="W2645" s="58" t="s">
        <v>97</v>
      </c>
      <c r="X2645" s="58" t="s">
        <v>98</v>
      </c>
      <c r="Y2645" s="58" t="s">
        <v>94</v>
      </c>
      <c r="Z2645" s="58" t="s">
        <v>96</v>
      </c>
      <c r="AA2645" s="58" t="s">
        <v>99</v>
      </c>
      <c r="AB2645" s="58">
        <v>957</v>
      </c>
      <c r="AC2645" s="58">
        <v>1368.51</v>
      </c>
    </row>
    <row r="2646" spans="19:29" ht="18" customHeight="1" x14ac:dyDescent="0.25">
      <c r="S2646" s="58" t="s">
        <v>82</v>
      </c>
      <c r="T2646" s="58">
        <v>2023</v>
      </c>
      <c r="U2646" s="58" t="s">
        <v>0</v>
      </c>
      <c r="V2646" s="58" t="s">
        <v>95</v>
      </c>
      <c r="W2646" s="58" t="s">
        <v>97</v>
      </c>
      <c r="X2646" s="58" t="s">
        <v>98</v>
      </c>
      <c r="Y2646" s="58" t="s">
        <v>94</v>
      </c>
      <c r="Z2646" s="58" t="s">
        <v>96</v>
      </c>
      <c r="AA2646" s="58" t="s">
        <v>99</v>
      </c>
      <c r="AB2646" s="58">
        <v>828</v>
      </c>
      <c r="AC2646" s="58">
        <v>526.24</v>
      </c>
    </row>
    <row r="2647" spans="19:29" ht="18" customHeight="1" x14ac:dyDescent="0.25">
      <c r="S2647" s="58" t="s">
        <v>89</v>
      </c>
      <c r="T2647" s="58">
        <v>2023</v>
      </c>
      <c r="U2647" s="58" t="s">
        <v>0</v>
      </c>
      <c r="V2647" s="58" t="s">
        <v>95</v>
      </c>
      <c r="W2647" s="58" t="s">
        <v>97</v>
      </c>
      <c r="X2647" s="58" t="s">
        <v>98</v>
      </c>
      <c r="Y2647" s="58" t="s">
        <v>94</v>
      </c>
      <c r="Z2647" s="58" t="s">
        <v>96</v>
      </c>
      <c r="AA2647" s="58" t="s">
        <v>99</v>
      </c>
      <c r="AB2647" s="58">
        <v>881</v>
      </c>
      <c r="AC2647" s="58">
        <v>526.24</v>
      </c>
    </row>
    <row r="2648" spans="19:29" ht="18" customHeight="1" x14ac:dyDescent="0.25">
      <c r="S2648" s="58" t="s">
        <v>89</v>
      </c>
      <c r="T2648" s="58">
        <v>2023</v>
      </c>
      <c r="U2648" s="58" t="s">
        <v>0</v>
      </c>
      <c r="V2648" s="58" t="s">
        <v>95</v>
      </c>
      <c r="W2648" s="58" t="s">
        <v>97</v>
      </c>
      <c r="X2648" s="58" t="s">
        <v>98</v>
      </c>
      <c r="Y2648" s="58" t="s">
        <v>94</v>
      </c>
      <c r="Z2648" s="58" t="s">
        <v>96</v>
      </c>
      <c r="AA2648" s="58" t="s">
        <v>99</v>
      </c>
      <c r="AB2648" s="58">
        <v>279</v>
      </c>
      <c r="AC2648" s="58">
        <v>398.97</v>
      </c>
    </row>
    <row r="2649" spans="19:29" ht="18" customHeight="1" x14ac:dyDescent="0.25">
      <c r="S2649" s="58" t="s">
        <v>82</v>
      </c>
      <c r="T2649" s="58">
        <v>2023</v>
      </c>
      <c r="U2649" s="58" t="s">
        <v>0</v>
      </c>
      <c r="V2649" s="58" t="s">
        <v>95</v>
      </c>
      <c r="W2649" s="58" t="s">
        <v>97</v>
      </c>
      <c r="X2649" s="58" t="s">
        <v>98</v>
      </c>
      <c r="Y2649" s="58" t="s">
        <v>94</v>
      </c>
      <c r="Z2649" s="58" t="s">
        <v>96</v>
      </c>
      <c r="AA2649" s="58" t="s">
        <v>99</v>
      </c>
      <c r="AB2649" s="58">
        <v>285</v>
      </c>
      <c r="AC2649" s="58">
        <v>407.55</v>
      </c>
    </row>
    <row r="2650" spans="19:29" ht="18" customHeight="1" x14ac:dyDescent="0.25">
      <c r="S2650" s="58" t="s">
        <v>89</v>
      </c>
      <c r="T2650" s="58">
        <v>2023</v>
      </c>
      <c r="U2650" s="58" t="s">
        <v>0</v>
      </c>
      <c r="V2650" s="58" t="s">
        <v>95</v>
      </c>
      <c r="W2650" s="58" t="s">
        <v>97</v>
      </c>
      <c r="X2650" s="58" t="s">
        <v>98</v>
      </c>
      <c r="Y2650" s="58" t="s">
        <v>94</v>
      </c>
      <c r="Z2650" s="58" t="s">
        <v>96</v>
      </c>
      <c r="AA2650" s="58" t="s">
        <v>99</v>
      </c>
      <c r="AB2650" s="58">
        <v>279</v>
      </c>
      <c r="AC2650" s="58">
        <v>398.97</v>
      </c>
    </row>
    <row r="2651" spans="19:29" ht="18" customHeight="1" x14ac:dyDescent="0.25">
      <c r="S2651" s="58" t="s">
        <v>89</v>
      </c>
      <c r="T2651" s="58">
        <v>2023</v>
      </c>
      <c r="U2651" s="58" t="s">
        <v>0</v>
      </c>
      <c r="V2651" s="58" t="s">
        <v>95</v>
      </c>
      <c r="W2651" s="58" t="s">
        <v>97</v>
      </c>
      <c r="X2651" s="58" t="s">
        <v>98</v>
      </c>
      <c r="Y2651" s="58" t="s">
        <v>94</v>
      </c>
      <c r="Z2651" s="58" t="s">
        <v>96</v>
      </c>
      <c r="AA2651" s="58" t="s">
        <v>99</v>
      </c>
      <c r="AB2651" s="58">
        <v>273</v>
      </c>
      <c r="AC2651" s="58">
        <v>390.39</v>
      </c>
    </row>
    <row r="2652" spans="19:29" ht="18" customHeight="1" x14ac:dyDescent="0.25">
      <c r="S2652" s="58" t="s">
        <v>89</v>
      </c>
      <c r="T2652" s="58">
        <v>2023</v>
      </c>
      <c r="U2652" s="58" t="s">
        <v>0</v>
      </c>
      <c r="V2652" s="58" t="s">
        <v>95</v>
      </c>
      <c r="W2652" s="58" t="s">
        <v>97</v>
      </c>
      <c r="X2652" s="58" t="s">
        <v>98</v>
      </c>
      <c r="Y2652" s="58" t="s">
        <v>94</v>
      </c>
      <c r="Z2652" s="58" t="s">
        <v>96</v>
      </c>
      <c r="AA2652" s="58" t="s">
        <v>99</v>
      </c>
      <c r="AB2652" s="58">
        <v>229</v>
      </c>
      <c r="AC2652" s="58">
        <v>327.47000000000003</v>
      </c>
    </row>
    <row r="2653" spans="19:29" ht="18" customHeight="1" x14ac:dyDescent="0.25">
      <c r="S2653" s="58" t="s">
        <v>82</v>
      </c>
      <c r="T2653" s="58">
        <v>2023</v>
      </c>
      <c r="U2653" s="58" t="s">
        <v>0</v>
      </c>
      <c r="V2653" s="58" t="s">
        <v>95</v>
      </c>
      <c r="W2653" s="58" t="s">
        <v>97</v>
      </c>
      <c r="X2653" s="58" t="s">
        <v>98</v>
      </c>
      <c r="Y2653" s="58" t="s">
        <v>94</v>
      </c>
      <c r="Z2653" s="58" t="s">
        <v>96</v>
      </c>
      <c r="AA2653" s="58" t="s">
        <v>99</v>
      </c>
      <c r="AB2653" s="58">
        <v>277</v>
      </c>
      <c r="AC2653" s="58">
        <v>396.11</v>
      </c>
    </row>
    <row r="2654" spans="19:29" ht="18" customHeight="1" x14ac:dyDescent="0.25">
      <c r="S2654" s="58" t="s">
        <v>91</v>
      </c>
      <c r="T2654" s="58">
        <v>2023</v>
      </c>
      <c r="U2654" s="58" t="s">
        <v>0</v>
      </c>
      <c r="V2654" s="58" t="s">
        <v>95</v>
      </c>
      <c r="W2654" s="58" t="s">
        <v>97</v>
      </c>
      <c r="X2654" s="58" t="s">
        <v>98</v>
      </c>
      <c r="Y2654" s="58" t="s">
        <v>94</v>
      </c>
      <c r="Z2654" s="58" t="s">
        <v>96</v>
      </c>
      <c r="AA2654" s="58" t="s">
        <v>99</v>
      </c>
      <c r="AB2654" s="58">
        <v>797</v>
      </c>
      <c r="AC2654" s="58">
        <v>1139.71</v>
      </c>
    </row>
    <row r="2655" spans="19:29" ht="18" customHeight="1" x14ac:dyDescent="0.25">
      <c r="S2655" s="58" t="s">
        <v>92</v>
      </c>
      <c r="T2655" s="58">
        <v>2023</v>
      </c>
      <c r="U2655" s="58" t="s">
        <v>0</v>
      </c>
      <c r="V2655" s="58" t="s">
        <v>95</v>
      </c>
      <c r="W2655" s="58" t="s">
        <v>97</v>
      </c>
      <c r="X2655" s="58" t="s">
        <v>98</v>
      </c>
      <c r="Y2655" s="58" t="s">
        <v>94</v>
      </c>
      <c r="Z2655" s="58" t="s">
        <v>96</v>
      </c>
      <c r="AA2655" s="58" t="s">
        <v>99</v>
      </c>
      <c r="AB2655" s="58">
        <v>850</v>
      </c>
      <c r="AC2655" s="58">
        <v>1215.5</v>
      </c>
    </row>
    <row r="2656" spans="19:29" ht="18" customHeight="1" x14ac:dyDescent="0.25">
      <c r="S2656" s="58" t="s">
        <v>82</v>
      </c>
      <c r="T2656" s="58">
        <v>2023</v>
      </c>
      <c r="U2656" s="58" t="s">
        <v>0</v>
      </c>
      <c r="V2656" s="58" t="s">
        <v>95</v>
      </c>
      <c r="W2656" s="58" t="s">
        <v>97</v>
      </c>
      <c r="X2656" s="58" t="s">
        <v>98</v>
      </c>
      <c r="Y2656" s="58" t="s">
        <v>94</v>
      </c>
      <c r="Z2656" s="58" t="s">
        <v>96</v>
      </c>
      <c r="AA2656" s="58" t="s">
        <v>99</v>
      </c>
      <c r="AB2656" s="58">
        <v>884</v>
      </c>
      <c r="AC2656" s="58">
        <v>1264.1199999999999</v>
      </c>
    </row>
    <row r="2657" spans="19:29" ht="18" customHeight="1" x14ac:dyDescent="0.25">
      <c r="S2657" s="58" t="s">
        <v>91</v>
      </c>
      <c r="T2657" s="58">
        <v>2023</v>
      </c>
      <c r="U2657" s="58" t="s">
        <v>6</v>
      </c>
      <c r="V2657" s="58" t="s">
        <v>95</v>
      </c>
      <c r="W2657" s="58" t="s">
        <v>97</v>
      </c>
      <c r="X2657" s="58" t="s">
        <v>98</v>
      </c>
      <c r="Y2657" s="58" t="s">
        <v>94</v>
      </c>
      <c r="Z2657" s="58" t="s">
        <v>96</v>
      </c>
      <c r="AA2657" s="58" t="s">
        <v>99</v>
      </c>
      <c r="AB2657" s="58">
        <v>272</v>
      </c>
      <c r="AC2657" s="58">
        <v>388.96</v>
      </c>
    </row>
    <row r="2658" spans="19:29" ht="18" customHeight="1" x14ac:dyDescent="0.25">
      <c r="S2658" s="58" t="s">
        <v>91</v>
      </c>
      <c r="T2658" s="58">
        <v>2023</v>
      </c>
      <c r="U2658" s="58" t="s">
        <v>6</v>
      </c>
      <c r="V2658" s="58" t="s">
        <v>95</v>
      </c>
      <c r="W2658" s="58" t="s">
        <v>97</v>
      </c>
      <c r="X2658" s="58" t="s">
        <v>98</v>
      </c>
      <c r="Y2658" s="58" t="s">
        <v>94</v>
      </c>
      <c r="Z2658" s="58" t="s">
        <v>96</v>
      </c>
      <c r="AA2658" s="58" t="s">
        <v>99</v>
      </c>
      <c r="AB2658" s="58">
        <v>274</v>
      </c>
      <c r="AC2658" s="58">
        <v>391.82</v>
      </c>
    </row>
    <row r="2659" spans="19:29" ht="18" customHeight="1" x14ac:dyDescent="0.25">
      <c r="S2659" s="58" t="s">
        <v>91</v>
      </c>
      <c r="T2659" s="58">
        <v>2023</v>
      </c>
      <c r="U2659" s="58" t="s">
        <v>6</v>
      </c>
      <c r="V2659" s="58" t="s">
        <v>95</v>
      </c>
      <c r="W2659" s="58" t="s">
        <v>97</v>
      </c>
      <c r="X2659" s="58" t="s">
        <v>98</v>
      </c>
      <c r="Y2659" s="58" t="s">
        <v>94</v>
      </c>
      <c r="Z2659" s="58" t="s">
        <v>96</v>
      </c>
      <c r="AA2659" s="58" t="s">
        <v>99</v>
      </c>
      <c r="AB2659" s="58">
        <v>244</v>
      </c>
      <c r="AC2659" s="58">
        <v>348.92</v>
      </c>
    </row>
    <row r="2660" spans="19:29" ht="18" customHeight="1" x14ac:dyDescent="0.25">
      <c r="S2660" s="58" t="s">
        <v>89</v>
      </c>
      <c r="T2660" s="58">
        <v>2023</v>
      </c>
      <c r="U2660" s="58" t="s">
        <v>6</v>
      </c>
      <c r="V2660" s="58" t="s">
        <v>95</v>
      </c>
      <c r="W2660" s="58" t="s">
        <v>97</v>
      </c>
      <c r="X2660" s="58" t="s">
        <v>98</v>
      </c>
      <c r="Y2660" s="58" t="s">
        <v>94</v>
      </c>
      <c r="Z2660" s="58" t="s">
        <v>96</v>
      </c>
      <c r="AA2660" s="58" t="s">
        <v>99</v>
      </c>
      <c r="AB2660" s="58">
        <v>794</v>
      </c>
      <c r="AC2660" s="58">
        <v>1135.42</v>
      </c>
    </row>
    <row r="2661" spans="19:29" ht="18" customHeight="1" x14ac:dyDescent="0.25">
      <c r="S2661" s="58" t="s">
        <v>89</v>
      </c>
      <c r="T2661" s="58">
        <v>2023</v>
      </c>
      <c r="U2661" s="58" t="s">
        <v>6</v>
      </c>
      <c r="V2661" s="58" t="s">
        <v>95</v>
      </c>
      <c r="W2661" s="58" t="s">
        <v>97</v>
      </c>
      <c r="X2661" s="58" t="s">
        <v>98</v>
      </c>
      <c r="Y2661" s="58" t="s">
        <v>94</v>
      </c>
      <c r="Z2661" s="58" t="s">
        <v>96</v>
      </c>
      <c r="AA2661" s="58" t="s">
        <v>99</v>
      </c>
      <c r="AB2661" s="58">
        <v>880</v>
      </c>
      <c r="AC2661" s="58">
        <v>1258.4000000000001</v>
      </c>
    </row>
    <row r="2662" spans="19:29" ht="18" customHeight="1" x14ac:dyDescent="0.25">
      <c r="S2662" s="58" t="s">
        <v>89</v>
      </c>
      <c r="T2662" s="58">
        <v>2023</v>
      </c>
      <c r="U2662" s="58" t="s">
        <v>6</v>
      </c>
      <c r="V2662" s="58" t="s">
        <v>95</v>
      </c>
      <c r="W2662" s="58" t="s">
        <v>97</v>
      </c>
      <c r="X2662" s="58" t="s">
        <v>98</v>
      </c>
      <c r="Y2662" s="58" t="s">
        <v>94</v>
      </c>
      <c r="Z2662" s="58" t="s">
        <v>96</v>
      </c>
      <c r="AA2662" s="58" t="s">
        <v>99</v>
      </c>
      <c r="AB2662" s="58">
        <v>833</v>
      </c>
      <c r="AC2662" s="58">
        <v>526.24</v>
      </c>
    </row>
    <row r="2663" spans="19:29" ht="18" customHeight="1" x14ac:dyDescent="0.25">
      <c r="S2663" s="58" t="s">
        <v>89</v>
      </c>
      <c r="T2663" s="58">
        <v>2023</v>
      </c>
      <c r="U2663" s="58" t="s">
        <v>6</v>
      </c>
      <c r="V2663" s="58" t="s">
        <v>95</v>
      </c>
      <c r="W2663" s="58" t="s">
        <v>97</v>
      </c>
      <c r="X2663" s="58" t="s">
        <v>98</v>
      </c>
      <c r="Y2663" s="58" t="s">
        <v>94</v>
      </c>
      <c r="Z2663" s="58" t="s">
        <v>96</v>
      </c>
      <c r="AA2663" s="58" t="s">
        <v>99</v>
      </c>
      <c r="AB2663" s="58">
        <v>243</v>
      </c>
      <c r="AC2663" s="58">
        <v>347.49</v>
      </c>
    </row>
    <row r="2664" spans="19:29" ht="18" customHeight="1" x14ac:dyDescent="0.25">
      <c r="S2664" s="58" t="s">
        <v>91</v>
      </c>
      <c r="T2664" s="58">
        <v>2023</v>
      </c>
      <c r="U2664" s="58" t="s">
        <v>6</v>
      </c>
      <c r="V2664" s="58" t="s">
        <v>95</v>
      </c>
      <c r="W2664" s="58" t="s">
        <v>97</v>
      </c>
      <c r="X2664" s="58" t="s">
        <v>98</v>
      </c>
      <c r="Y2664" s="58" t="s">
        <v>94</v>
      </c>
      <c r="Z2664" s="58" t="s">
        <v>96</v>
      </c>
      <c r="AA2664" s="58" t="s">
        <v>99</v>
      </c>
      <c r="AB2664" s="58">
        <v>271</v>
      </c>
      <c r="AC2664" s="58">
        <v>387.53</v>
      </c>
    </row>
    <row r="2665" spans="19:29" ht="18" customHeight="1" x14ac:dyDescent="0.25">
      <c r="S2665" s="58" t="s">
        <v>91</v>
      </c>
      <c r="T2665" s="58">
        <v>2023</v>
      </c>
      <c r="U2665" s="58" t="s">
        <v>6</v>
      </c>
      <c r="V2665" s="58" t="s">
        <v>95</v>
      </c>
      <c r="W2665" s="58" t="s">
        <v>97</v>
      </c>
      <c r="X2665" s="58" t="s">
        <v>98</v>
      </c>
      <c r="Y2665" s="58" t="s">
        <v>94</v>
      </c>
      <c r="Z2665" s="58" t="s">
        <v>96</v>
      </c>
      <c r="AA2665" s="58" t="s">
        <v>99</v>
      </c>
      <c r="AB2665" s="58">
        <v>247</v>
      </c>
      <c r="AC2665" s="58">
        <v>353.21</v>
      </c>
    </row>
    <row r="2666" spans="19:29" ht="18" customHeight="1" x14ac:dyDescent="0.25">
      <c r="S2666" s="58" t="s">
        <v>91</v>
      </c>
      <c r="T2666" s="58">
        <v>2023</v>
      </c>
      <c r="U2666" s="58" t="s">
        <v>6</v>
      </c>
      <c r="V2666" s="58" t="s">
        <v>95</v>
      </c>
      <c r="W2666" s="58" t="s">
        <v>97</v>
      </c>
      <c r="X2666" s="58" t="s">
        <v>98</v>
      </c>
      <c r="Y2666" s="58" t="s">
        <v>94</v>
      </c>
      <c r="Z2666" s="58" t="s">
        <v>96</v>
      </c>
      <c r="AA2666" s="58" t="s">
        <v>99</v>
      </c>
      <c r="AB2666" s="58">
        <v>245</v>
      </c>
      <c r="AC2666" s="58">
        <v>350.35</v>
      </c>
    </row>
    <row r="2667" spans="19:29" ht="18" customHeight="1" x14ac:dyDescent="0.25">
      <c r="S2667" s="58" t="s">
        <v>93</v>
      </c>
      <c r="T2667" s="58">
        <v>2023</v>
      </c>
      <c r="U2667" s="58" t="s">
        <v>5</v>
      </c>
      <c r="V2667" s="58" t="s">
        <v>95</v>
      </c>
      <c r="W2667" s="58" t="s">
        <v>97</v>
      </c>
      <c r="X2667" s="58" t="s">
        <v>98</v>
      </c>
      <c r="Y2667" s="58" t="s">
        <v>94</v>
      </c>
      <c r="Z2667" s="58" t="s">
        <v>96</v>
      </c>
      <c r="AA2667" s="58" t="s">
        <v>99</v>
      </c>
      <c r="AB2667" s="58">
        <v>278</v>
      </c>
      <c r="AC2667" s="58">
        <v>397.53999999999996</v>
      </c>
    </row>
    <row r="2668" spans="19:29" ht="18" customHeight="1" x14ac:dyDescent="0.25">
      <c r="S2668" s="58" t="s">
        <v>82</v>
      </c>
      <c r="T2668" s="58">
        <v>2023</v>
      </c>
      <c r="U2668" s="58" t="s">
        <v>5</v>
      </c>
      <c r="V2668" s="58" t="s">
        <v>95</v>
      </c>
      <c r="W2668" s="58" t="s">
        <v>97</v>
      </c>
      <c r="X2668" s="58" t="s">
        <v>98</v>
      </c>
      <c r="Y2668" s="58" t="s">
        <v>94</v>
      </c>
      <c r="Z2668" s="58" t="s">
        <v>96</v>
      </c>
      <c r="AA2668" s="58" t="s">
        <v>99</v>
      </c>
      <c r="AB2668" s="58">
        <v>248</v>
      </c>
      <c r="AC2668" s="58">
        <v>354.64</v>
      </c>
    </row>
    <row r="2669" spans="19:29" ht="18" customHeight="1" x14ac:dyDescent="0.25">
      <c r="S2669" s="58" t="s">
        <v>91</v>
      </c>
      <c r="T2669" s="58">
        <v>2023</v>
      </c>
      <c r="U2669" s="58" t="s">
        <v>5</v>
      </c>
      <c r="V2669" s="58" t="s">
        <v>95</v>
      </c>
      <c r="W2669" s="58" t="s">
        <v>97</v>
      </c>
      <c r="X2669" s="58" t="s">
        <v>98</v>
      </c>
      <c r="Y2669" s="58" t="s">
        <v>94</v>
      </c>
      <c r="Z2669" s="58" t="s">
        <v>96</v>
      </c>
      <c r="AA2669" s="58" t="s">
        <v>99</v>
      </c>
      <c r="AB2669" s="58">
        <v>280</v>
      </c>
      <c r="AC2669" s="58">
        <v>400.4</v>
      </c>
    </row>
    <row r="2670" spans="19:29" ht="18" customHeight="1" x14ac:dyDescent="0.25">
      <c r="S2670" s="58" t="s">
        <v>82</v>
      </c>
      <c r="T2670" s="58">
        <v>2023</v>
      </c>
      <c r="U2670" s="58" t="s">
        <v>5</v>
      </c>
      <c r="V2670" s="58" t="s">
        <v>95</v>
      </c>
      <c r="W2670" s="58" t="s">
        <v>97</v>
      </c>
      <c r="X2670" s="58" t="s">
        <v>98</v>
      </c>
      <c r="Y2670" s="58" t="s">
        <v>94</v>
      </c>
      <c r="Z2670" s="58" t="s">
        <v>96</v>
      </c>
      <c r="AA2670" s="58" t="s">
        <v>99</v>
      </c>
      <c r="AB2670" s="58">
        <v>250</v>
      </c>
      <c r="AC2670" s="58">
        <v>357.5</v>
      </c>
    </row>
    <row r="2671" spans="19:29" ht="18" customHeight="1" x14ac:dyDescent="0.25">
      <c r="S2671" s="58" t="s">
        <v>89</v>
      </c>
      <c r="T2671" s="58">
        <v>2023</v>
      </c>
      <c r="U2671" s="58" t="s">
        <v>5</v>
      </c>
      <c r="V2671" s="58" t="s">
        <v>95</v>
      </c>
      <c r="W2671" s="58" t="s">
        <v>97</v>
      </c>
      <c r="X2671" s="58" t="s">
        <v>98</v>
      </c>
      <c r="Y2671" s="58" t="s">
        <v>94</v>
      </c>
      <c r="Z2671" s="58" t="s">
        <v>96</v>
      </c>
      <c r="AA2671" s="58" t="s">
        <v>99</v>
      </c>
      <c r="AB2671" s="58">
        <v>793</v>
      </c>
      <c r="AC2671" s="58">
        <v>1133.99</v>
      </c>
    </row>
    <row r="2672" spans="19:29" ht="18" customHeight="1" x14ac:dyDescent="0.25">
      <c r="S2672" s="58" t="s">
        <v>82</v>
      </c>
      <c r="T2672" s="58">
        <v>2023</v>
      </c>
      <c r="U2672" s="58" t="s">
        <v>5</v>
      </c>
      <c r="V2672" s="58" t="s">
        <v>95</v>
      </c>
      <c r="W2672" s="58" t="s">
        <v>97</v>
      </c>
      <c r="X2672" s="58" t="s">
        <v>98</v>
      </c>
      <c r="Y2672" s="58" t="s">
        <v>94</v>
      </c>
      <c r="Z2672" s="58" t="s">
        <v>96</v>
      </c>
      <c r="AA2672" s="58" t="s">
        <v>99</v>
      </c>
      <c r="AB2672" s="58">
        <v>879</v>
      </c>
      <c r="AC2672" s="58">
        <v>1256.97</v>
      </c>
    </row>
    <row r="2673" spans="19:29" ht="18" customHeight="1" x14ac:dyDescent="0.25">
      <c r="S2673" s="58" t="s">
        <v>82</v>
      </c>
      <c r="T2673" s="58">
        <v>2023</v>
      </c>
      <c r="U2673" s="58" t="s">
        <v>5</v>
      </c>
      <c r="V2673" s="58" t="s">
        <v>95</v>
      </c>
      <c r="W2673" s="58" t="s">
        <v>97</v>
      </c>
      <c r="X2673" s="58" t="s">
        <v>98</v>
      </c>
      <c r="Y2673" s="58" t="s">
        <v>94</v>
      </c>
      <c r="Z2673" s="58" t="s">
        <v>96</v>
      </c>
      <c r="AA2673" s="58" t="s">
        <v>99</v>
      </c>
      <c r="AB2673" s="58">
        <v>832</v>
      </c>
      <c r="AC2673" s="58">
        <v>526.24</v>
      </c>
    </row>
    <row r="2674" spans="19:29" ht="18" customHeight="1" x14ac:dyDescent="0.25">
      <c r="S2674" s="58" t="s">
        <v>89</v>
      </c>
      <c r="T2674" s="58">
        <v>2023</v>
      </c>
      <c r="U2674" s="58" t="s">
        <v>5</v>
      </c>
      <c r="V2674" s="58" t="s">
        <v>95</v>
      </c>
      <c r="W2674" s="58" t="s">
        <v>97</v>
      </c>
      <c r="X2674" s="58" t="s">
        <v>98</v>
      </c>
      <c r="Y2674" s="58" t="s">
        <v>94</v>
      </c>
      <c r="Z2674" s="58" t="s">
        <v>96</v>
      </c>
      <c r="AA2674" s="58" t="s">
        <v>99</v>
      </c>
      <c r="AB2674" s="58">
        <v>249</v>
      </c>
      <c r="AC2674" s="58">
        <v>356.07</v>
      </c>
    </row>
    <row r="2675" spans="19:29" ht="18" customHeight="1" x14ac:dyDescent="0.25">
      <c r="S2675" s="58" t="s">
        <v>82</v>
      </c>
      <c r="T2675" s="58">
        <v>2023</v>
      </c>
      <c r="U2675" s="58" t="s">
        <v>5</v>
      </c>
      <c r="V2675" s="58" t="s">
        <v>95</v>
      </c>
      <c r="W2675" s="58" t="s">
        <v>97</v>
      </c>
      <c r="X2675" s="58" t="s">
        <v>98</v>
      </c>
      <c r="Y2675" s="58" t="s">
        <v>94</v>
      </c>
      <c r="Z2675" s="58" t="s">
        <v>96</v>
      </c>
      <c r="AA2675" s="58" t="s">
        <v>99</v>
      </c>
      <c r="AB2675" s="58">
        <v>277</v>
      </c>
      <c r="AC2675" s="58">
        <v>396.11</v>
      </c>
    </row>
    <row r="2676" spans="19:29" ht="18" customHeight="1" x14ac:dyDescent="0.25">
      <c r="S2676" s="58" t="s">
        <v>91</v>
      </c>
      <c r="T2676" s="58">
        <v>2023</v>
      </c>
      <c r="U2676" s="58" t="s">
        <v>5</v>
      </c>
      <c r="V2676" s="58" t="s">
        <v>95</v>
      </c>
      <c r="W2676" s="58" t="s">
        <v>97</v>
      </c>
      <c r="X2676" s="58" t="s">
        <v>98</v>
      </c>
      <c r="Y2676" s="58" t="s">
        <v>94</v>
      </c>
      <c r="Z2676" s="58" t="s">
        <v>96</v>
      </c>
      <c r="AA2676" s="58" t="s">
        <v>99</v>
      </c>
      <c r="AB2676" s="58">
        <v>253</v>
      </c>
      <c r="AC2676" s="58">
        <v>361.78999999999996</v>
      </c>
    </row>
    <row r="2677" spans="19:29" ht="18" customHeight="1" x14ac:dyDescent="0.25">
      <c r="S2677" s="58" t="s">
        <v>82</v>
      </c>
      <c r="T2677" s="58">
        <v>2023</v>
      </c>
      <c r="U2677" s="58" t="s">
        <v>5</v>
      </c>
      <c r="V2677" s="58" t="s">
        <v>95</v>
      </c>
      <c r="W2677" s="58" t="s">
        <v>97</v>
      </c>
      <c r="X2677" s="58" t="s">
        <v>98</v>
      </c>
      <c r="Y2677" s="58" t="s">
        <v>94</v>
      </c>
      <c r="Z2677" s="58" t="s">
        <v>96</v>
      </c>
      <c r="AA2677" s="58" t="s">
        <v>99</v>
      </c>
      <c r="AB2677" s="58">
        <v>802</v>
      </c>
      <c r="AC2677" s="58">
        <v>1146.8600000000001</v>
      </c>
    </row>
    <row r="2678" spans="19:29" ht="18" customHeight="1" x14ac:dyDescent="0.25">
      <c r="S2678" s="58" t="s">
        <v>93</v>
      </c>
      <c r="T2678" s="58">
        <v>2023</v>
      </c>
      <c r="U2678" s="58" t="s">
        <v>5</v>
      </c>
      <c r="V2678" s="58" t="s">
        <v>95</v>
      </c>
      <c r="W2678" s="58" t="s">
        <v>97</v>
      </c>
      <c r="X2678" s="58" t="s">
        <v>98</v>
      </c>
      <c r="Y2678" s="58" t="s">
        <v>94</v>
      </c>
      <c r="Z2678" s="58" t="s">
        <v>96</v>
      </c>
      <c r="AA2678" s="58" t="s">
        <v>99</v>
      </c>
      <c r="AB2678" s="58">
        <v>251</v>
      </c>
      <c r="AC2678" s="58">
        <v>358.93</v>
      </c>
    </row>
    <row r="2679" spans="19:29" ht="18" customHeight="1" x14ac:dyDescent="0.25">
      <c r="S2679" s="58" t="s">
        <v>91</v>
      </c>
      <c r="T2679" s="58">
        <v>2023</v>
      </c>
      <c r="U2679" s="58" t="s">
        <v>2</v>
      </c>
      <c r="V2679" s="58" t="s">
        <v>95</v>
      </c>
      <c r="W2679" s="58" t="s">
        <v>97</v>
      </c>
      <c r="X2679" s="58" t="s">
        <v>98</v>
      </c>
      <c r="Y2679" s="58" t="s">
        <v>94</v>
      </c>
      <c r="Z2679" s="58" t="s">
        <v>96</v>
      </c>
      <c r="AA2679" s="58" t="s">
        <v>99</v>
      </c>
      <c r="AB2679" s="58">
        <v>296</v>
      </c>
      <c r="AC2679" s="58">
        <v>423.28</v>
      </c>
    </row>
    <row r="2680" spans="19:29" ht="18" customHeight="1" x14ac:dyDescent="0.25">
      <c r="S2680" s="58" t="s">
        <v>91</v>
      </c>
      <c r="T2680" s="58">
        <v>2023</v>
      </c>
      <c r="U2680" s="58" t="s">
        <v>2</v>
      </c>
      <c r="V2680" s="58" t="s">
        <v>95</v>
      </c>
      <c r="W2680" s="58" t="s">
        <v>97</v>
      </c>
      <c r="X2680" s="58" t="s">
        <v>98</v>
      </c>
      <c r="Y2680" s="58" t="s">
        <v>94</v>
      </c>
      <c r="Z2680" s="58" t="s">
        <v>96</v>
      </c>
      <c r="AA2680" s="58" t="s">
        <v>99</v>
      </c>
      <c r="AB2680" s="58">
        <v>266</v>
      </c>
      <c r="AC2680" s="58">
        <v>380.38</v>
      </c>
    </row>
    <row r="2681" spans="19:29" ht="18" customHeight="1" x14ac:dyDescent="0.25">
      <c r="S2681" s="58" t="s">
        <v>89</v>
      </c>
      <c r="T2681" s="58">
        <v>2023</v>
      </c>
      <c r="U2681" s="58" t="s">
        <v>2</v>
      </c>
      <c r="V2681" s="58" t="s">
        <v>95</v>
      </c>
      <c r="W2681" s="58" t="s">
        <v>97</v>
      </c>
      <c r="X2681" s="58" t="s">
        <v>98</v>
      </c>
      <c r="Y2681" s="58" t="s">
        <v>94</v>
      </c>
      <c r="Z2681" s="58" t="s">
        <v>96</v>
      </c>
      <c r="AA2681" s="58" t="s">
        <v>99</v>
      </c>
      <c r="AB2681" s="58">
        <v>292</v>
      </c>
      <c r="AC2681" s="58">
        <v>417.56</v>
      </c>
    </row>
    <row r="2682" spans="19:29" ht="18" customHeight="1" x14ac:dyDescent="0.25">
      <c r="S2682" s="58" t="s">
        <v>91</v>
      </c>
      <c r="T2682" s="58">
        <v>2023</v>
      </c>
      <c r="U2682" s="58" t="s">
        <v>2</v>
      </c>
      <c r="V2682" s="58" t="s">
        <v>95</v>
      </c>
      <c r="W2682" s="58" t="s">
        <v>97</v>
      </c>
      <c r="X2682" s="58" t="s">
        <v>98</v>
      </c>
      <c r="Y2682" s="58" t="s">
        <v>94</v>
      </c>
      <c r="Z2682" s="58" t="s">
        <v>96</v>
      </c>
      <c r="AA2682" s="58" t="s">
        <v>99</v>
      </c>
      <c r="AB2682" s="58">
        <v>268</v>
      </c>
      <c r="AC2682" s="58">
        <v>383.24</v>
      </c>
    </row>
    <row r="2683" spans="19:29" ht="18" customHeight="1" x14ac:dyDescent="0.25">
      <c r="S2683" s="58" t="s">
        <v>91</v>
      </c>
      <c r="T2683" s="58">
        <v>2023</v>
      </c>
      <c r="U2683" s="58" t="s">
        <v>2</v>
      </c>
      <c r="V2683" s="58" t="s">
        <v>95</v>
      </c>
      <c r="W2683" s="58" t="s">
        <v>97</v>
      </c>
      <c r="X2683" s="58" t="s">
        <v>98</v>
      </c>
      <c r="Y2683" s="58" t="s">
        <v>94</v>
      </c>
      <c r="Z2683" s="58" t="s">
        <v>96</v>
      </c>
      <c r="AA2683" s="58" t="s">
        <v>99</v>
      </c>
      <c r="AB2683" s="58">
        <v>790</v>
      </c>
      <c r="AC2683" s="58">
        <v>1129.7</v>
      </c>
    </row>
    <row r="2684" spans="19:29" ht="18" customHeight="1" x14ac:dyDescent="0.25">
      <c r="S2684" s="58" t="s">
        <v>89</v>
      </c>
      <c r="T2684" s="58">
        <v>2023</v>
      </c>
      <c r="U2684" s="58" t="s">
        <v>2</v>
      </c>
      <c r="V2684" s="58" t="s">
        <v>95</v>
      </c>
      <c r="W2684" s="58" t="s">
        <v>97</v>
      </c>
      <c r="X2684" s="58" t="s">
        <v>98</v>
      </c>
      <c r="Y2684" s="58" t="s">
        <v>94</v>
      </c>
      <c r="Z2684" s="58" t="s">
        <v>96</v>
      </c>
      <c r="AA2684" s="58" t="s">
        <v>99</v>
      </c>
      <c r="AB2684" s="58">
        <v>877</v>
      </c>
      <c r="AC2684" s="58">
        <v>1254.1100000000001</v>
      </c>
    </row>
    <row r="2685" spans="19:29" ht="18" customHeight="1" x14ac:dyDescent="0.25">
      <c r="S2685" s="58" t="s">
        <v>89</v>
      </c>
      <c r="T2685" s="58">
        <v>2023</v>
      </c>
      <c r="U2685" s="58" t="s">
        <v>2</v>
      </c>
      <c r="V2685" s="58" t="s">
        <v>95</v>
      </c>
      <c r="W2685" s="58" t="s">
        <v>97</v>
      </c>
      <c r="X2685" s="58" t="s">
        <v>98</v>
      </c>
      <c r="Y2685" s="58" t="s">
        <v>94</v>
      </c>
      <c r="Z2685" s="58" t="s">
        <v>96</v>
      </c>
      <c r="AA2685" s="58" t="s">
        <v>99</v>
      </c>
      <c r="AB2685" s="58">
        <v>830</v>
      </c>
      <c r="AC2685" s="58">
        <v>526.24</v>
      </c>
    </row>
    <row r="2686" spans="19:29" ht="18" customHeight="1" x14ac:dyDescent="0.25">
      <c r="S2686" s="58" t="s">
        <v>91</v>
      </c>
      <c r="T2686" s="58">
        <v>2023</v>
      </c>
      <c r="U2686" s="58" t="s">
        <v>2</v>
      </c>
      <c r="V2686" s="58" t="s">
        <v>95</v>
      </c>
      <c r="W2686" s="58" t="s">
        <v>97</v>
      </c>
      <c r="X2686" s="58" t="s">
        <v>98</v>
      </c>
      <c r="Y2686" s="58" t="s">
        <v>94</v>
      </c>
      <c r="Z2686" s="58" t="s">
        <v>96</v>
      </c>
      <c r="AA2686" s="58" t="s">
        <v>99</v>
      </c>
      <c r="AB2686" s="58">
        <v>267</v>
      </c>
      <c r="AC2686" s="58">
        <v>381.81</v>
      </c>
    </row>
    <row r="2687" spans="19:29" ht="18" customHeight="1" x14ac:dyDescent="0.25">
      <c r="S2687" s="58" t="s">
        <v>91</v>
      </c>
      <c r="T2687" s="58">
        <v>2023</v>
      </c>
      <c r="U2687" s="58" t="s">
        <v>2</v>
      </c>
      <c r="V2687" s="58" t="s">
        <v>95</v>
      </c>
      <c r="W2687" s="58" t="s">
        <v>97</v>
      </c>
      <c r="X2687" s="58" t="s">
        <v>98</v>
      </c>
      <c r="Y2687" s="58" t="s">
        <v>94</v>
      </c>
      <c r="Z2687" s="58" t="s">
        <v>96</v>
      </c>
      <c r="AA2687" s="58" t="s">
        <v>99</v>
      </c>
      <c r="AB2687" s="58">
        <v>295</v>
      </c>
      <c r="AC2687" s="58">
        <v>421.85</v>
      </c>
    </row>
    <row r="2688" spans="19:29" ht="18" customHeight="1" x14ac:dyDescent="0.25">
      <c r="S2688" s="58" t="s">
        <v>89</v>
      </c>
      <c r="T2688" s="58">
        <v>2023</v>
      </c>
      <c r="U2688" s="58" t="s">
        <v>2</v>
      </c>
      <c r="V2688" s="58" t="s">
        <v>95</v>
      </c>
      <c r="W2688" s="58" t="s">
        <v>97</v>
      </c>
      <c r="X2688" s="58" t="s">
        <v>98</v>
      </c>
      <c r="Y2688" s="58" t="s">
        <v>94</v>
      </c>
      <c r="Z2688" s="58" t="s">
        <v>96</v>
      </c>
      <c r="AA2688" s="58" t="s">
        <v>99</v>
      </c>
      <c r="AB2688" s="58">
        <v>265</v>
      </c>
      <c r="AC2688" s="58">
        <v>378.95</v>
      </c>
    </row>
    <row r="2689" spans="19:29" ht="18" customHeight="1" x14ac:dyDescent="0.25">
      <c r="S2689" s="58" t="s">
        <v>91</v>
      </c>
      <c r="T2689" s="58">
        <v>2023</v>
      </c>
      <c r="U2689" s="58" t="s">
        <v>2</v>
      </c>
      <c r="V2689" s="58" t="s">
        <v>95</v>
      </c>
      <c r="W2689" s="58" t="s">
        <v>97</v>
      </c>
      <c r="X2689" s="58" t="s">
        <v>98</v>
      </c>
      <c r="Y2689" s="58" t="s">
        <v>94</v>
      </c>
      <c r="Z2689" s="58" t="s">
        <v>96</v>
      </c>
      <c r="AA2689" s="58" t="s">
        <v>99</v>
      </c>
      <c r="AB2689" s="58">
        <v>799</v>
      </c>
      <c r="AC2689" s="58">
        <v>1142.57</v>
      </c>
    </row>
    <row r="2690" spans="19:29" ht="18" customHeight="1" x14ac:dyDescent="0.25">
      <c r="S2690" s="58" t="s">
        <v>91</v>
      </c>
      <c r="T2690" s="58">
        <v>2023</v>
      </c>
      <c r="U2690" s="58" t="s">
        <v>2</v>
      </c>
      <c r="V2690" s="58" t="s">
        <v>95</v>
      </c>
      <c r="W2690" s="58" t="s">
        <v>97</v>
      </c>
      <c r="X2690" s="58" t="s">
        <v>98</v>
      </c>
      <c r="Y2690" s="58" t="s">
        <v>94</v>
      </c>
      <c r="Z2690" s="58" t="s">
        <v>96</v>
      </c>
      <c r="AA2690" s="58" t="s">
        <v>99</v>
      </c>
      <c r="AB2690" s="58">
        <v>885</v>
      </c>
      <c r="AC2690" s="58">
        <v>1265.55</v>
      </c>
    </row>
    <row r="2691" spans="19:29" ht="18" customHeight="1" x14ac:dyDescent="0.25">
      <c r="S2691" s="58" t="s">
        <v>89</v>
      </c>
      <c r="T2691" s="58">
        <v>2023</v>
      </c>
      <c r="U2691" s="58" t="s">
        <v>4</v>
      </c>
      <c r="V2691" s="58" t="s">
        <v>95</v>
      </c>
      <c r="W2691" s="58" t="s">
        <v>97</v>
      </c>
      <c r="X2691" s="58" t="s">
        <v>98</v>
      </c>
      <c r="Y2691" s="58" t="s">
        <v>94</v>
      </c>
      <c r="Z2691" s="58" t="s">
        <v>96</v>
      </c>
      <c r="AA2691" s="58" t="s">
        <v>99</v>
      </c>
      <c r="AB2691" s="58">
        <v>284</v>
      </c>
      <c r="AC2691" s="58">
        <v>406.12</v>
      </c>
    </row>
    <row r="2692" spans="19:29" ht="18" customHeight="1" x14ac:dyDescent="0.25">
      <c r="S2692" s="58" t="s">
        <v>91</v>
      </c>
      <c r="T2692" s="58">
        <v>2023</v>
      </c>
      <c r="U2692" s="58" t="s">
        <v>4</v>
      </c>
      <c r="V2692" s="58" t="s">
        <v>95</v>
      </c>
      <c r="W2692" s="58" t="s">
        <v>97</v>
      </c>
      <c r="X2692" s="58" t="s">
        <v>98</v>
      </c>
      <c r="Y2692" s="58" t="s">
        <v>94</v>
      </c>
      <c r="Z2692" s="58" t="s">
        <v>96</v>
      </c>
      <c r="AA2692" s="58" t="s">
        <v>99</v>
      </c>
      <c r="AB2692" s="58">
        <v>254</v>
      </c>
      <c r="AC2692" s="58">
        <v>363.22</v>
      </c>
    </row>
    <row r="2693" spans="19:29" ht="18" customHeight="1" x14ac:dyDescent="0.25">
      <c r="S2693" s="58" t="s">
        <v>89</v>
      </c>
      <c r="T2693" s="58">
        <v>2023</v>
      </c>
      <c r="U2693" s="58" t="s">
        <v>4</v>
      </c>
      <c r="V2693" s="58" t="s">
        <v>95</v>
      </c>
      <c r="W2693" s="58" t="s">
        <v>97</v>
      </c>
      <c r="X2693" s="58" t="s">
        <v>98</v>
      </c>
      <c r="Y2693" s="58" t="s">
        <v>94</v>
      </c>
      <c r="Z2693" s="58" t="s">
        <v>96</v>
      </c>
      <c r="AA2693" s="58" t="s">
        <v>99</v>
      </c>
      <c r="AB2693" s="58">
        <v>256</v>
      </c>
      <c r="AC2693" s="58">
        <v>366.08</v>
      </c>
    </row>
    <row r="2694" spans="19:29" ht="18" customHeight="1" x14ac:dyDescent="0.25">
      <c r="S2694" s="58" t="s">
        <v>89</v>
      </c>
      <c r="T2694" s="58">
        <v>2023</v>
      </c>
      <c r="U2694" s="58" t="s">
        <v>4</v>
      </c>
      <c r="V2694" s="58" t="s">
        <v>95</v>
      </c>
      <c r="W2694" s="58" t="s">
        <v>97</v>
      </c>
      <c r="X2694" s="58" t="s">
        <v>98</v>
      </c>
      <c r="Y2694" s="58" t="s">
        <v>94</v>
      </c>
      <c r="Z2694" s="58" t="s">
        <v>96</v>
      </c>
      <c r="AA2694" s="58" t="s">
        <v>99</v>
      </c>
      <c r="AB2694" s="58">
        <v>792</v>
      </c>
      <c r="AC2694" s="58">
        <v>1132.56</v>
      </c>
    </row>
    <row r="2695" spans="19:29" ht="18" customHeight="1" x14ac:dyDescent="0.25">
      <c r="S2695" s="58" t="s">
        <v>89</v>
      </c>
      <c r="T2695" s="58">
        <v>2023</v>
      </c>
      <c r="U2695" s="58" t="s">
        <v>4</v>
      </c>
      <c r="V2695" s="58" t="s">
        <v>95</v>
      </c>
      <c r="W2695" s="58" t="s">
        <v>97</v>
      </c>
      <c r="X2695" s="58" t="s">
        <v>98</v>
      </c>
      <c r="Y2695" s="58" t="s">
        <v>94</v>
      </c>
      <c r="Z2695" s="58" t="s">
        <v>96</v>
      </c>
      <c r="AA2695" s="58" t="s">
        <v>99</v>
      </c>
      <c r="AB2695" s="58">
        <v>878</v>
      </c>
      <c r="AC2695" s="58">
        <v>1255.54</v>
      </c>
    </row>
    <row r="2696" spans="19:29" ht="18" customHeight="1" x14ac:dyDescent="0.25">
      <c r="S2696" s="58" t="s">
        <v>89</v>
      </c>
      <c r="T2696" s="58">
        <v>2023</v>
      </c>
      <c r="U2696" s="58" t="s">
        <v>4</v>
      </c>
      <c r="V2696" s="58" t="s">
        <v>95</v>
      </c>
      <c r="W2696" s="58" t="s">
        <v>97</v>
      </c>
      <c r="X2696" s="58" t="s">
        <v>98</v>
      </c>
      <c r="Y2696" s="58" t="s">
        <v>94</v>
      </c>
      <c r="Z2696" s="58" t="s">
        <v>96</v>
      </c>
      <c r="AA2696" s="58" t="s">
        <v>99</v>
      </c>
      <c r="AB2696" s="58">
        <v>831</v>
      </c>
      <c r="AC2696" s="58">
        <v>526.24</v>
      </c>
    </row>
    <row r="2697" spans="19:29" ht="18" customHeight="1" x14ac:dyDescent="0.25">
      <c r="S2697" s="58" t="s">
        <v>89</v>
      </c>
      <c r="T2697" s="58">
        <v>2023</v>
      </c>
      <c r="U2697" s="58" t="s">
        <v>4</v>
      </c>
      <c r="V2697" s="58" t="s">
        <v>95</v>
      </c>
      <c r="W2697" s="58" t="s">
        <v>97</v>
      </c>
      <c r="X2697" s="58" t="s">
        <v>98</v>
      </c>
      <c r="Y2697" s="58" t="s">
        <v>94</v>
      </c>
      <c r="Z2697" s="58" t="s">
        <v>96</v>
      </c>
      <c r="AA2697" s="58" t="s">
        <v>99</v>
      </c>
      <c r="AB2697" s="58">
        <v>255</v>
      </c>
      <c r="AC2697" s="58">
        <v>364.65</v>
      </c>
    </row>
    <row r="2698" spans="19:29" ht="18" customHeight="1" x14ac:dyDescent="0.25">
      <c r="S2698" s="58" t="s">
        <v>89</v>
      </c>
      <c r="T2698" s="58">
        <v>2023</v>
      </c>
      <c r="U2698" s="58" t="s">
        <v>4</v>
      </c>
      <c r="V2698" s="58" t="s">
        <v>95</v>
      </c>
      <c r="W2698" s="58" t="s">
        <v>97</v>
      </c>
      <c r="X2698" s="58" t="s">
        <v>98</v>
      </c>
      <c r="Y2698" s="58" t="s">
        <v>94</v>
      </c>
      <c r="Z2698" s="58" t="s">
        <v>96</v>
      </c>
      <c r="AA2698" s="58" t="s">
        <v>99</v>
      </c>
      <c r="AB2698" s="58">
        <v>283</v>
      </c>
      <c r="AC2698" s="58">
        <v>404.69</v>
      </c>
    </row>
    <row r="2699" spans="19:29" ht="18" customHeight="1" x14ac:dyDescent="0.25">
      <c r="S2699" s="58" t="s">
        <v>91</v>
      </c>
      <c r="T2699" s="58">
        <v>2023</v>
      </c>
      <c r="U2699" s="58" t="s">
        <v>4</v>
      </c>
      <c r="V2699" s="58" t="s">
        <v>95</v>
      </c>
      <c r="W2699" s="58" t="s">
        <v>97</v>
      </c>
      <c r="X2699" s="58" t="s">
        <v>98</v>
      </c>
      <c r="Y2699" s="58" t="s">
        <v>94</v>
      </c>
      <c r="Z2699" s="58" t="s">
        <v>96</v>
      </c>
      <c r="AA2699" s="58" t="s">
        <v>99</v>
      </c>
      <c r="AB2699" s="58">
        <v>801</v>
      </c>
      <c r="AC2699" s="58">
        <v>1145.43</v>
      </c>
    </row>
    <row r="2700" spans="19:29" ht="18" customHeight="1" x14ac:dyDescent="0.25">
      <c r="S2700" s="58" t="s">
        <v>89</v>
      </c>
      <c r="T2700" s="58">
        <v>2023</v>
      </c>
      <c r="U2700" s="58" t="s">
        <v>4</v>
      </c>
      <c r="V2700" s="58" t="s">
        <v>95</v>
      </c>
      <c r="W2700" s="58" t="s">
        <v>97</v>
      </c>
      <c r="X2700" s="58" t="s">
        <v>98</v>
      </c>
      <c r="Y2700" s="58" t="s">
        <v>94</v>
      </c>
      <c r="Z2700" s="58" t="s">
        <v>96</v>
      </c>
      <c r="AA2700" s="58" t="s">
        <v>99</v>
      </c>
      <c r="AB2700" s="58">
        <v>257</v>
      </c>
      <c r="AC2700" s="58">
        <v>367.51</v>
      </c>
    </row>
    <row r="2701" spans="19:29" ht="18" customHeight="1" x14ac:dyDescent="0.25">
      <c r="S2701" s="58" t="s">
        <v>82</v>
      </c>
      <c r="T2701" s="58">
        <v>2023</v>
      </c>
      <c r="U2701" s="58" t="s">
        <v>10</v>
      </c>
      <c r="V2701" s="58" t="s">
        <v>95</v>
      </c>
      <c r="W2701" s="58" t="s">
        <v>97</v>
      </c>
      <c r="X2701" s="58" t="s">
        <v>98</v>
      </c>
      <c r="Y2701" s="58" t="s">
        <v>94</v>
      </c>
      <c r="Z2701" s="58" t="s">
        <v>96</v>
      </c>
      <c r="AA2701" s="58" t="s">
        <v>99</v>
      </c>
      <c r="AB2701" s="58">
        <v>224</v>
      </c>
      <c r="AC2701" s="58">
        <v>320.32</v>
      </c>
    </row>
    <row r="2702" spans="19:29" ht="18" customHeight="1" x14ac:dyDescent="0.25">
      <c r="S2702" s="58" t="s">
        <v>82</v>
      </c>
      <c r="T2702" s="58">
        <v>2023</v>
      </c>
      <c r="U2702" s="58" t="s">
        <v>10</v>
      </c>
      <c r="V2702" s="58" t="s">
        <v>95</v>
      </c>
      <c r="W2702" s="58" t="s">
        <v>97</v>
      </c>
      <c r="X2702" s="58" t="s">
        <v>98</v>
      </c>
      <c r="Y2702" s="58" t="s">
        <v>94</v>
      </c>
      <c r="Z2702" s="58" t="s">
        <v>96</v>
      </c>
      <c r="AA2702" s="58" t="s">
        <v>99</v>
      </c>
      <c r="AB2702" s="58">
        <v>250</v>
      </c>
      <c r="AC2702" s="58">
        <v>357.5</v>
      </c>
    </row>
    <row r="2703" spans="19:29" ht="18" customHeight="1" x14ac:dyDescent="0.25">
      <c r="S2703" s="58" t="s">
        <v>82</v>
      </c>
      <c r="T2703" s="58">
        <v>2023</v>
      </c>
      <c r="U2703" s="58" t="s">
        <v>10</v>
      </c>
      <c r="V2703" s="58" t="s">
        <v>95</v>
      </c>
      <c r="W2703" s="58" t="s">
        <v>97</v>
      </c>
      <c r="X2703" s="58" t="s">
        <v>98</v>
      </c>
      <c r="Y2703" s="58" t="s">
        <v>94</v>
      </c>
      <c r="Z2703" s="58" t="s">
        <v>96</v>
      </c>
      <c r="AA2703" s="58" t="s">
        <v>99</v>
      </c>
      <c r="AB2703" s="58">
        <v>226</v>
      </c>
      <c r="AC2703" s="58">
        <v>323.18</v>
      </c>
    </row>
    <row r="2704" spans="19:29" ht="18" customHeight="1" x14ac:dyDescent="0.25">
      <c r="S2704" s="58" t="s">
        <v>82</v>
      </c>
      <c r="T2704" s="58">
        <v>2023</v>
      </c>
      <c r="U2704" s="58" t="s">
        <v>10</v>
      </c>
      <c r="V2704" s="58" t="s">
        <v>95</v>
      </c>
      <c r="W2704" s="58" t="s">
        <v>97</v>
      </c>
      <c r="X2704" s="58" t="s">
        <v>98</v>
      </c>
      <c r="Y2704" s="58" t="s">
        <v>94</v>
      </c>
      <c r="Z2704" s="58" t="s">
        <v>96</v>
      </c>
      <c r="AA2704" s="58" t="s">
        <v>99</v>
      </c>
      <c r="AB2704" s="58">
        <v>797</v>
      </c>
      <c r="AC2704" s="58">
        <v>1139.71</v>
      </c>
    </row>
    <row r="2705" spans="19:29" ht="18" customHeight="1" x14ac:dyDescent="0.25">
      <c r="S2705" s="58" t="s">
        <v>82</v>
      </c>
      <c r="T2705" s="58">
        <v>2023</v>
      </c>
      <c r="U2705" s="58" t="s">
        <v>10</v>
      </c>
      <c r="V2705" s="58" t="s">
        <v>95</v>
      </c>
      <c r="W2705" s="58" t="s">
        <v>97</v>
      </c>
      <c r="X2705" s="58" t="s">
        <v>98</v>
      </c>
      <c r="Y2705" s="58" t="s">
        <v>94</v>
      </c>
      <c r="Z2705" s="58" t="s">
        <v>96</v>
      </c>
      <c r="AA2705" s="58" t="s">
        <v>99</v>
      </c>
      <c r="AB2705" s="58">
        <v>884</v>
      </c>
      <c r="AC2705" s="58">
        <v>1264.1199999999999</v>
      </c>
    </row>
    <row r="2706" spans="19:29" ht="18" customHeight="1" x14ac:dyDescent="0.25">
      <c r="S2706" s="58" t="s">
        <v>82</v>
      </c>
      <c r="T2706" s="58">
        <v>2023</v>
      </c>
      <c r="U2706" s="58" t="s">
        <v>10</v>
      </c>
      <c r="V2706" s="58" t="s">
        <v>95</v>
      </c>
      <c r="W2706" s="58" t="s">
        <v>97</v>
      </c>
      <c r="X2706" s="58" t="s">
        <v>98</v>
      </c>
      <c r="Y2706" s="58" t="s">
        <v>94</v>
      </c>
      <c r="Z2706" s="58" t="s">
        <v>96</v>
      </c>
      <c r="AA2706" s="58" t="s">
        <v>99</v>
      </c>
      <c r="AB2706" s="58">
        <v>837</v>
      </c>
      <c r="AC2706" s="58">
        <v>526.24</v>
      </c>
    </row>
    <row r="2707" spans="19:29" ht="18" customHeight="1" x14ac:dyDescent="0.25">
      <c r="S2707" s="58" t="s">
        <v>82</v>
      </c>
      <c r="T2707" s="58">
        <v>2023</v>
      </c>
      <c r="U2707" s="58" t="s">
        <v>10</v>
      </c>
      <c r="V2707" s="58" t="s">
        <v>95</v>
      </c>
      <c r="W2707" s="58" t="s">
        <v>97</v>
      </c>
      <c r="X2707" s="58" t="s">
        <v>98</v>
      </c>
      <c r="Y2707" s="58" t="s">
        <v>94</v>
      </c>
      <c r="Z2707" s="58" t="s">
        <v>96</v>
      </c>
      <c r="AA2707" s="58" t="s">
        <v>99</v>
      </c>
      <c r="AB2707" s="58">
        <v>225</v>
      </c>
      <c r="AC2707" s="58">
        <v>321.75</v>
      </c>
    </row>
    <row r="2708" spans="19:29" ht="18" customHeight="1" x14ac:dyDescent="0.25">
      <c r="S2708" s="58" t="s">
        <v>82</v>
      </c>
      <c r="T2708" s="58">
        <v>2023</v>
      </c>
      <c r="U2708" s="58" t="s">
        <v>10</v>
      </c>
      <c r="V2708" s="58" t="s">
        <v>95</v>
      </c>
      <c r="W2708" s="58" t="s">
        <v>97</v>
      </c>
      <c r="X2708" s="58" t="s">
        <v>98</v>
      </c>
      <c r="Y2708" s="58" t="s">
        <v>94</v>
      </c>
      <c r="Z2708" s="58" t="s">
        <v>96</v>
      </c>
      <c r="AA2708" s="58" t="s">
        <v>99</v>
      </c>
      <c r="AB2708" s="58">
        <v>253</v>
      </c>
      <c r="AC2708" s="58">
        <v>361.78999999999996</v>
      </c>
    </row>
    <row r="2709" spans="19:29" ht="18" customHeight="1" x14ac:dyDescent="0.25">
      <c r="S2709" s="58" t="s">
        <v>82</v>
      </c>
      <c r="T2709" s="58">
        <v>2023</v>
      </c>
      <c r="U2709" s="58" t="s">
        <v>10</v>
      </c>
      <c r="V2709" s="58" t="s">
        <v>95</v>
      </c>
      <c r="W2709" s="58" t="s">
        <v>97</v>
      </c>
      <c r="X2709" s="58" t="s">
        <v>98</v>
      </c>
      <c r="Y2709" s="58" t="s">
        <v>94</v>
      </c>
      <c r="Z2709" s="58" t="s">
        <v>96</v>
      </c>
      <c r="AA2709" s="58" t="s">
        <v>99</v>
      </c>
      <c r="AB2709" s="58">
        <v>223</v>
      </c>
      <c r="AC2709" s="58">
        <v>318.89</v>
      </c>
    </row>
    <row r="2710" spans="19:29" ht="18" customHeight="1" x14ac:dyDescent="0.25">
      <c r="S2710" s="58" t="s">
        <v>82</v>
      </c>
      <c r="T2710" s="58">
        <v>2023</v>
      </c>
      <c r="U2710" s="58" t="s">
        <v>10</v>
      </c>
      <c r="V2710" s="58" t="s">
        <v>95</v>
      </c>
      <c r="W2710" s="58" t="s">
        <v>97</v>
      </c>
      <c r="X2710" s="58" t="s">
        <v>98</v>
      </c>
      <c r="Y2710" s="58" t="s">
        <v>94</v>
      </c>
      <c r="Z2710" s="58" t="s">
        <v>96</v>
      </c>
      <c r="AA2710" s="58" t="s">
        <v>99</v>
      </c>
      <c r="AB2710" s="58">
        <v>806</v>
      </c>
      <c r="AC2710" s="58">
        <v>1152.58</v>
      </c>
    </row>
    <row r="2711" spans="19:29" ht="18" customHeight="1" x14ac:dyDescent="0.25">
      <c r="S2711" s="58" t="s">
        <v>89</v>
      </c>
      <c r="T2711" s="58">
        <v>2023</v>
      </c>
      <c r="U2711" s="58" t="s">
        <v>9</v>
      </c>
      <c r="V2711" s="58" t="s">
        <v>95</v>
      </c>
      <c r="W2711" s="58" t="s">
        <v>97</v>
      </c>
      <c r="X2711" s="58" t="s">
        <v>98</v>
      </c>
      <c r="Y2711" s="58" t="s">
        <v>94</v>
      </c>
      <c r="Z2711" s="58" t="s">
        <v>96</v>
      </c>
      <c r="AA2711" s="58" t="s">
        <v>99</v>
      </c>
      <c r="AB2711" s="58">
        <v>254</v>
      </c>
      <c r="AC2711" s="58">
        <v>363.22</v>
      </c>
    </row>
    <row r="2712" spans="19:29" ht="18" customHeight="1" x14ac:dyDescent="0.25">
      <c r="S2712" s="58" t="s">
        <v>89</v>
      </c>
      <c r="T2712" s="58">
        <v>2023</v>
      </c>
      <c r="U2712" s="58" t="s">
        <v>9</v>
      </c>
      <c r="V2712" s="58" t="s">
        <v>95</v>
      </c>
      <c r="W2712" s="58" t="s">
        <v>97</v>
      </c>
      <c r="X2712" s="58" t="s">
        <v>98</v>
      </c>
      <c r="Y2712" s="58" t="s">
        <v>94</v>
      </c>
      <c r="Z2712" s="58" t="s">
        <v>96</v>
      </c>
      <c r="AA2712" s="58" t="s">
        <v>99</v>
      </c>
      <c r="AB2712" s="58">
        <v>230</v>
      </c>
      <c r="AC2712" s="58">
        <v>328.9</v>
      </c>
    </row>
    <row r="2713" spans="19:29" ht="18" customHeight="1" x14ac:dyDescent="0.25">
      <c r="S2713" s="58" t="s">
        <v>89</v>
      </c>
      <c r="T2713" s="58">
        <v>2023</v>
      </c>
      <c r="U2713" s="58" t="s">
        <v>9</v>
      </c>
      <c r="V2713" s="58" t="s">
        <v>95</v>
      </c>
      <c r="W2713" s="58" t="s">
        <v>97</v>
      </c>
      <c r="X2713" s="58" t="s">
        <v>98</v>
      </c>
      <c r="Y2713" s="58" t="s">
        <v>94</v>
      </c>
      <c r="Z2713" s="58" t="s">
        <v>96</v>
      </c>
      <c r="AA2713" s="58" t="s">
        <v>99</v>
      </c>
      <c r="AB2713" s="58">
        <v>256</v>
      </c>
      <c r="AC2713" s="58">
        <v>366.08</v>
      </c>
    </row>
    <row r="2714" spans="19:29" ht="18" customHeight="1" x14ac:dyDescent="0.25">
      <c r="S2714" s="58" t="s">
        <v>89</v>
      </c>
      <c r="T2714" s="58">
        <v>2023</v>
      </c>
      <c r="U2714" s="58" t="s">
        <v>9</v>
      </c>
      <c r="V2714" s="58" t="s">
        <v>95</v>
      </c>
      <c r="W2714" s="58" t="s">
        <v>97</v>
      </c>
      <c r="X2714" s="58" t="s">
        <v>98</v>
      </c>
      <c r="Y2714" s="58" t="s">
        <v>94</v>
      </c>
      <c r="Z2714" s="58" t="s">
        <v>96</v>
      </c>
      <c r="AA2714" s="58" t="s">
        <v>99</v>
      </c>
      <c r="AB2714" s="58">
        <v>796</v>
      </c>
      <c r="AC2714" s="58">
        <v>1138.28</v>
      </c>
    </row>
    <row r="2715" spans="19:29" ht="18" customHeight="1" x14ac:dyDescent="0.25">
      <c r="S2715" s="58" t="s">
        <v>82</v>
      </c>
      <c r="T2715" s="58">
        <v>2023</v>
      </c>
      <c r="U2715" s="58" t="s">
        <v>9</v>
      </c>
      <c r="V2715" s="58" t="s">
        <v>95</v>
      </c>
      <c r="W2715" s="58" t="s">
        <v>97</v>
      </c>
      <c r="X2715" s="58" t="s">
        <v>98</v>
      </c>
      <c r="Y2715" s="58" t="s">
        <v>94</v>
      </c>
      <c r="Z2715" s="58" t="s">
        <v>96</v>
      </c>
      <c r="AA2715" s="58" t="s">
        <v>99</v>
      </c>
      <c r="AB2715" s="58">
        <v>883</v>
      </c>
      <c r="AC2715" s="58">
        <v>1262.69</v>
      </c>
    </row>
    <row r="2716" spans="19:29" ht="18" customHeight="1" x14ac:dyDescent="0.25">
      <c r="S2716" s="58" t="s">
        <v>82</v>
      </c>
      <c r="T2716" s="58">
        <v>2023</v>
      </c>
      <c r="U2716" s="58" t="s">
        <v>9</v>
      </c>
      <c r="V2716" s="58" t="s">
        <v>95</v>
      </c>
      <c r="W2716" s="58" t="s">
        <v>97</v>
      </c>
      <c r="X2716" s="58" t="s">
        <v>98</v>
      </c>
      <c r="Y2716" s="58" t="s">
        <v>94</v>
      </c>
      <c r="Z2716" s="58" t="s">
        <v>96</v>
      </c>
      <c r="AA2716" s="58" t="s">
        <v>99</v>
      </c>
      <c r="AB2716" s="58">
        <v>836</v>
      </c>
      <c r="AC2716" s="58">
        <v>526.24</v>
      </c>
    </row>
    <row r="2717" spans="19:29" ht="18" customHeight="1" x14ac:dyDescent="0.25">
      <c r="S2717" s="58" t="s">
        <v>89</v>
      </c>
      <c r="T2717" s="58">
        <v>2023</v>
      </c>
      <c r="U2717" s="58" t="s">
        <v>9</v>
      </c>
      <c r="V2717" s="58" t="s">
        <v>95</v>
      </c>
      <c r="W2717" s="58" t="s">
        <v>97</v>
      </c>
      <c r="X2717" s="58" t="s">
        <v>98</v>
      </c>
      <c r="Y2717" s="58" t="s">
        <v>94</v>
      </c>
      <c r="Z2717" s="58" t="s">
        <v>96</v>
      </c>
      <c r="AA2717" s="58" t="s">
        <v>99</v>
      </c>
      <c r="AB2717" s="58">
        <v>231</v>
      </c>
      <c r="AC2717" s="58">
        <v>330.33</v>
      </c>
    </row>
    <row r="2718" spans="19:29" ht="18" customHeight="1" x14ac:dyDescent="0.25">
      <c r="S2718" s="58" t="s">
        <v>89</v>
      </c>
      <c r="T2718" s="58">
        <v>2023</v>
      </c>
      <c r="U2718" s="58" t="s">
        <v>9</v>
      </c>
      <c r="V2718" s="58" t="s">
        <v>95</v>
      </c>
      <c r="W2718" s="58" t="s">
        <v>97</v>
      </c>
      <c r="X2718" s="58" t="s">
        <v>98</v>
      </c>
      <c r="Y2718" s="58" t="s">
        <v>94</v>
      </c>
      <c r="Z2718" s="58" t="s">
        <v>96</v>
      </c>
      <c r="AA2718" s="58" t="s">
        <v>99</v>
      </c>
      <c r="AB2718" s="58">
        <v>229</v>
      </c>
      <c r="AC2718" s="58">
        <v>327.47000000000003</v>
      </c>
    </row>
    <row r="2719" spans="19:29" ht="18" customHeight="1" x14ac:dyDescent="0.25">
      <c r="S2719" s="58" t="s">
        <v>89</v>
      </c>
      <c r="T2719" s="58">
        <v>2023</v>
      </c>
      <c r="U2719" s="58" t="s">
        <v>9</v>
      </c>
      <c r="V2719" s="58" t="s">
        <v>95</v>
      </c>
      <c r="W2719" s="58" t="s">
        <v>97</v>
      </c>
      <c r="X2719" s="58" t="s">
        <v>98</v>
      </c>
      <c r="Y2719" s="58" t="s">
        <v>94</v>
      </c>
      <c r="Z2719" s="58" t="s">
        <v>96</v>
      </c>
      <c r="AA2719" s="58" t="s">
        <v>99</v>
      </c>
      <c r="AB2719" s="58">
        <v>805</v>
      </c>
      <c r="AC2719" s="58">
        <v>1151.1500000000001</v>
      </c>
    </row>
    <row r="2720" spans="19:29" ht="18" customHeight="1" x14ac:dyDescent="0.25">
      <c r="S2720" s="58" t="s">
        <v>89</v>
      </c>
      <c r="T2720" s="58">
        <v>2023</v>
      </c>
      <c r="U2720" s="58" t="s">
        <v>9</v>
      </c>
      <c r="V2720" s="58" t="s">
        <v>95</v>
      </c>
      <c r="W2720" s="58" t="s">
        <v>97</v>
      </c>
      <c r="X2720" s="58" t="s">
        <v>98</v>
      </c>
      <c r="Y2720" s="58" t="s">
        <v>94</v>
      </c>
      <c r="Z2720" s="58" t="s">
        <v>96</v>
      </c>
      <c r="AA2720" s="58" t="s">
        <v>99</v>
      </c>
      <c r="AB2720" s="58">
        <v>227</v>
      </c>
      <c r="AC2720" s="58">
        <v>324.61</v>
      </c>
    </row>
    <row r="2721" spans="19:29" ht="18" customHeight="1" x14ac:dyDescent="0.25">
      <c r="S2721" s="58" t="s">
        <v>91</v>
      </c>
      <c r="T2721" s="58">
        <v>2023</v>
      </c>
      <c r="U2721" s="58" t="s">
        <v>8</v>
      </c>
      <c r="V2721" s="58" t="s">
        <v>95</v>
      </c>
      <c r="W2721" s="58" t="s">
        <v>97</v>
      </c>
      <c r="X2721" s="58" t="s">
        <v>98</v>
      </c>
      <c r="Y2721" s="58" t="s">
        <v>94</v>
      </c>
      <c r="Z2721" s="58" t="s">
        <v>96</v>
      </c>
      <c r="AA2721" s="58" t="s">
        <v>99</v>
      </c>
      <c r="AB2721" s="58">
        <v>260</v>
      </c>
      <c r="AC2721" s="58">
        <v>371.8</v>
      </c>
    </row>
    <row r="2722" spans="19:29" ht="18" customHeight="1" x14ac:dyDescent="0.25">
      <c r="S2722" s="58" t="s">
        <v>82</v>
      </c>
      <c r="T2722" s="58">
        <v>2023</v>
      </c>
      <c r="U2722" s="58" t="s">
        <v>8</v>
      </c>
      <c r="V2722" s="58" t="s">
        <v>95</v>
      </c>
      <c r="W2722" s="58" t="s">
        <v>97</v>
      </c>
      <c r="X2722" s="58" t="s">
        <v>98</v>
      </c>
      <c r="Y2722" s="58" t="s">
        <v>94</v>
      </c>
      <c r="Z2722" s="58" t="s">
        <v>96</v>
      </c>
      <c r="AA2722" s="58" t="s">
        <v>99</v>
      </c>
      <c r="AB2722" s="58">
        <v>236</v>
      </c>
      <c r="AC2722" s="58">
        <v>337.48</v>
      </c>
    </row>
    <row r="2723" spans="19:29" ht="18" customHeight="1" x14ac:dyDescent="0.25">
      <c r="S2723" s="58" t="s">
        <v>89</v>
      </c>
      <c r="T2723" s="58">
        <v>2023</v>
      </c>
      <c r="U2723" s="58" t="s">
        <v>8</v>
      </c>
      <c r="V2723" s="58" t="s">
        <v>95</v>
      </c>
      <c r="W2723" s="58" t="s">
        <v>97</v>
      </c>
      <c r="X2723" s="58" t="s">
        <v>98</v>
      </c>
      <c r="Y2723" s="58" t="s">
        <v>94</v>
      </c>
      <c r="Z2723" s="58" t="s">
        <v>96</v>
      </c>
      <c r="AA2723" s="58" t="s">
        <v>99</v>
      </c>
      <c r="AB2723" s="58">
        <v>262</v>
      </c>
      <c r="AC2723" s="58">
        <v>374.65999999999997</v>
      </c>
    </row>
    <row r="2724" spans="19:29" ht="18" customHeight="1" x14ac:dyDescent="0.25">
      <c r="S2724" s="58" t="s">
        <v>93</v>
      </c>
      <c r="T2724" s="58">
        <v>2023</v>
      </c>
      <c r="U2724" s="58" t="s">
        <v>8</v>
      </c>
      <c r="V2724" s="58" t="s">
        <v>95</v>
      </c>
      <c r="W2724" s="58" t="s">
        <v>97</v>
      </c>
      <c r="X2724" s="58" t="s">
        <v>98</v>
      </c>
      <c r="Y2724" s="58" t="s">
        <v>94</v>
      </c>
      <c r="Z2724" s="58" t="s">
        <v>96</v>
      </c>
      <c r="AA2724" s="58" t="s">
        <v>99</v>
      </c>
      <c r="AB2724" s="58">
        <v>232</v>
      </c>
      <c r="AC2724" s="58">
        <v>331.76</v>
      </c>
    </row>
    <row r="2725" spans="19:29" ht="18" customHeight="1" x14ac:dyDescent="0.25">
      <c r="S2725" s="58" t="s">
        <v>82</v>
      </c>
      <c r="T2725" s="58">
        <v>2023</v>
      </c>
      <c r="U2725" s="58" t="s">
        <v>8</v>
      </c>
      <c r="V2725" s="58" t="s">
        <v>95</v>
      </c>
      <c r="W2725" s="58" t="s">
        <v>97</v>
      </c>
      <c r="X2725" s="58" t="s">
        <v>98</v>
      </c>
      <c r="Y2725" s="58" t="s">
        <v>94</v>
      </c>
      <c r="Z2725" s="58" t="s">
        <v>96</v>
      </c>
      <c r="AA2725" s="58" t="s">
        <v>99</v>
      </c>
      <c r="AB2725" s="58">
        <v>795</v>
      </c>
      <c r="AC2725" s="58">
        <v>1136.8499999999999</v>
      </c>
    </row>
    <row r="2726" spans="19:29" ht="18" customHeight="1" x14ac:dyDescent="0.25">
      <c r="S2726" s="58" t="s">
        <v>89</v>
      </c>
      <c r="T2726" s="58">
        <v>2023</v>
      </c>
      <c r="U2726" s="58" t="s">
        <v>8</v>
      </c>
      <c r="V2726" s="58" t="s">
        <v>95</v>
      </c>
      <c r="W2726" s="58" t="s">
        <v>97</v>
      </c>
      <c r="X2726" s="58" t="s">
        <v>98</v>
      </c>
      <c r="Y2726" s="58" t="s">
        <v>94</v>
      </c>
      <c r="Z2726" s="58" t="s">
        <v>96</v>
      </c>
      <c r="AA2726" s="58" t="s">
        <v>99</v>
      </c>
      <c r="AB2726" s="58">
        <v>882</v>
      </c>
      <c r="AC2726" s="58">
        <v>1261.26</v>
      </c>
    </row>
    <row r="2727" spans="19:29" ht="18" customHeight="1" x14ac:dyDescent="0.25">
      <c r="S2727" s="58" t="s">
        <v>89</v>
      </c>
      <c r="T2727" s="58">
        <v>2023</v>
      </c>
      <c r="U2727" s="58" t="s">
        <v>8</v>
      </c>
      <c r="V2727" s="58" t="s">
        <v>95</v>
      </c>
      <c r="W2727" s="58" t="s">
        <v>97</v>
      </c>
      <c r="X2727" s="58" t="s">
        <v>98</v>
      </c>
      <c r="Y2727" s="58" t="s">
        <v>94</v>
      </c>
      <c r="Z2727" s="58" t="s">
        <v>96</v>
      </c>
      <c r="AA2727" s="58" t="s">
        <v>99</v>
      </c>
      <c r="AB2727" s="58">
        <v>835</v>
      </c>
      <c r="AC2727" s="58">
        <v>526.24</v>
      </c>
    </row>
    <row r="2728" spans="19:29" ht="18" customHeight="1" x14ac:dyDescent="0.25">
      <c r="S2728" s="58" t="s">
        <v>82</v>
      </c>
      <c r="T2728" s="58">
        <v>2023</v>
      </c>
      <c r="U2728" s="58" t="s">
        <v>8</v>
      </c>
      <c r="V2728" s="58" t="s">
        <v>95</v>
      </c>
      <c r="W2728" s="58" t="s">
        <v>97</v>
      </c>
      <c r="X2728" s="58" t="s">
        <v>98</v>
      </c>
      <c r="Y2728" s="58" t="s">
        <v>94</v>
      </c>
      <c r="Z2728" s="58" t="s">
        <v>96</v>
      </c>
      <c r="AA2728" s="58" t="s">
        <v>99</v>
      </c>
      <c r="AB2728" s="58">
        <v>237</v>
      </c>
      <c r="AC2728" s="58">
        <v>338.90999999999997</v>
      </c>
    </row>
    <row r="2729" spans="19:29" ht="18" customHeight="1" x14ac:dyDescent="0.25">
      <c r="S2729" s="58" t="s">
        <v>93</v>
      </c>
      <c r="T2729" s="58">
        <v>2023</v>
      </c>
      <c r="U2729" s="58" t="s">
        <v>8</v>
      </c>
      <c r="V2729" s="58" t="s">
        <v>95</v>
      </c>
      <c r="W2729" s="58" t="s">
        <v>97</v>
      </c>
      <c r="X2729" s="58" t="s">
        <v>98</v>
      </c>
      <c r="Y2729" s="58" t="s">
        <v>94</v>
      </c>
      <c r="Z2729" s="58" t="s">
        <v>96</v>
      </c>
      <c r="AA2729" s="58" t="s">
        <v>99</v>
      </c>
      <c r="AB2729" s="58">
        <v>259</v>
      </c>
      <c r="AC2729" s="58">
        <v>370.37</v>
      </c>
    </row>
    <row r="2730" spans="19:29" ht="18" customHeight="1" x14ac:dyDescent="0.25">
      <c r="S2730" s="58" t="s">
        <v>89</v>
      </c>
      <c r="T2730" s="58">
        <v>2023</v>
      </c>
      <c r="U2730" s="58" t="s">
        <v>8</v>
      </c>
      <c r="V2730" s="58" t="s">
        <v>95</v>
      </c>
      <c r="W2730" s="58" t="s">
        <v>97</v>
      </c>
      <c r="X2730" s="58" t="s">
        <v>98</v>
      </c>
      <c r="Y2730" s="58" t="s">
        <v>94</v>
      </c>
      <c r="Z2730" s="58" t="s">
        <v>96</v>
      </c>
      <c r="AA2730" s="58" t="s">
        <v>99</v>
      </c>
      <c r="AB2730" s="58">
        <v>235</v>
      </c>
      <c r="AC2730" s="58">
        <v>336.05</v>
      </c>
    </row>
    <row r="2731" spans="19:29" ht="18" customHeight="1" x14ac:dyDescent="0.25">
      <c r="S2731" s="58" t="s">
        <v>82</v>
      </c>
      <c r="T2731" s="58">
        <v>2023</v>
      </c>
      <c r="U2731" s="58" t="s">
        <v>8</v>
      </c>
      <c r="V2731" s="58" t="s">
        <v>95</v>
      </c>
      <c r="W2731" s="58" t="s">
        <v>97</v>
      </c>
      <c r="X2731" s="58" t="s">
        <v>98</v>
      </c>
      <c r="Y2731" s="58" t="s">
        <v>94</v>
      </c>
      <c r="Z2731" s="58" t="s">
        <v>96</v>
      </c>
      <c r="AA2731" s="58" t="s">
        <v>99</v>
      </c>
      <c r="AB2731" s="58">
        <v>804</v>
      </c>
      <c r="AC2731" s="58">
        <v>1149.72</v>
      </c>
    </row>
    <row r="2732" spans="19:29" ht="18" customHeight="1" x14ac:dyDescent="0.25">
      <c r="S2732" s="58" t="s">
        <v>91</v>
      </c>
      <c r="T2732" s="58">
        <v>2023</v>
      </c>
      <c r="U2732" s="58" t="s">
        <v>8</v>
      </c>
      <c r="V2732" s="58" t="s">
        <v>95</v>
      </c>
      <c r="W2732" s="58" t="s">
        <v>97</v>
      </c>
      <c r="X2732" s="58" t="s">
        <v>98</v>
      </c>
      <c r="Y2732" s="58" t="s">
        <v>94</v>
      </c>
      <c r="Z2732" s="58" t="s">
        <v>96</v>
      </c>
      <c r="AA2732" s="58" t="s">
        <v>99</v>
      </c>
      <c r="AB2732" s="58">
        <v>233</v>
      </c>
      <c r="AC2732" s="58">
        <v>333.19</v>
      </c>
    </row>
    <row r="2733" spans="19:29" ht="18" customHeight="1" x14ac:dyDescent="0.25">
      <c r="S2733" s="58" t="s">
        <v>89</v>
      </c>
      <c r="T2733" s="58">
        <v>2024</v>
      </c>
      <c r="U2733" s="58" t="s">
        <v>3</v>
      </c>
      <c r="V2733" s="58" t="s">
        <v>83</v>
      </c>
      <c r="W2733" s="58" t="s">
        <v>84</v>
      </c>
      <c r="X2733" s="58" t="s">
        <v>85</v>
      </c>
      <c r="Y2733" s="58" t="s">
        <v>86</v>
      </c>
      <c r="Z2733" s="58" t="s">
        <v>87</v>
      </c>
      <c r="AA2733" s="58" t="s">
        <v>90</v>
      </c>
      <c r="AB2733" s="58">
        <v>302</v>
      </c>
      <c r="AC2733" s="58">
        <v>462.06</v>
      </c>
    </row>
    <row r="2734" spans="19:29" ht="18" customHeight="1" x14ac:dyDescent="0.25">
      <c r="S2734" s="58" t="s">
        <v>82</v>
      </c>
      <c r="T2734" s="58">
        <v>2024</v>
      </c>
      <c r="U2734" s="58" t="s">
        <v>3</v>
      </c>
      <c r="V2734" s="58" t="s">
        <v>83</v>
      </c>
      <c r="W2734" s="58" t="s">
        <v>84</v>
      </c>
      <c r="X2734" s="58" t="s">
        <v>85</v>
      </c>
      <c r="Y2734" s="58" t="s">
        <v>86</v>
      </c>
      <c r="Z2734" s="58" t="s">
        <v>87</v>
      </c>
      <c r="AA2734" s="58" t="s">
        <v>90</v>
      </c>
      <c r="AB2734" s="58">
        <v>272</v>
      </c>
      <c r="AC2734" s="58">
        <v>388.96</v>
      </c>
    </row>
    <row r="2735" spans="19:29" ht="18" customHeight="1" x14ac:dyDescent="0.25">
      <c r="S2735" s="58" t="s">
        <v>89</v>
      </c>
      <c r="T2735" s="58">
        <v>2024</v>
      </c>
      <c r="U2735" s="58" t="s">
        <v>3</v>
      </c>
      <c r="V2735" s="58" t="s">
        <v>83</v>
      </c>
      <c r="W2735" s="58" t="s">
        <v>84</v>
      </c>
      <c r="X2735" s="58" t="s">
        <v>85</v>
      </c>
      <c r="Y2735" s="58" t="s">
        <v>86</v>
      </c>
      <c r="Z2735" s="58" t="s">
        <v>87</v>
      </c>
      <c r="AA2735" s="58" t="s">
        <v>90</v>
      </c>
      <c r="AB2735" s="58">
        <v>298</v>
      </c>
      <c r="AC2735" s="58">
        <v>426.14</v>
      </c>
    </row>
    <row r="2736" spans="19:29" ht="18" customHeight="1" x14ac:dyDescent="0.25">
      <c r="S2736" s="58" t="s">
        <v>89</v>
      </c>
      <c r="T2736" s="58">
        <v>2024</v>
      </c>
      <c r="U2736" s="58" t="s">
        <v>3</v>
      </c>
      <c r="V2736" s="58" t="s">
        <v>83</v>
      </c>
      <c r="W2736" s="58" t="s">
        <v>84</v>
      </c>
      <c r="X2736" s="58" t="s">
        <v>85</v>
      </c>
      <c r="Y2736" s="58" t="s">
        <v>86</v>
      </c>
      <c r="Z2736" s="58" t="s">
        <v>87</v>
      </c>
      <c r="AA2736" s="58" t="s">
        <v>90</v>
      </c>
      <c r="AB2736" s="58">
        <v>274</v>
      </c>
      <c r="AC2736" s="58">
        <v>391.82</v>
      </c>
    </row>
    <row r="2737" spans="19:29" ht="18" customHeight="1" x14ac:dyDescent="0.25">
      <c r="S2737" s="58" t="s">
        <v>82</v>
      </c>
      <c r="T2737" s="58">
        <v>2024</v>
      </c>
      <c r="U2737" s="58" t="s">
        <v>3</v>
      </c>
      <c r="V2737" s="58" t="s">
        <v>83</v>
      </c>
      <c r="W2737" s="58" t="s">
        <v>84</v>
      </c>
      <c r="X2737" s="58" t="s">
        <v>85</v>
      </c>
      <c r="Y2737" s="58" t="s">
        <v>86</v>
      </c>
      <c r="Z2737" s="58" t="s">
        <v>87</v>
      </c>
      <c r="AA2737" s="58" t="s">
        <v>90</v>
      </c>
      <c r="AB2737" s="58">
        <v>666</v>
      </c>
      <c r="AC2737" s="58">
        <v>952.38</v>
      </c>
    </row>
    <row r="2738" spans="19:29" ht="18" customHeight="1" x14ac:dyDescent="0.25">
      <c r="S2738" s="58" t="s">
        <v>91</v>
      </c>
      <c r="T2738" s="58">
        <v>2024</v>
      </c>
      <c r="U2738" s="58" t="s">
        <v>3</v>
      </c>
      <c r="V2738" s="58" t="s">
        <v>83</v>
      </c>
      <c r="W2738" s="58" t="s">
        <v>84</v>
      </c>
      <c r="X2738" s="58" t="s">
        <v>85</v>
      </c>
      <c r="Y2738" s="58" t="s">
        <v>86</v>
      </c>
      <c r="Z2738" s="58" t="s">
        <v>87</v>
      </c>
      <c r="AA2738" s="58" t="s">
        <v>90</v>
      </c>
      <c r="AB2738" s="58">
        <v>753</v>
      </c>
      <c r="AC2738" s="58">
        <v>1076.79</v>
      </c>
    </row>
    <row r="2739" spans="19:29" ht="18" customHeight="1" x14ac:dyDescent="0.25">
      <c r="S2739" s="58" t="s">
        <v>91</v>
      </c>
      <c r="T2739" s="58">
        <v>2024</v>
      </c>
      <c r="U2739" s="58" t="s">
        <v>3</v>
      </c>
      <c r="V2739" s="58" t="s">
        <v>83</v>
      </c>
      <c r="W2739" s="58" t="s">
        <v>84</v>
      </c>
      <c r="X2739" s="58" t="s">
        <v>85</v>
      </c>
      <c r="Y2739" s="58" t="s">
        <v>86</v>
      </c>
      <c r="Z2739" s="58" t="s">
        <v>87</v>
      </c>
      <c r="AA2739" s="58" t="s">
        <v>90</v>
      </c>
      <c r="AB2739" s="58">
        <v>297</v>
      </c>
      <c r="AC2739" s="58">
        <v>424.71</v>
      </c>
    </row>
    <row r="2740" spans="19:29" ht="18" customHeight="1" x14ac:dyDescent="0.25">
      <c r="S2740" s="58" t="s">
        <v>82</v>
      </c>
      <c r="T2740" s="58">
        <v>2024</v>
      </c>
      <c r="U2740" s="58" t="s">
        <v>3</v>
      </c>
      <c r="V2740" s="58" t="s">
        <v>83</v>
      </c>
      <c r="W2740" s="58" t="s">
        <v>84</v>
      </c>
      <c r="X2740" s="58" t="s">
        <v>85</v>
      </c>
      <c r="Y2740" s="58" t="s">
        <v>86</v>
      </c>
      <c r="Z2740" s="58" t="s">
        <v>87</v>
      </c>
      <c r="AA2740" s="58" t="s">
        <v>90</v>
      </c>
      <c r="AB2740" s="58">
        <v>792</v>
      </c>
      <c r="AC2740" s="58">
        <v>526.24</v>
      </c>
    </row>
    <row r="2741" spans="19:29" ht="18" customHeight="1" x14ac:dyDescent="0.25">
      <c r="S2741" s="58" t="s">
        <v>89</v>
      </c>
      <c r="T2741" s="58">
        <v>2024</v>
      </c>
      <c r="U2741" s="58" t="s">
        <v>3</v>
      </c>
      <c r="V2741" s="58" t="s">
        <v>83</v>
      </c>
      <c r="W2741" s="58" t="s">
        <v>84</v>
      </c>
      <c r="X2741" s="58" t="s">
        <v>85</v>
      </c>
      <c r="Y2741" s="58" t="s">
        <v>86</v>
      </c>
      <c r="Z2741" s="58" t="s">
        <v>87</v>
      </c>
      <c r="AA2741" s="58" t="s">
        <v>90</v>
      </c>
      <c r="AB2741" s="58">
        <v>301</v>
      </c>
      <c r="AC2741" s="58">
        <v>430.43</v>
      </c>
    </row>
    <row r="2742" spans="19:29" ht="18" customHeight="1" x14ac:dyDescent="0.25">
      <c r="S2742" s="58" t="s">
        <v>89</v>
      </c>
      <c r="T2742" s="58">
        <v>2024</v>
      </c>
      <c r="U2742" s="58" t="s">
        <v>3</v>
      </c>
      <c r="V2742" s="58" t="s">
        <v>83</v>
      </c>
      <c r="W2742" s="58" t="s">
        <v>84</v>
      </c>
      <c r="X2742" s="58" t="s">
        <v>85</v>
      </c>
      <c r="Y2742" s="58" t="s">
        <v>86</v>
      </c>
      <c r="Z2742" s="58" t="s">
        <v>87</v>
      </c>
      <c r="AA2742" s="58" t="s">
        <v>90</v>
      </c>
      <c r="AB2742" s="58">
        <v>271</v>
      </c>
      <c r="AC2742" s="58">
        <v>387.53</v>
      </c>
    </row>
    <row r="2743" spans="19:29" ht="18" customHeight="1" x14ac:dyDescent="0.25">
      <c r="S2743" s="58" t="s">
        <v>82</v>
      </c>
      <c r="T2743" s="58">
        <v>2024</v>
      </c>
      <c r="U2743" s="58" t="s">
        <v>3</v>
      </c>
      <c r="V2743" s="58" t="s">
        <v>83</v>
      </c>
      <c r="W2743" s="58" t="s">
        <v>84</v>
      </c>
      <c r="X2743" s="58" t="s">
        <v>85</v>
      </c>
      <c r="Y2743" s="58" t="s">
        <v>86</v>
      </c>
      <c r="Z2743" s="58" t="s">
        <v>87</v>
      </c>
      <c r="AA2743" s="58" t="s">
        <v>90</v>
      </c>
      <c r="AB2743" s="58">
        <v>299</v>
      </c>
      <c r="AC2743" s="58">
        <v>427.57</v>
      </c>
    </row>
    <row r="2744" spans="19:29" ht="18" customHeight="1" x14ac:dyDescent="0.25">
      <c r="S2744" s="58" t="s">
        <v>89</v>
      </c>
      <c r="T2744" s="58">
        <v>2024</v>
      </c>
      <c r="U2744" s="58" t="s">
        <v>3</v>
      </c>
      <c r="V2744" s="58" t="s">
        <v>83</v>
      </c>
      <c r="W2744" s="58" t="s">
        <v>84</v>
      </c>
      <c r="X2744" s="58" t="s">
        <v>85</v>
      </c>
      <c r="Y2744" s="58" t="s">
        <v>86</v>
      </c>
      <c r="Z2744" s="58" t="s">
        <v>87</v>
      </c>
      <c r="AA2744" s="58" t="s">
        <v>90</v>
      </c>
      <c r="AB2744" s="58">
        <v>761</v>
      </c>
      <c r="AC2744" s="58">
        <v>1088.23</v>
      </c>
    </row>
    <row r="2745" spans="19:29" ht="18" customHeight="1" x14ac:dyDescent="0.25">
      <c r="S2745" s="58" t="s">
        <v>82</v>
      </c>
      <c r="T2745" s="58">
        <v>2024</v>
      </c>
      <c r="U2745" s="58" t="s">
        <v>7</v>
      </c>
      <c r="V2745" s="58" t="s">
        <v>83</v>
      </c>
      <c r="W2745" s="58" t="s">
        <v>84</v>
      </c>
      <c r="X2745" s="58" t="s">
        <v>85</v>
      </c>
      <c r="Y2745" s="58" t="s">
        <v>86</v>
      </c>
      <c r="Z2745" s="58" t="s">
        <v>87</v>
      </c>
      <c r="AA2745" s="58" t="s">
        <v>90</v>
      </c>
      <c r="AB2745" s="58">
        <v>278</v>
      </c>
      <c r="AC2745" s="58">
        <v>425.34000000000003</v>
      </c>
    </row>
    <row r="2746" spans="19:29" ht="18" customHeight="1" x14ac:dyDescent="0.25">
      <c r="S2746" s="58" t="s">
        <v>89</v>
      </c>
      <c r="T2746" s="58">
        <v>2024</v>
      </c>
      <c r="U2746" s="58" t="s">
        <v>7</v>
      </c>
      <c r="V2746" s="58" t="s">
        <v>83</v>
      </c>
      <c r="W2746" s="58" t="s">
        <v>84</v>
      </c>
      <c r="X2746" s="58" t="s">
        <v>85</v>
      </c>
      <c r="Y2746" s="58" t="s">
        <v>86</v>
      </c>
      <c r="Z2746" s="58" t="s">
        <v>87</v>
      </c>
      <c r="AA2746" s="58" t="s">
        <v>90</v>
      </c>
      <c r="AB2746" s="58">
        <v>280</v>
      </c>
      <c r="AC2746" s="58">
        <v>400.4</v>
      </c>
    </row>
    <row r="2747" spans="19:29" ht="18" customHeight="1" x14ac:dyDescent="0.25">
      <c r="S2747" s="58" t="s">
        <v>82</v>
      </c>
      <c r="T2747" s="58">
        <v>2024</v>
      </c>
      <c r="U2747" s="58" t="s">
        <v>7</v>
      </c>
      <c r="V2747" s="58" t="s">
        <v>83</v>
      </c>
      <c r="W2747" s="58" t="s">
        <v>84</v>
      </c>
      <c r="X2747" s="58" t="s">
        <v>85</v>
      </c>
      <c r="Y2747" s="58" t="s">
        <v>86</v>
      </c>
      <c r="Z2747" s="58" t="s">
        <v>87</v>
      </c>
      <c r="AA2747" s="58" t="s">
        <v>90</v>
      </c>
      <c r="AB2747" s="58">
        <v>250</v>
      </c>
      <c r="AC2747" s="58">
        <v>357.5</v>
      </c>
    </row>
    <row r="2748" spans="19:29" ht="18" customHeight="1" x14ac:dyDescent="0.25">
      <c r="S2748" s="58" t="s">
        <v>89</v>
      </c>
      <c r="T2748" s="58">
        <v>2024</v>
      </c>
      <c r="U2748" s="58" t="s">
        <v>7</v>
      </c>
      <c r="V2748" s="58" t="s">
        <v>83</v>
      </c>
      <c r="W2748" s="58" t="s">
        <v>84</v>
      </c>
      <c r="X2748" s="58" t="s">
        <v>85</v>
      </c>
      <c r="Y2748" s="58" t="s">
        <v>86</v>
      </c>
      <c r="Z2748" s="58" t="s">
        <v>87</v>
      </c>
      <c r="AA2748" s="58" t="s">
        <v>90</v>
      </c>
      <c r="AB2748" s="58">
        <v>670</v>
      </c>
      <c r="AC2748" s="58">
        <v>958.1</v>
      </c>
    </row>
    <row r="2749" spans="19:29" ht="18" customHeight="1" x14ac:dyDescent="0.25">
      <c r="S2749" s="58" t="s">
        <v>82</v>
      </c>
      <c r="T2749" s="58">
        <v>2024</v>
      </c>
      <c r="U2749" s="58" t="s">
        <v>7</v>
      </c>
      <c r="V2749" s="58" t="s">
        <v>83</v>
      </c>
      <c r="W2749" s="58" t="s">
        <v>84</v>
      </c>
      <c r="X2749" s="58" t="s">
        <v>85</v>
      </c>
      <c r="Y2749" s="58" t="s">
        <v>86</v>
      </c>
      <c r="Z2749" s="58" t="s">
        <v>87</v>
      </c>
      <c r="AA2749" s="58" t="s">
        <v>90</v>
      </c>
      <c r="AB2749" s="58">
        <v>756</v>
      </c>
      <c r="AC2749" s="58">
        <v>1081.08</v>
      </c>
    </row>
    <row r="2750" spans="19:29" ht="18" customHeight="1" x14ac:dyDescent="0.25">
      <c r="S2750" s="58" t="s">
        <v>82</v>
      </c>
      <c r="T2750" s="58">
        <v>2024</v>
      </c>
      <c r="U2750" s="58" t="s">
        <v>7</v>
      </c>
      <c r="V2750" s="58" t="s">
        <v>83</v>
      </c>
      <c r="W2750" s="58" t="s">
        <v>84</v>
      </c>
      <c r="X2750" s="58" t="s">
        <v>85</v>
      </c>
      <c r="Y2750" s="58" t="s">
        <v>86</v>
      </c>
      <c r="Z2750" s="58" t="s">
        <v>87</v>
      </c>
      <c r="AA2750" s="58" t="s">
        <v>90</v>
      </c>
      <c r="AB2750" s="58">
        <v>279</v>
      </c>
      <c r="AC2750" s="58">
        <v>398.97</v>
      </c>
    </row>
    <row r="2751" spans="19:29" ht="18" customHeight="1" x14ac:dyDescent="0.25">
      <c r="S2751" s="58" t="s">
        <v>89</v>
      </c>
      <c r="T2751" s="58">
        <v>2024</v>
      </c>
      <c r="U2751" s="58" t="s">
        <v>7</v>
      </c>
      <c r="V2751" s="58" t="s">
        <v>83</v>
      </c>
      <c r="W2751" s="58" t="s">
        <v>84</v>
      </c>
      <c r="X2751" s="58" t="s">
        <v>85</v>
      </c>
      <c r="Y2751" s="58" t="s">
        <v>86</v>
      </c>
      <c r="Z2751" s="58" t="s">
        <v>87</v>
      </c>
      <c r="AA2751" s="58" t="s">
        <v>90</v>
      </c>
      <c r="AB2751" s="58">
        <v>796</v>
      </c>
      <c r="AC2751" s="58">
        <v>526.24</v>
      </c>
    </row>
    <row r="2752" spans="19:29" ht="18" customHeight="1" x14ac:dyDescent="0.25">
      <c r="S2752" s="58" t="s">
        <v>82</v>
      </c>
      <c r="T2752" s="58">
        <v>2024</v>
      </c>
      <c r="U2752" s="58" t="s">
        <v>7</v>
      </c>
      <c r="V2752" s="58" t="s">
        <v>83</v>
      </c>
      <c r="W2752" s="58" t="s">
        <v>84</v>
      </c>
      <c r="X2752" s="58" t="s">
        <v>85</v>
      </c>
      <c r="Y2752" s="58" t="s">
        <v>86</v>
      </c>
      <c r="Z2752" s="58" t="s">
        <v>87</v>
      </c>
      <c r="AA2752" s="58" t="s">
        <v>90</v>
      </c>
      <c r="AB2752" s="58">
        <v>277</v>
      </c>
      <c r="AC2752" s="58">
        <v>396.11</v>
      </c>
    </row>
    <row r="2753" spans="19:29" ht="18" customHeight="1" x14ac:dyDescent="0.25">
      <c r="S2753" s="58" t="s">
        <v>89</v>
      </c>
      <c r="T2753" s="58">
        <v>2024</v>
      </c>
      <c r="U2753" s="58" t="s">
        <v>7</v>
      </c>
      <c r="V2753" s="58" t="s">
        <v>83</v>
      </c>
      <c r="W2753" s="58" t="s">
        <v>84</v>
      </c>
      <c r="X2753" s="58" t="s">
        <v>85</v>
      </c>
      <c r="Y2753" s="58" t="s">
        <v>86</v>
      </c>
      <c r="Z2753" s="58" t="s">
        <v>87</v>
      </c>
      <c r="AA2753" s="58" t="s">
        <v>90</v>
      </c>
      <c r="AB2753" s="58">
        <v>253</v>
      </c>
      <c r="AC2753" s="58">
        <v>361.78999999999996</v>
      </c>
    </row>
    <row r="2754" spans="19:29" ht="18" customHeight="1" x14ac:dyDescent="0.25">
      <c r="S2754" s="58" t="s">
        <v>82</v>
      </c>
      <c r="T2754" s="58">
        <v>2024</v>
      </c>
      <c r="U2754" s="58" t="s">
        <v>7</v>
      </c>
      <c r="V2754" s="58" t="s">
        <v>83</v>
      </c>
      <c r="W2754" s="58" t="s">
        <v>84</v>
      </c>
      <c r="X2754" s="58" t="s">
        <v>85</v>
      </c>
      <c r="Y2754" s="58" t="s">
        <v>86</v>
      </c>
      <c r="Z2754" s="58" t="s">
        <v>87</v>
      </c>
      <c r="AA2754" s="58" t="s">
        <v>90</v>
      </c>
      <c r="AB2754" s="58">
        <v>765</v>
      </c>
      <c r="AC2754" s="58">
        <v>1093.95</v>
      </c>
    </row>
    <row r="2755" spans="19:29" ht="18" customHeight="1" x14ac:dyDescent="0.25">
      <c r="S2755" s="58" t="s">
        <v>82</v>
      </c>
      <c r="T2755" s="58">
        <v>2024</v>
      </c>
      <c r="U2755" s="58" t="s">
        <v>11</v>
      </c>
      <c r="V2755" s="58" t="s">
        <v>83</v>
      </c>
      <c r="W2755" s="58" t="s">
        <v>84</v>
      </c>
      <c r="X2755" s="58" t="s">
        <v>85</v>
      </c>
      <c r="Y2755" s="58" t="s">
        <v>86</v>
      </c>
      <c r="Z2755" s="58" t="s">
        <v>87</v>
      </c>
      <c r="AA2755" s="58" t="s">
        <v>90</v>
      </c>
      <c r="AB2755" s="58">
        <v>230</v>
      </c>
      <c r="AC2755" s="58">
        <v>328.9</v>
      </c>
    </row>
    <row r="2756" spans="19:29" ht="18" customHeight="1" x14ac:dyDescent="0.25">
      <c r="S2756" s="58" t="s">
        <v>89</v>
      </c>
      <c r="T2756" s="58">
        <v>2024</v>
      </c>
      <c r="U2756" s="58" t="s">
        <v>11</v>
      </c>
      <c r="V2756" s="58" t="s">
        <v>83</v>
      </c>
      <c r="W2756" s="58" t="s">
        <v>84</v>
      </c>
      <c r="X2756" s="58" t="s">
        <v>85</v>
      </c>
      <c r="Y2756" s="58" t="s">
        <v>86</v>
      </c>
      <c r="Z2756" s="58" t="s">
        <v>87</v>
      </c>
      <c r="AA2756" s="58" t="s">
        <v>90</v>
      </c>
      <c r="AB2756" s="58">
        <v>256</v>
      </c>
      <c r="AC2756" s="58">
        <v>366.08</v>
      </c>
    </row>
    <row r="2757" spans="19:29" ht="18" customHeight="1" x14ac:dyDescent="0.25">
      <c r="S2757" s="58" t="s">
        <v>92</v>
      </c>
      <c r="T2757" s="58">
        <v>2024</v>
      </c>
      <c r="U2757" s="58" t="s">
        <v>11</v>
      </c>
      <c r="V2757" s="58" t="s">
        <v>83</v>
      </c>
      <c r="W2757" s="58" t="s">
        <v>84</v>
      </c>
      <c r="X2757" s="58" t="s">
        <v>85</v>
      </c>
      <c r="Y2757" s="58" t="s">
        <v>86</v>
      </c>
      <c r="Z2757" s="58" t="s">
        <v>87</v>
      </c>
      <c r="AA2757" s="58" t="s">
        <v>90</v>
      </c>
      <c r="AB2757" s="58">
        <v>232</v>
      </c>
      <c r="AC2757" s="58">
        <v>331.76</v>
      </c>
    </row>
    <row r="2758" spans="19:29" ht="18" customHeight="1" x14ac:dyDescent="0.25">
      <c r="S2758" s="58" t="s">
        <v>91</v>
      </c>
      <c r="T2758" s="58">
        <v>2024</v>
      </c>
      <c r="U2758" s="58" t="s">
        <v>11</v>
      </c>
      <c r="V2758" s="58" t="s">
        <v>83</v>
      </c>
      <c r="W2758" s="58" t="s">
        <v>84</v>
      </c>
      <c r="X2758" s="58" t="s">
        <v>85</v>
      </c>
      <c r="Y2758" s="58" t="s">
        <v>86</v>
      </c>
      <c r="Z2758" s="58" t="s">
        <v>87</v>
      </c>
      <c r="AA2758" s="58" t="s">
        <v>90</v>
      </c>
      <c r="AB2758" s="58">
        <v>673</v>
      </c>
      <c r="AC2758" s="58">
        <v>962.39</v>
      </c>
    </row>
    <row r="2759" spans="19:29" ht="18" customHeight="1" x14ac:dyDescent="0.25">
      <c r="S2759" s="58" t="s">
        <v>89</v>
      </c>
      <c r="T2759" s="58">
        <v>2024</v>
      </c>
      <c r="U2759" s="58" t="s">
        <v>11</v>
      </c>
      <c r="V2759" s="58" t="s">
        <v>83</v>
      </c>
      <c r="W2759" s="58" t="s">
        <v>84</v>
      </c>
      <c r="X2759" s="58" t="s">
        <v>85</v>
      </c>
      <c r="Y2759" s="58" t="s">
        <v>86</v>
      </c>
      <c r="Z2759" s="58" t="s">
        <v>87</v>
      </c>
      <c r="AA2759" s="58" t="s">
        <v>90</v>
      </c>
      <c r="AB2759" s="58">
        <v>760</v>
      </c>
      <c r="AC2759" s="58">
        <v>1086.8</v>
      </c>
    </row>
    <row r="2760" spans="19:29" ht="18" customHeight="1" x14ac:dyDescent="0.25">
      <c r="S2760" s="58" t="s">
        <v>89</v>
      </c>
      <c r="T2760" s="58">
        <v>2024</v>
      </c>
      <c r="U2760" s="58" t="s">
        <v>11</v>
      </c>
      <c r="V2760" s="58" t="s">
        <v>83</v>
      </c>
      <c r="W2760" s="58" t="s">
        <v>84</v>
      </c>
      <c r="X2760" s="58" t="s">
        <v>85</v>
      </c>
      <c r="Y2760" s="58" t="s">
        <v>86</v>
      </c>
      <c r="Z2760" s="58" t="s">
        <v>87</v>
      </c>
      <c r="AA2760" s="58" t="s">
        <v>90</v>
      </c>
      <c r="AB2760" s="58">
        <v>255</v>
      </c>
      <c r="AC2760" s="58">
        <v>364.65</v>
      </c>
    </row>
    <row r="2761" spans="19:29" ht="18" customHeight="1" x14ac:dyDescent="0.25">
      <c r="S2761" s="58" t="s">
        <v>91</v>
      </c>
      <c r="T2761" s="58">
        <v>2024</v>
      </c>
      <c r="U2761" s="58" t="s">
        <v>11</v>
      </c>
      <c r="V2761" s="58" t="s">
        <v>83</v>
      </c>
      <c r="W2761" s="58" t="s">
        <v>84</v>
      </c>
      <c r="X2761" s="58" t="s">
        <v>85</v>
      </c>
      <c r="Y2761" s="58" t="s">
        <v>86</v>
      </c>
      <c r="Z2761" s="58" t="s">
        <v>87</v>
      </c>
      <c r="AA2761" s="58" t="s">
        <v>90</v>
      </c>
      <c r="AB2761" s="58">
        <v>799</v>
      </c>
      <c r="AC2761" s="58">
        <v>526.24</v>
      </c>
    </row>
    <row r="2762" spans="19:29" ht="18" customHeight="1" x14ac:dyDescent="0.25">
      <c r="S2762" s="58" t="s">
        <v>92</v>
      </c>
      <c r="T2762" s="58">
        <v>2024</v>
      </c>
      <c r="U2762" s="58" t="s">
        <v>11</v>
      </c>
      <c r="V2762" s="58" t="s">
        <v>83</v>
      </c>
      <c r="W2762" s="58" t="s">
        <v>84</v>
      </c>
      <c r="X2762" s="58" t="s">
        <v>85</v>
      </c>
      <c r="Y2762" s="58" t="s">
        <v>86</v>
      </c>
      <c r="Z2762" s="58" t="s">
        <v>87</v>
      </c>
      <c r="AA2762" s="58" t="s">
        <v>90</v>
      </c>
      <c r="AB2762" s="58">
        <v>259</v>
      </c>
      <c r="AC2762" s="58">
        <v>370.37</v>
      </c>
    </row>
    <row r="2763" spans="19:29" ht="18" customHeight="1" x14ac:dyDescent="0.25">
      <c r="S2763" s="58" t="s">
        <v>89</v>
      </c>
      <c r="T2763" s="58">
        <v>2024</v>
      </c>
      <c r="U2763" s="58" t="s">
        <v>11</v>
      </c>
      <c r="V2763" s="58" t="s">
        <v>83</v>
      </c>
      <c r="W2763" s="58" t="s">
        <v>84</v>
      </c>
      <c r="X2763" s="58" t="s">
        <v>85</v>
      </c>
      <c r="Y2763" s="58" t="s">
        <v>86</v>
      </c>
      <c r="Z2763" s="58" t="s">
        <v>87</v>
      </c>
      <c r="AA2763" s="58" t="s">
        <v>90</v>
      </c>
      <c r="AB2763" s="58">
        <v>229</v>
      </c>
      <c r="AC2763" s="58">
        <v>327.47000000000003</v>
      </c>
    </row>
    <row r="2764" spans="19:29" ht="18" customHeight="1" x14ac:dyDescent="0.25">
      <c r="S2764" s="58" t="s">
        <v>82</v>
      </c>
      <c r="T2764" s="58">
        <v>2024</v>
      </c>
      <c r="U2764" s="58" t="s">
        <v>11</v>
      </c>
      <c r="V2764" s="58" t="s">
        <v>83</v>
      </c>
      <c r="W2764" s="58" t="s">
        <v>84</v>
      </c>
      <c r="X2764" s="58" t="s">
        <v>85</v>
      </c>
      <c r="Y2764" s="58" t="s">
        <v>86</v>
      </c>
      <c r="Z2764" s="58" t="s">
        <v>87</v>
      </c>
      <c r="AA2764" s="58" t="s">
        <v>90</v>
      </c>
      <c r="AB2764" s="58">
        <v>257</v>
      </c>
      <c r="AC2764" s="58">
        <v>367.51</v>
      </c>
    </row>
    <row r="2765" spans="19:29" ht="18" customHeight="1" x14ac:dyDescent="0.25">
      <c r="S2765" s="58" t="s">
        <v>91</v>
      </c>
      <c r="T2765" s="58">
        <v>2024</v>
      </c>
      <c r="U2765" s="58" t="s">
        <v>1</v>
      </c>
      <c r="V2765" s="58" t="s">
        <v>83</v>
      </c>
      <c r="W2765" s="58" t="s">
        <v>84</v>
      </c>
      <c r="X2765" s="58" t="s">
        <v>85</v>
      </c>
      <c r="Y2765" s="58" t="s">
        <v>86</v>
      </c>
      <c r="Z2765" s="58" t="s">
        <v>87</v>
      </c>
      <c r="AA2765" s="58" t="s">
        <v>90</v>
      </c>
      <c r="AB2765" s="58">
        <v>308</v>
      </c>
      <c r="AC2765" s="58">
        <v>471.24</v>
      </c>
    </row>
    <row r="2766" spans="19:29" ht="18" customHeight="1" x14ac:dyDescent="0.25">
      <c r="S2766" s="58" t="s">
        <v>82</v>
      </c>
      <c r="T2766" s="58">
        <v>2024</v>
      </c>
      <c r="U2766" s="58" t="s">
        <v>1</v>
      </c>
      <c r="V2766" s="58" t="s">
        <v>83</v>
      </c>
      <c r="W2766" s="58" t="s">
        <v>84</v>
      </c>
      <c r="X2766" s="58" t="s">
        <v>85</v>
      </c>
      <c r="Y2766" s="58" t="s">
        <v>86</v>
      </c>
      <c r="Z2766" s="58" t="s">
        <v>87</v>
      </c>
      <c r="AA2766" s="58" t="s">
        <v>90</v>
      </c>
      <c r="AB2766" s="58">
        <v>284</v>
      </c>
      <c r="AC2766" s="58">
        <v>406.12</v>
      </c>
    </row>
    <row r="2767" spans="19:29" ht="18" customHeight="1" x14ac:dyDescent="0.25">
      <c r="S2767" s="58" t="s">
        <v>82</v>
      </c>
      <c r="T2767" s="58">
        <v>2024</v>
      </c>
      <c r="U2767" s="58" t="s">
        <v>1</v>
      </c>
      <c r="V2767" s="58" t="s">
        <v>83</v>
      </c>
      <c r="W2767" s="58" t="s">
        <v>84</v>
      </c>
      <c r="X2767" s="58" t="s">
        <v>85</v>
      </c>
      <c r="Y2767" s="58" t="s">
        <v>86</v>
      </c>
      <c r="Z2767" s="58" t="s">
        <v>87</v>
      </c>
      <c r="AA2767" s="58" t="s">
        <v>90</v>
      </c>
      <c r="AB2767" s="58">
        <v>310</v>
      </c>
      <c r="AC2767" s="58">
        <v>443.3</v>
      </c>
    </row>
    <row r="2768" spans="19:29" ht="18" customHeight="1" x14ac:dyDescent="0.25">
      <c r="S2768" s="58" t="s">
        <v>89</v>
      </c>
      <c r="T2768" s="58">
        <v>2024</v>
      </c>
      <c r="U2768" s="58" t="s">
        <v>1</v>
      </c>
      <c r="V2768" s="58" t="s">
        <v>83</v>
      </c>
      <c r="W2768" s="58" t="s">
        <v>84</v>
      </c>
      <c r="X2768" s="58" t="s">
        <v>85</v>
      </c>
      <c r="Y2768" s="58" t="s">
        <v>86</v>
      </c>
      <c r="Z2768" s="58" t="s">
        <v>87</v>
      </c>
      <c r="AA2768" s="58" t="s">
        <v>90</v>
      </c>
      <c r="AB2768" s="58">
        <v>664</v>
      </c>
      <c r="AC2768" s="58">
        <v>949.52</v>
      </c>
    </row>
    <row r="2769" spans="19:29" ht="18" customHeight="1" x14ac:dyDescent="0.25">
      <c r="S2769" s="58" t="s">
        <v>82</v>
      </c>
      <c r="T2769" s="58">
        <v>2024</v>
      </c>
      <c r="U2769" s="58" t="s">
        <v>1</v>
      </c>
      <c r="V2769" s="58" t="s">
        <v>83</v>
      </c>
      <c r="W2769" s="58" t="s">
        <v>84</v>
      </c>
      <c r="X2769" s="58" t="s">
        <v>85</v>
      </c>
      <c r="Y2769" s="58" t="s">
        <v>86</v>
      </c>
      <c r="Z2769" s="58" t="s">
        <v>87</v>
      </c>
      <c r="AA2769" s="58" t="s">
        <v>90</v>
      </c>
      <c r="AB2769" s="58">
        <v>751</v>
      </c>
      <c r="AC2769" s="58">
        <v>1073.93</v>
      </c>
    </row>
    <row r="2770" spans="19:29" ht="18" customHeight="1" x14ac:dyDescent="0.25">
      <c r="S2770" s="58" t="s">
        <v>82</v>
      </c>
      <c r="T2770" s="58">
        <v>2024</v>
      </c>
      <c r="U2770" s="58" t="s">
        <v>1</v>
      </c>
      <c r="V2770" s="58" t="s">
        <v>83</v>
      </c>
      <c r="W2770" s="58" t="s">
        <v>84</v>
      </c>
      <c r="X2770" s="58" t="s">
        <v>85</v>
      </c>
      <c r="Y2770" s="58" t="s">
        <v>86</v>
      </c>
      <c r="Z2770" s="58" t="s">
        <v>87</v>
      </c>
      <c r="AA2770" s="58" t="s">
        <v>90</v>
      </c>
      <c r="AB2770" s="58">
        <v>309</v>
      </c>
      <c r="AC2770" s="58">
        <v>441.87</v>
      </c>
    </row>
    <row r="2771" spans="19:29" ht="18" customHeight="1" x14ac:dyDescent="0.25">
      <c r="S2771" s="58" t="s">
        <v>89</v>
      </c>
      <c r="T2771" s="58">
        <v>2024</v>
      </c>
      <c r="U2771" s="58" t="s">
        <v>1</v>
      </c>
      <c r="V2771" s="58" t="s">
        <v>83</v>
      </c>
      <c r="W2771" s="58" t="s">
        <v>84</v>
      </c>
      <c r="X2771" s="58" t="s">
        <v>85</v>
      </c>
      <c r="Y2771" s="58" t="s">
        <v>86</v>
      </c>
      <c r="Z2771" s="58" t="s">
        <v>87</v>
      </c>
      <c r="AA2771" s="58" t="s">
        <v>90</v>
      </c>
      <c r="AB2771" s="58">
        <v>790</v>
      </c>
      <c r="AC2771" s="58">
        <v>526.24</v>
      </c>
    </row>
    <row r="2772" spans="19:29" ht="18" customHeight="1" x14ac:dyDescent="0.25">
      <c r="S2772" s="58" t="s">
        <v>82</v>
      </c>
      <c r="T2772" s="58">
        <v>2024</v>
      </c>
      <c r="U2772" s="58" t="s">
        <v>1</v>
      </c>
      <c r="V2772" s="58" t="s">
        <v>83</v>
      </c>
      <c r="W2772" s="58" t="s">
        <v>84</v>
      </c>
      <c r="X2772" s="58" t="s">
        <v>85</v>
      </c>
      <c r="Y2772" s="58" t="s">
        <v>86</v>
      </c>
      <c r="Z2772" s="58" t="s">
        <v>87</v>
      </c>
      <c r="AA2772" s="58" t="s">
        <v>90</v>
      </c>
      <c r="AB2772" s="58">
        <v>283</v>
      </c>
      <c r="AC2772" s="58">
        <v>404.69</v>
      </c>
    </row>
    <row r="2773" spans="19:29" ht="18" customHeight="1" x14ac:dyDescent="0.25">
      <c r="S2773" s="58" t="s">
        <v>82</v>
      </c>
      <c r="T2773" s="58">
        <v>2024</v>
      </c>
      <c r="U2773" s="58" t="s">
        <v>1</v>
      </c>
      <c r="V2773" s="58" t="s">
        <v>83</v>
      </c>
      <c r="W2773" s="58" t="s">
        <v>84</v>
      </c>
      <c r="X2773" s="58" t="s">
        <v>85</v>
      </c>
      <c r="Y2773" s="58" t="s">
        <v>86</v>
      </c>
      <c r="Z2773" s="58" t="s">
        <v>87</v>
      </c>
      <c r="AA2773" s="58" t="s">
        <v>90</v>
      </c>
      <c r="AB2773" s="58">
        <v>311</v>
      </c>
      <c r="AC2773" s="58">
        <v>444.73</v>
      </c>
    </row>
    <row r="2774" spans="19:29" ht="18" customHeight="1" x14ac:dyDescent="0.25">
      <c r="S2774" s="58" t="s">
        <v>91</v>
      </c>
      <c r="T2774" s="58">
        <v>2024</v>
      </c>
      <c r="U2774" s="58" t="s">
        <v>1</v>
      </c>
      <c r="V2774" s="58" t="s">
        <v>83</v>
      </c>
      <c r="W2774" s="58" t="s">
        <v>84</v>
      </c>
      <c r="X2774" s="58" t="s">
        <v>85</v>
      </c>
      <c r="Y2774" s="58" t="s">
        <v>86</v>
      </c>
      <c r="Z2774" s="58" t="s">
        <v>87</v>
      </c>
      <c r="AA2774" s="58" t="s">
        <v>90</v>
      </c>
      <c r="AB2774" s="58">
        <v>760</v>
      </c>
      <c r="AC2774" s="58">
        <v>1086.8</v>
      </c>
    </row>
    <row r="2775" spans="19:29" ht="18" customHeight="1" x14ac:dyDescent="0.25">
      <c r="S2775" s="58" t="s">
        <v>89</v>
      </c>
      <c r="T2775" s="58">
        <v>2024</v>
      </c>
      <c r="U2775" s="58" t="s">
        <v>0</v>
      </c>
      <c r="V2775" s="58" t="s">
        <v>83</v>
      </c>
      <c r="W2775" s="58" t="s">
        <v>84</v>
      </c>
      <c r="X2775" s="58" t="s">
        <v>85</v>
      </c>
      <c r="Y2775" s="58" t="s">
        <v>86</v>
      </c>
      <c r="Z2775" s="58" t="s">
        <v>87</v>
      </c>
      <c r="AA2775" s="58" t="s">
        <v>90</v>
      </c>
      <c r="AB2775" s="58">
        <v>314</v>
      </c>
      <c r="AC2775" s="58">
        <v>480.42</v>
      </c>
    </row>
    <row r="2776" spans="19:29" ht="18" customHeight="1" x14ac:dyDescent="0.25">
      <c r="S2776" s="58" t="s">
        <v>89</v>
      </c>
      <c r="T2776" s="58">
        <v>2024</v>
      </c>
      <c r="U2776" s="58" t="s">
        <v>0</v>
      </c>
      <c r="V2776" s="58" t="s">
        <v>83</v>
      </c>
      <c r="W2776" s="58" t="s">
        <v>84</v>
      </c>
      <c r="X2776" s="58" t="s">
        <v>85</v>
      </c>
      <c r="Y2776" s="58" t="s">
        <v>86</v>
      </c>
      <c r="Z2776" s="58" t="s">
        <v>87</v>
      </c>
      <c r="AA2776" s="58" t="s">
        <v>90</v>
      </c>
      <c r="AB2776" s="58">
        <v>290</v>
      </c>
      <c r="AC2776" s="58">
        <v>414.7</v>
      </c>
    </row>
    <row r="2777" spans="19:29" ht="18" customHeight="1" x14ac:dyDescent="0.25">
      <c r="S2777" s="58" t="s">
        <v>89</v>
      </c>
      <c r="T2777" s="58">
        <v>2024</v>
      </c>
      <c r="U2777" s="58" t="s">
        <v>0</v>
      </c>
      <c r="V2777" s="58" t="s">
        <v>83</v>
      </c>
      <c r="W2777" s="58" t="s">
        <v>84</v>
      </c>
      <c r="X2777" s="58" t="s">
        <v>85</v>
      </c>
      <c r="Y2777" s="58" t="s">
        <v>86</v>
      </c>
      <c r="Z2777" s="58" t="s">
        <v>87</v>
      </c>
      <c r="AA2777" s="58" t="s">
        <v>90</v>
      </c>
      <c r="AB2777" s="58">
        <v>316</v>
      </c>
      <c r="AC2777" s="58">
        <v>451.88</v>
      </c>
    </row>
    <row r="2778" spans="19:29" ht="18" customHeight="1" x14ac:dyDescent="0.25">
      <c r="S2778" s="58" t="s">
        <v>92</v>
      </c>
      <c r="T2778" s="58">
        <v>2024</v>
      </c>
      <c r="U2778" s="58" t="s">
        <v>0</v>
      </c>
      <c r="V2778" s="58" t="s">
        <v>83</v>
      </c>
      <c r="W2778" s="58" t="s">
        <v>84</v>
      </c>
      <c r="X2778" s="58" t="s">
        <v>85</v>
      </c>
      <c r="Y2778" s="58" t="s">
        <v>86</v>
      </c>
      <c r="Z2778" s="58" t="s">
        <v>87</v>
      </c>
      <c r="AA2778" s="58" t="s">
        <v>90</v>
      </c>
      <c r="AB2778" s="58">
        <v>286</v>
      </c>
      <c r="AC2778" s="58">
        <v>408.98</v>
      </c>
    </row>
    <row r="2779" spans="19:29" ht="18" customHeight="1" x14ac:dyDescent="0.25">
      <c r="S2779" s="58" t="s">
        <v>89</v>
      </c>
      <c r="T2779" s="58">
        <v>2024</v>
      </c>
      <c r="U2779" s="58" t="s">
        <v>0</v>
      </c>
      <c r="V2779" s="58" t="s">
        <v>83</v>
      </c>
      <c r="W2779" s="58" t="s">
        <v>84</v>
      </c>
      <c r="X2779" s="58" t="s">
        <v>85</v>
      </c>
      <c r="Y2779" s="58" t="s">
        <v>86</v>
      </c>
      <c r="Z2779" s="58" t="s">
        <v>87</v>
      </c>
      <c r="AA2779" s="58" t="s">
        <v>90</v>
      </c>
      <c r="AB2779" s="58">
        <v>663</v>
      </c>
      <c r="AC2779" s="58">
        <v>948.08999999999992</v>
      </c>
    </row>
    <row r="2780" spans="19:29" ht="18" customHeight="1" x14ac:dyDescent="0.25">
      <c r="S2780" s="58" t="s">
        <v>89</v>
      </c>
      <c r="T2780" s="58">
        <v>2024</v>
      </c>
      <c r="U2780" s="58" t="s">
        <v>0</v>
      </c>
      <c r="V2780" s="58" t="s">
        <v>83</v>
      </c>
      <c r="W2780" s="58" t="s">
        <v>84</v>
      </c>
      <c r="X2780" s="58" t="s">
        <v>85</v>
      </c>
      <c r="Y2780" s="58" t="s">
        <v>86</v>
      </c>
      <c r="Z2780" s="58" t="s">
        <v>87</v>
      </c>
      <c r="AA2780" s="58" t="s">
        <v>90</v>
      </c>
      <c r="AB2780" s="58">
        <v>750</v>
      </c>
      <c r="AC2780" s="58">
        <v>1072.5</v>
      </c>
    </row>
    <row r="2781" spans="19:29" ht="18" customHeight="1" x14ac:dyDescent="0.25">
      <c r="S2781" s="58" t="s">
        <v>89</v>
      </c>
      <c r="T2781" s="58">
        <v>2024</v>
      </c>
      <c r="U2781" s="58" t="s">
        <v>0</v>
      </c>
      <c r="V2781" s="58" t="s">
        <v>83</v>
      </c>
      <c r="W2781" s="58" t="s">
        <v>84</v>
      </c>
      <c r="X2781" s="58" t="s">
        <v>85</v>
      </c>
      <c r="Y2781" s="58" t="s">
        <v>86</v>
      </c>
      <c r="Z2781" s="58" t="s">
        <v>87</v>
      </c>
      <c r="AA2781" s="58" t="s">
        <v>90</v>
      </c>
      <c r="AB2781" s="58">
        <v>315</v>
      </c>
      <c r="AC2781" s="58">
        <v>450.45</v>
      </c>
    </row>
    <row r="2782" spans="19:29" ht="18" customHeight="1" x14ac:dyDescent="0.25">
      <c r="S2782" s="58" t="s">
        <v>89</v>
      </c>
      <c r="T2782" s="58">
        <v>2024</v>
      </c>
      <c r="U2782" s="58" t="s">
        <v>0</v>
      </c>
      <c r="V2782" s="58" t="s">
        <v>83</v>
      </c>
      <c r="W2782" s="58" t="s">
        <v>84</v>
      </c>
      <c r="X2782" s="58" t="s">
        <v>85</v>
      </c>
      <c r="Y2782" s="58" t="s">
        <v>86</v>
      </c>
      <c r="Z2782" s="58" t="s">
        <v>87</v>
      </c>
      <c r="AA2782" s="58" t="s">
        <v>90</v>
      </c>
      <c r="AB2782" s="58">
        <v>789</v>
      </c>
      <c r="AC2782" s="58">
        <v>526.24</v>
      </c>
    </row>
    <row r="2783" spans="19:29" ht="18" customHeight="1" x14ac:dyDescent="0.25">
      <c r="S2783" s="58" t="s">
        <v>92</v>
      </c>
      <c r="T2783" s="58">
        <v>2024</v>
      </c>
      <c r="U2783" s="58" t="s">
        <v>0</v>
      </c>
      <c r="V2783" s="58" t="s">
        <v>83</v>
      </c>
      <c r="W2783" s="58" t="s">
        <v>84</v>
      </c>
      <c r="X2783" s="58" t="s">
        <v>85</v>
      </c>
      <c r="Y2783" s="58" t="s">
        <v>86</v>
      </c>
      <c r="Z2783" s="58" t="s">
        <v>87</v>
      </c>
      <c r="AA2783" s="58" t="s">
        <v>90</v>
      </c>
      <c r="AB2783" s="58">
        <v>313</v>
      </c>
      <c r="AC2783" s="58">
        <v>447.59000000000003</v>
      </c>
    </row>
    <row r="2784" spans="19:29" ht="18" customHeight="1" x14ac:dyDescent="0.25">
      <c r="S2784" s="58" t="s">
        <v>89</v>
      </c>
      <c r="T2784" s="58">
        <v>2024</v>
      </c>
      <c r="U2784" s="58" t="s">
        <v>0</v>
      </c>
      <c r="V2784" s="58" t="s">
        <v>83</v>
      </c>
      <c r="W2784" s="58" t="s">
        <v>84</v>
      </c>
      <c r="X2784" s="58" t="s">
        <v>85</v>
      </c>
      <c r="Y2784" s="58" t="s">
        <v>86</v>
      </c>
      <c r="Z2784" s="58" t="s">
        <v>87</v>
      </c>
      <c r="AA2784" s="58" t="s">
        <v>90</v>
      </c>
      <c r="AB2784" s="58">
        <v>289</v>
      </c>
      <c r="AC2784" s="58">
        <v>413.27</v>
      </c>
    </row>
    <row r="2785" spans="19:29" ht="18" customHeight="1" x14ac:dyDescent="0.25">
      <c r="S2785" s="58" t="s">
        <v>89</v>
      </c>
      <c r="T2785" s="58">
        <v>2024</v>
      </c>
      <c r="U2785" s="58" t="s">
        <v>0</v>
      </c>
      <c r="V2785" s="58" t="s">
        <v>83</v>
      </c>
      <c r="W2785" s="58" t="s">
        <v>84</v>
      </c>
      <c r="X2785" s="58" t="s">
        <v>85</v>
      </c>
      <c r="Y2785" s="58" t="s">
        <v>86</v>
      </c>
      <c r="Z2785" s="58" t="s">
        <v>87</v>
      </c>
      <c r="AA2785" s="58" t="s">
        <v>90</v>
      </c>
      <c r="AB2785" s="58">
        <v>317</v>
      </c>
      <c r="AC2785" s="58">
        <v>453.31</v>
      </c>
    </row>
    <row r="2786" spans="19:29" ht="18" customHeight="1" x14ac:dyDescent="0.25">
      <c r="S2786" s="58" t="s">
        <v>89</v>
      </c>
      <c r="T2786" s="58">
        <v>2024</v>
      </c>
      <c r="U2786" s="58" t="s">
        <v>0</v>
      </c>
      <c r="V2786" s="58" t="s">
        <v>83</v>
      </c>
      <c r="W2786" s="58" t="s">
        <v>84</v>
      </c>
      <c r="X2786" s="58" t="s">
        <v>85</v>
      </c>
      <c r="Y2786" s="58" t="s">
        <v>86</v>
      </c>
      <c r="Z2786" s="58" t="s">
        <v>87</v>
      </c>
      <c r="AA2786" s="58" t="s">
        <v>90</v>
      </c>
      <c r="AB2786" s="58">
        <v>759</v>
      </c>
      <c r="AC2786" s="58">
        <v>1085.3699999999999</v>
      </c>
    </row>
    <row r="2787" spans="19:29" ht="18" customHeight="1" x14ac:dyDescent="0.25">
      <c r="S2787" s="58" t="s">
        <v>89</v>
      </c>
      <c r="T2787" s="58">
        <v>2024</v>
      </c>
      <c r="U2787" s="58" t="s">
        <v>6</v>
      </c>
      <c r="V2787" s="58" t="s">
        <v>83</v>
      </c>
      <c r="W2787" s="58" t="s">
        <v>84</v>
      </c>
      <c r="X2787" s="58" t="s">
        <v>85</v>
      </c>
      <c r="Y2787" s="58" t="s">
        <v>86</v>
      </c>
      <c r="Z2787" s="58" t="s">
        <v>87</v>
      </c>
      <c r="AA2787" s="58" t="s">
        <v>90</v>
      </c>
      <c r="AB2787" s="58">
        <v>284</v>
      </c>
      <c r="AC2787" s="58">
        <v>434.52</v>
      </c>
    </row>
    <row r="2788" spans="19:29" ht="18" customHeight="1" x14ac:dyDescent="0.25">
      <c r="S2788" s="58" t="s">
        <v>89</v>
      </c>
      <c r="T2788" s="58">
        <v>2024</v>
      </c>
      <c r="U2788" s="58" t="s">
        <v>6</v>
      </c>
      <c r="V2788" s="58" t="s">
        <v>83</v>
      </c>
      <c r="W2788" s="58" t="s">
        <v>84</v>
      </c>
      <c r="X2788" s="58" t="s">
        <v>85</v>
      </c>
      <c r="Y2788" s="58" t="s">
        <v>86</v>
      </c>
      <c r="Z2788" s="58" t="s">
        <v>87</v>
      </c>
      <c r="AA2788" s="58" t="s">
        <v>90</v>
      </c>
      <c r="AB2788" s="58">
        <v>254</v>
      </c>
      <c r="AC2788" s="58">
        <v>363.22</v>
      </c>
    </row>
    <row r="2789" spans="19:29" ht="18" customHeight="1" x14ac:dyDescent="0.25">
      <c r="S2789" s="58" t="s">
        <v>89</v>
      </c>
      <c r="T2789" s="58">
        <v>2024</v>
      </c>
      <c r="U2789" s="58" t="s">
        <v>6</v>
      </c>
      <c r="V2789" s="58" t="s">
        <v>83</v>
      </c>
      <c r="W2789" s="58" t="s">
        <v>84</v>
      </c>
      <c r="X2789" s="58" t="s">
        <v>85</v>
      </c>
      <c r="Y2789" s="58" t="s">
        <v>86</v>
      </c>
      <c r="Z2789" s="58" t="s">
        <v>87</v>
      </c>
      <c r="AA2789" s="58" t="s">
        <v>90</v>
      </c>
      <c r="AB2789" s="58">
        <v>286</v>
      </c>
      <c r="AC2789" s="58">
        <v>408.98</v>
      </c>
    </row>
    <row r="2790" spans="19:29" ht="18" customHeight="1" x14ac:dyDescent="0.25">
      <c r="S2790" s="58" t="s">
        <v>82</v>
      </c>
      <c r="T2790" s="58">
        <v>2024</v>
      </c>
      <c r="U2790" s="58" t="s">
        <v>6</v>
      </c>
      <c r="V2790" s="58" t="s">
        <v>83</v>
      </c>
      <c r="W2790" s="58" t="s">
        <v>84</v>
      </c>
      <c r="X2790" s="58" t="s">
        <v>85</v>
      </c>
      <c r="Y2790" s="58" t="s">
        <v>86</v>
      </c>
      <c r="Z2790" s="58" t="s">
        <v>87</v>
      </c>
      <c r="AA2790" s="58" t="s">
        <v>90</v>
      </c>
      <c r="AB2790" s="58">
        <v>256</v>
      </c>
      <c r="AC2790" s="58">
        <v>366.08</v>
      </c>
    </row>
    <row r="2791" spans="19:29" ht="18" customHeight="1" x14ac:dyDescent="0.25">
      <c r="S2791" s="58" t="s">
        <v>89</v>
      </c>
      <c r="T2791" s="58">
        <v>2024</v>
      </c>
      <c r="U2791" s="58" t="s">
        <v>6</v>
      </c>
      <c r="V2791" s="58" t="s">
        <v>83</v>
      </c>
      <c r="W2791" s="58" t="s">
        <v>84</v>
      </c>
      <c r="X2791" s="58" t="s">
        <v>85</v>
      </c>
      <c r="Y2791" s="58" t="s">
        <v>86</v>
      </c>
      <c r="Z2791" s="58" t="s">
        <v>87</v>
      </c>
      <c r="AA2791" s="58" t="s">
        <v>90</v>
      </c>
      <c r="AB2791" s="58">
        <v>669</v>
      </c>
      <c r="AC2791" s="58">
        <v>956.67000000000007</v>
      </c>
    </row>
    <row r="2792" spans="19:29" ht="18" customHeight="1" x14ac:dyDescent="0.25">
      <c r="S2792" s="58" t="s">
        <v>82</v>
      </c>
      <c r="T2792" s="58">
        <v>2024</v>
      </c>
      <c r="U2792" s="58" t="s">
        <v>6</v>
      </c>
      <c r="V2792" s="58" t="s">
        <v>83</v>
      </c>
      <c r="W2792" s="58" t="s">
        <v>84</v>
      </c>
      <c r="X2792" s="58" t="s">
        <v>85</v>
      </c>
      <c r="Y2792" s="58" t="s">
        <v>86</v>
      </c>
      <c r="Z2792" s="58" t="s">
        <v>87</v>
      </c>
      <c r="AA2792" s="58" t="s">
        <v>90</v>
      </c>
      <c r="AB2792" s="58">
        <v>755</v>
      </c>
      <c r="AC2792" s="58">
        <v>1079.6500000000001</v>
      </c>
    </row>
    <row r="2793" spans="19:29" ht="18" customHeight="1" x14ac:dyDescent="0.25">
      <c r="S2793" s="58" t="s">
        <v>82</v>
      </c>
      <c r="T2793" s="58">
        <v>2024</v>
      </c>
      <c r="U2793" s="58" t="s">
        <v>6</v>
      </c>
      <c r="V2793" s="58" t="s">
        <v>83</v>
      </c>
      <c r="W2793" s="58" t="s">
        <v>84</v>
      </c>
      <c r="X2793" s="58" t="s">
        <v>85</v>
      </c>
      <c r="Y2793" s="58" t="s">
        <v>86</v>
      </c>
      <c r="Z2793" s="58" t="s">
        <v>87</v>
      </c>
      <c r="AA2793" s="58" t="s">
        <v>90</v>
      </c>
      <c r="AB2793" s="58">
        <v>285</v>
      </c>
      <c r="AC2793" s="58">
        <v>407.55</v>
      </c>
    </row>
    <row r="2794" spans="19:29" ht="18" customHeight="1" x14ac:dyDescent="0.25">
      <c r="S2794" s="58" t="s">
        <v>89</v>
      </c>
      <c r="T2794" s="58">
        <v>2024</v>
      </c>
      <c r="U2794" s="58" t="s">
        <v>6</v>
      </c>
      <c r="V2794" s="58" t="s">
        <v>83</v>
      </c>
      <c r="W2794" s="58" t="s">
        <v>84</v>
      </c>
      <c r="X2794" s="58" t="s">
        <v>85</v>
      </c>
      <c r="Y2794" s="58" t="s">
        <v>86</v>
      </c>
      <c r="Z2794" s="58" t="s">
        <v>87</v>
      </c>
      <c r="AA2794" s="58" t="s">
        <v>90</v>
      </c>
      <c r="AB2794" s="58">
        <v>795</v>
      </c>
      <c r="AC2794" s="58">
        <v>526.24</v>
      </c>
    </row>
    <row r="2795" spans="19:29" ht="18" customHeight="1" x14ac:dyDescent="0.25">
      <c r="S2795" s="58" t="s">
        <v>82</v>
      </c>
      <c r="T2795" s="58">
        <v>2024</v>
      </c>
      <c r="U2795" s="58" t="s">
        <v>6</v>
      </c>
      <c r="V2795" s="58" t="s">
        <v>83</v>
      </c>
      <c r="W2795" s="58" t="s">
        <v>84</v>
      </c>
      <c r="X2795" s="58" t="s">
        <v>85</v>
      </c>
      <c r="Y2795" s="58" t="s">
        <v>86</v>
      </c>
      <c r="Z2795" s="58" t="s">
        <v>87</v>
      </c>
      <c r="AA2795" s="58" t="s">
        <v>90</v>
      </c>
      <c r="AB2795" s="58">
        <v>283</v>
      </c>
      <c r="AC2795" s="58">
        <v>404.69</v>
      </c>
    </row>
    <row r="2796" spans="19:29" ht="18" customHeight="1" x14ac:dyDescent="0.25">
      <c r="S2796" s="58" t="s">
        <v>89</v>
      </c>
      <c r="T2796" s="58">
        <v>2024</v>
      </c>
      <c r="U2796" s="58" t="s">
        <v>6</v>
      </c>
      <c r="V2796" s="58" t="s">
        <v>83</v>
      </c>
      <c r="W2796" s="58" t="s">
        <v>84</v>
      </c>
      <c r="X2796" s="58" t="s">
        <v>85</v>
      </c>
      <c r="Y2796" s="58" t="s">
        <v>86</v>
      </c>
      <c r="Z2796" s="58" t="s">
        <v>87</v>
      </c>
      <c r="AA2796" s="58" t="s">
        <v>90</v>
      </c>
      <c r="AB2796" s="58">
        <v>259</v>
      </c>
      <c r="AC2796" s="58">
        <v>370.37</v>
      </c>
    </row>
    <row r="2797" spans="19:29" ht="18" customHeight="1" x14ac:dyDescent="0.25">
      <c r="S2797" s="58" t="s">
        <v>89</v>
      </c>
      <c r="T2797" s="58">
        <v>2024</v>
      </c>
      <c r="U2797" s="58" t="s">
        <v>6</v>
      </c>
      <c r="V2797" s="58" t="s">
        <v>83</v>
      </c>
      <c r="W2797" s="58" t="s">
        <v>84</v>
      </c>
      <c r="X2797" s="58" t="s">
        <v>85</v>
      </c>
      <c r="Y2797" s="58" t="s">
        <v>86</v>
      </c>
      <c r="Z2797" s="58" t="s">
        <v>87</v>
      </c>
      <c r="AA2797" s="58" t="s">
        <v>90</v>
      </c>
      <c r="AB2797" s="58">
        <v>281</v>
      </c>
      <c r="AC2797" s="58">
        <v>401.83</v>
      </c>
    </row>
    <row r="2798" spans="19:29" ht="18" customHeight="1" x14ac:dyDescent="0.25">
      <c r="S2798" s="58" t="s">
        <v>89</v>
      </c>
      <c r="T2798" s="58">
        <v>2024</v>
      </c>
      <c r="U2798" s="58" t="s">
        <v>6</v>
      </c>
      <c r="V2798" s="58" t="s">
        <v>83</v>
      </c>
      <c r="W2798" s="58" t="s">
        <v>84</v>
      </c>
      <c r="X2798" s="58" t="s">
        <v>85</v>
      </c>
      <c r="Y2798" s="58" t="s">
        <v>86</v>
      </c>
      <c r="Z2798" s="58" t="s">
        <v>87</v>
      </c>
      <c r="AA2798" s="58" t="s">
        <v>90</v>
      </c>
      <c r="AB2798" s="58">
        <v>764</v>
      </c>
      <c r="AC2798" s="58">
        <v>1092.52</v>
      </c>
    </row>
    <row r="2799" spans="19:29" ht="18" customHeight="1" x14ac:dyDescent="0.25">
      <c r="S2799" s="58" t="s">
        <v>91</v>
      </c>
      <c r="T2799" s="58">
        <v>2024</v>
      </c>
      <c r="U2799" s="58" t="s">
        <v>5</v>
      </c>
      <c r="V2799" s="58" t="s">
        <v>83</v>
      </c>
      <c r="W2799" s="58" t="s">
        <v>84</v>
      </c>
      <c r="X2799" s="58" t="s">
        <v>85</v>
      </c>
      <c r="Y2799" s="58" t="s">
        <v>86</v>
      </c>
      <c r="Z2799" s="58" t="s">
        <v>87</v>
      </c>
      <c r="AA2799" s="58" t="s">
        <v>90</v>
      </c>
      <c r="AB2799" s="58">
        <v>290</v>
      </c>
      <c r="AC2799" s="58">
        <v>443.70000000000005</v>
      </c>
    </row>
    <row r="2800" spans="19:29" ht="18" customHeight="1" x14ac:dyDescent="0.25">
      <c r="S2800" s="58" t="s">
        <v>91</v>
      </c>
      <c r="T2800" s="58">
        <v>2024</v>
      </c>
      <c r="U2800" s="58" t="s">
        <v>5</v>
      </c>
      <c r="V2800" s="58" t="s">
        <v>83</v>
      </c>
      <c r="W2800" s="58" t="s">
        <v>84</v>
      </c>
      <c r="X2800" s="58" t="s">
        <v>85</v>
      </c>
      <c r="Y2800" s="58" t="s">
        <v>86</v>
      </c>
      <c r="Z2800" s="58" t="s">
        <v>87</v>
      </c>
      <c r="AA2800" s="58" t="s">
        <v>90</v>
      </c>
      <c r="AB2800" s="58">
        <v>260</v>
      </c>
      <c r="AC2800" s="58">
        <v>371.8</v>
      </c>
    </row>
    <row r="2801" spans="19:29" ht="18" customHeight="1" x14ac:dyDescent="0.25">
      <c r="S2801" s="58" t="s">
        <v>89</v>
      </c>
      <c r="T2801" s="58">
        <v>2024</v>
      </c>
      <c r="U2801" s="58" t="s">
        <v>5</v>
      </c>
      <c r="V2801" s="58" t="s">
        <v>83</v>
      </c>
      <c r="W2801" s="58" t="s">
        <v>84</v>
      </c>
      <c r="X2801" s="58" t="s">
        <v>85</v>
      </c>
      <c r="Y2801" s="58" t="s">
        <v>86</v>
      </c>
      <c r="Z2801" s="58" t="s">
        <v>87</v>
      </c>
      <c r="AA2801" s="58" t="s">
        <v>90</v>
      </c>
      <c r="AB2801" s="58">
        <v>262</v>
      </c>
      <c r="AC2801" s="58">
        <v>374.65999999999997</v>
      </c>
    </row>
    <row r="2802" spans="19:29" ht="18" customHeight="1" x14ac:dyDescent="0.25">
      <c r="S2802" s="58" t="s">
        <v>91</v>
      </c>
      <c r="T2802" s="58">
        <v>2024</v>
      </c>
      <c r="U2802" s="58" t="s">
        <v>5</v>
      </c>
      <c r="V2802" s="58" t="s">
        <v>83</v>
      </c>
      <c r="W2802" s="58" t="s">
        <v>84</v>
      </c>
      <c r="X2802" s="58" t="s">
        <v>85</v>
      </c>
      <c r="Y2802" s="58" t="s">
        <v>86</v>
      </c>
      <c r="Z2802" s="58" t="s">
        <v>87</v>
      </c>
      <c r="AA2802" s="58" t="s">
        <v>90</v>
      </c>
      <c r="AB2802" s="58">
        <v>668</v>
      </c>
      <c r="AC2802" s="58">
        <v>955.24</v>
      </c>
    </row>
    <row r="2803" spans="19:29" ht="18" customHeight="1" x14ac:dyDescent="0.25">
      <c r="S2803" s="58" t="s">
        <v>91</v>
      </c>
      <c r="T2803" s="58">
        <v>2024</v>
      </c>
      <c r="U2803" s="58" t="s">
        <v>5</v>
      </c>
      <c r="V2803" s="58" t="s">
        <v>83</v>
      </c>
      <c r="W2803" s="58" t="s">
        <v>84</v>
      </c>
      <c r="X2803" s="58" t="s">
        <v>85</v>
      </c>
      <c r="Y2803" s="58" t="s">
        <v>86</v>
      </c>
      <c r="Z2803" s="58" t="s">
        <v>87</v>
      </c>
      <c r="AA2803" s="58" t="s">
        <v>90</v>
      </c>
      <c r="AB2803" s="58">
        <v>754</v>
      </c>
      <c r="AC2803" s="58">
        <v>1078.22</v>
      </c>
    </row>
    <row r="2804" spans="19:29" ht="18" customHeight="1" x14ac:dyDescent="0.25">
      <c r="S2804" s="58" t="s">
        <v>91</v>
      </c>
      <c r="T2804" s="58">
        <v>2024</v>
      </c>
      <c r="U2804" s="58" t="s">
        <v>5</v>
      </c>
      <c r="V2804" s="58" t="s">
        <v>83</v>
      </c>
      <c r="W2804" s="58" t="s">
        <v>84</v>
      </c>
      <c r="X2804" s="58" t="s">
        <v>85</v>
      </c>
      <c r="Y2804" s="58" t="s">
        <v>86</v>
      </c>
      <c r="Z2804" s="58" t="s">
        <v>87</v>
      </c>
      <c r="AA2804" s="58" t="s">
        <v>90</v>
      </c>
      <c r="AB2804" s="58">
        <v>291</v>
      </c>
      <c r="AC2804" s="58">
        <v>416.13</v>
      </c>
    </row>
    <row r="2805" spans="19:29" ht="18" customHeight="1" x14ac:dyDescent="0.25">
      <c r="S2805" s="58" t="s">
        <v>91</v>
      </c>
      <c r="T2805" s="58">
        <v>2024</v>
      </c>
      <c r="U2805" s="58" t="s">
        <v>5</v>
      </c>
      <c r="V2805" s="58" t="s">
        <v>83</v>
      </c>
      <c r="W2805" s="58" t="s">
        <v>84</v>
      </c>
      <c r="X2805" s="58" t="s">
        <v>85</v>
      </c>
      <c r="Y2805" s="58" t="s">
        <v>86</v>
      </c>
      <c r="Z2805" s="58" t="s">
        <v>87</v>
      </c>
      <c r="AA2805" s="58" t="s">
        <v>90</v>
      </c>
      <c r="AB2805" s="58">
        <v>794</v>
      </c>
      <c r="AC2805" s="58">
        <v>526.24</v>
      </c>
    </row>
    <row r="2806" spans="19:29" ht="18" customHeight="1" x14ac:dyDescent="0.25">
      <c r="S2806" s="58" t="s">
        <v>89</v>
      </c>
      <c r="T2806" s="58">
        <v>2024</v>
      </c>
      <c r="U2806" s="58" t="s">
        <v>5</v>
      </c>
      <c r="V2806" s="58" t="s">
        <v>83</v>
      </c>
      <c r="W2806" s="58" t="s">
        <v>84</v>
      </c>
      <c r="X2806" s="58" t="s">
        <v>85</v>
      </c>
      <c r="Y2806" s="58" t="s">
        <v>86</v>
      </c>
      <c r="Z2806" s="58" t="s">
        <v>87</v>
      </c>
      <c r="AA2806" s="58" t="s">
        <v>90</v>
      </c>
      <c r="AB2806" s="58">
        <v>289</v>
      </c>
      <c r="AC2806" s="58">
        <v>413.27</v>
      </c>
    </row>
    <row r="2807" spans="19:29" ht="18" customHeight="1" x14ac:dyDescent="0.25">
      <c r="S2807" s="58" t="s">
        <v>91</v>
      </c>
      <c r="T2807" s="58">
        <v>2024</v>
      </c>
      <c r="U2807" s="58" t="s">
        <v>5</v>
      </c>
      <c r="V2807" s="58" t="s">
        <v>83</v>
      </c>
      <c r="W2807" s="58" t="s">
        <v>84</v>
      </c>
      <c r="X2807" s="58" t="s">
        <v>85</v>
      </c>
      <c r="Y2807" s="58" t="s">
        <v>86</v>
      </c>
      <c r="Z2807" s="58" t="s">
        <v>87</v>
      </c>
      <c r="AA2807" s="58" t="s">
        <v>90</v>
      </c>
      <c r="AB2807" s="58">
        <v>287</v>
      </c>
      <c r="AC2807" s="58">
        <v>410.40999999999997</v>
      </c>
    </row>
    <row r="2808" spans="19:29" ht="18" customHeight="1" x14ac:dyDescent="0.25">
      <c r="S2808" s="58" t="s">
        <v>91</v>
      </c>
      <c r="T2808" s="58">
        <v>2024</v>
      </c>
      <c r="U2808" s="58" t="s">
        <v>5</v>
      </c>
      <c r="V2808" s="58" t="s">
        <v>83</v>
      </c>
      <c r="W2808" s="58" t="s">
        <v>84</v>
      </c>
      <c r="X2808" s="58" t="s">
        <v>85</v>
      </c>
      <c r="Y2808" s="58" t="s">
        <v>86</v>
      </c>
      <c r="Z2808" s="58" t="s">
        <v>87</v>
      </c>
      <c r="AA2808" s="58" t="s">
        <v>90</v>
      </c>
      <c r="AB2808" s="58">
        <v>763</v>
      </c>
      <c r="AC2808" s="58">
        <v>1091.0899999999999</v>
      </c>
    </row>
    <row r="2809" spans="19:29" ht="18" customHeight="1" x14ac:dyDescent="0.25">
      <c r="S2809" s="58" t="s">
        <v>82</v>
      </c>
      <c r="T2809" s="58">
        <v>2024</v>
      </c>
      <c r="U2809" s="58" t="s">
        <v>2</v>
      </c>
      <c r="V2809" s="58" t="s">
        <v>83</v>
      </c>
      <c r="W2809" s="58" t="s">
        <v>84</v>
      </c>
      <c r="X2809" s="58" t="s">
        <v>85</v>
      </c>
      <c r="Y2809" s="58" t="s">
        <v>86</v>
      </c>
      <c r="Z2809" s="58" t="s">
        <v>87</v>
      </c>
      <c r="AA2809" s="58" t="s">
        <v>90</v>
      </c>
      <c r="AB2809" s="58">
        <v>278</v>
      </c>
      <c r="AC2809" s="58">
        <v>397.53999999999996</v>
      </c>
    </row>
    <row r="2810" spans="19:29" ht="18" customHeight="1" x14ac:dyDescent="0.25">
      <c r="S2810" s="58" t="s">
        <v>89</v>
      </c>
      <c r="T2810" s="58">
        <v>2024</v>
      </c>
      <c r="U2810" s="58" t="s">
        <v>2</v>
      </c>
      <c r="V2810" s="58" t="s">
        <v>83</v>
      </c>
      <c r="W2810" s="58" t="s">
        <v>84</v>
      </c>
      <c r="X2810" s="58" t="s">
        <v>85</v>
      </c>
      <c r="Y2810" s="58" t="s">
        <v>86</v>
      </c>
      <c r="Z2810" s="58" t="s">
        <v>87</v>
      </c>
      <c r="AA2810" s="58" t="s">
        <v>90</v>
      </c>
      <c r="AB2810" s="58">
        <v>304</v>
      </c>
      <c r="AC2810" s="58">
        <v>434.72</v>
      </c>
    </row>
    <row r="2811" spans="19:29" ht="18" customHeight="1" x14ac:dyDescent="0.25">
      <c r="S2811" s="58" t="s">
        <v>89</v>
      </c>
      <c r="T2811" s="58">
        <v>2024</v>
      </c>
      <c r="U2811" s="58" t="s">
        <v>2</v>
      </c>
      <c r="V2811" s="58" t="s">
        <v>83</v>
      </c>
      <c r="W2811" s="58" t="s">
        <v>84</v>
      </c>
      <c r="X2811" s="58" t="s">
        <v>85</v>
      </c>
      <c r="Y2811" s="58" t="s">
        <v>86</v>
      </c>
      <c r="Z2811" s="58" t="s">
        <v>87</v>
      </c>
      <c r="AA2811" s="58" t="s">
        <v>90</v>
      </c>
      <c r="AB2811" s="58">
        <v>280</v>
      </c>
      <c r="AC2811" s="58">
        <v>400.4</v>
      </c>
    </row>
    <row r="2812" spans="19:29" ht="18" customHeight="1" x14ac:dyDescent="0.25">
      <c r="S2812" s="58" t="s">
        <v>89</v>
      </c>
      <c r="T2812" s="58">
        <v>2024</v>
      </c>
      <c r="U2812" s="58" t="s">
        <v>2</v>
      </c>
      <c r="V2812" s="58" t="s">
        <v>83</v>
      </c>
      <c r="W2812" s="58" t="s">
        <v>84</v>
      </c>
      <c r="X2812" s="58" t="s">
        <v>85</v>
      </c>
      <c r="Y2812" s="58" t="s">
        <v>86</v>
      </c>
      <c r="Z2812" s="58" t="s">
        <v>87</v>
      </c>
      <c r="AA2812" s="58" t="s">
        <v>90</v>
      </c>
      <c r="AB2812" s="58">
        <v>665</v>
      </c>
      <c r="AC2812" s="58">
        <v>950.95</v>
      </c>
    </row>
    <row r="2813" spans="19:29" ht="18" customHeight="1" x14ac:dyDescent="0.25">
      <c r="S2813" s="58" t="s">
        <v>91</v>
      </c>
      <c r="T2813" s="58">
        <v>2024</v>
      </c>
      <c r="U2813" s="58" t="s">
        <v>2</v>
      </c>
      <c r="V2813" s="58" t="s">
        <v>83</v>
      </c>
      <c r="W2813" s="58" t="s">
        <v>84</v>
      </c>
      <c r="X2813" s="58" t="s">
        <v>85</v>
      </c>
      <c r="Y2813" s="58" t="s">
        <v>86</v>
      </c>
      <c r="Z2813" s="58" t="s">
        <v>87</v>
      </c>
      <c r="AA2813" s="58" t="s">
        <v>90</v>
      </c>
      <c r="AB2813" s="58">
        <v>752</v>
      </c>
      <c r="AC2813" s="58">
        <v>1075.3600000000001</v>
      </c>
    </row>
    <row r="2814" spans="19:29" ht="18" customHeight="1" x14ac:dyDescent="0.25">
      <c r="S2814" s="58" t="s">
        <v>91</v>
      </c>
      <c r="T2814" s="58">
        <v>2024</v>
      </c>
      <c r="U2814" s="58" t="s">
        <v>2</v>
      </c>
      <c r="V2814" s="58" t="s">
        <v>83</v>
      </c>
      <c r="W2814" s="58" t="s">
        <v>84</v>
      </c>
      <c r="X2814" s="58" t="s">
        <v>85</v>
      </c>
      <c r="Y2814" s="58" t="s">
        <v>86</v>
      </c>
      <c r="Z2814" s="58" t="s">
        <v>87</v>
      </c>
      <c r="AA2814" s="58" t="s">
        <v>90</v>
      </c>
      <c r="AB2814" s="58">
        <v>303</v>
      </c>
      <c r="AC2814" s="58">
        <v>433.28999999999996</v>
      </c>
    </row>
    <row r="2815" spans="19:29" ht="18" customHeight="1" x14ac:dyDescent="0.25">
      <c r="S2815" s="58" t="s">
        <v>89</v>
      </c>
      <c r="T2815" s="58">
        <v>2024</v>
      </c>
      <c r="U2815" s="58" t="s">
        <v>2</v>
      </c>
      <c r="V2815" s="58" t="s">
        <v>83</v>
      </c>
      <c r="W2815" s="58" t="s">
        <v>84</v>
      </c>
      <c r="X2815" s="58" t="s">
        <v>85</v>
      </c>
      <c r="Y2815" s="58" t="s">
        <v>86</v>
      </c>
      <c r="Z2815" s="58" t="s">
        <v>87</v>
      </c>
      <c r="AA2815" s="58" t="s">
        <v>90</v>
      </c>
      <c r="AB2815" s="58">
        <v>791</v>
      </c>
      <c r="AC2815" s="58">
        <v>526.24</v>
      </c>
    </row>
    <row r="2816" spans="19:29" ht="18" customHeight="1" x14ac:dyDescent="0.25">
      <c r="S2816" s="58" t="s">
        <v>89</v>
      </c>
      <c r="T2816" s="58">
        <v>2024</v>
      </c>
      <c r="U2816" s="58" t="s">
        <v>2</v>
      </c>
      <c r="V2816" s="58" t="s">
        <v>83</v>
      </c>
      <c r="W2816" s="58" t="s">
        <v>84</v>
      </c>
      <c r="X2816" s="58" t="s">
        <v>85</v>
      </c>
      <c r="Y2816" s="58" t="s">
        <v>86</v>
      </c>
      <c r="Z2816" s="58" t="s">
        <v>87</v>
      </c>
      <c r="AA2816" s="58" t="s">
        <v>90</v>
      </c>
      <c r="AB2816" s="58">
        <v>307</v>
      </c>
      <c r="AC2816" s="58">
        <v>439.01</v>
      </c>
    </row>
    <row r="2817" spans="19:29" ht="18" customHeight="1" x14ac:dyDescent="0.25">
      <c r="S2817" s="58" t="s">
        <v>89</v>
      </c>
      <c r="T2817" s="58">
        <v>2024</v>
      </c>
      <c r="U2817" s="58" t="s">
        <v>2</v>
      </c>
      <c r="V2817" s="58" t="s">
        <v>83</v>
      </c>
      <c r="W2817" s="58" t="s">
        <v>84</v>
      </c>
      <c r="X2817" s="58" t="s">
        <v>85</v>
      </c>
      <c r="Y2817" s="58" t="s">
        <v>86</v>
      </c>
      <c r="Z2817" s="58" t="s">
        <v>87</v>
      </c>
      <c r="AA2817" s="58" t="s">
        <v>90</v>
      </c>
      <c r="AB2817" s="58">
        <v>277</v>
      </c>
      <c r="AC2817" s="58">
        <v>396.11</v>
      </c>
    </row>
    <row r="2818" spans="19:29" ht="18" customHeight="1" x14ac:dyDescent="0.25">
      <c r="S2818" s="58" t="s">
        <v>82</v>
      </c>
      <c r="T2818" s="58">
        <v>2024</v>
      </c>
      <c r="U2818" s="58" t="s">
        <v>2</v>
      </c>
      <c r="V2818" s="58" t="s">
        <v>83</v>
      </c>
      <c r="W2818" s="58" t="s">
        <v>84</v>
      </c>
      <c r="X2818" s="58" t="s">
        <v>85</v>
      </c>
      <c r="Y2818" s="58" t="s">
        <v>86</v>
      </c>
      <c r="Z2818" s="58" t="s">
        <v>87</v>
      </c>
      <c r="AA2818" s="58" t="s">
        <v>90</v>
      </c>
      <c r="AB2818" s="58">
        <v>305</v>
      </c>
      <c r="AC2818" s="58">
        <v>436.15</v>
      </c>
    </row>
    <row r="2819" spans="19:29" ht="18" customHeight="1" x14ac:dyDescent="0.25">
      <c r="S2819" s="58" t="s">
        <v>89</v>
      </c>
      <c r="T2819" s="58">
        <v>2024</v>
      </c>
      <c r="U2819" s="58" t="s">
        <v>4</v>
      </c>
      <c r="V2819" s="58" t="s">
        <v>83</v>
      </c>
      <c r="W2819" s="58" t="s">
        <v>84</v>
      </c>
      <c r="X2819" s="58" t="s">
        <v>85</v>
      </c>
      <c r="Y2819" s="58" t="s">
        <v>86</v>
      </c>
      <c r="Z2819" s="58" t="s">
        <v>87</v>
      </c>
      <c r="AA2819" s="58" t="s">
        <v>90</v>
      </c>
      <c r="AB2819" s="58">
        <v>296</v>
      </c>
      <c r="AC2819" s="58">
        <v>452.88</v>
      </c>
    </row>
    <row r="2820" spans="19:29" ht="18" customHeight="1" x14ac:dyDescent="0.25">
      <c r="S2820" s="58" t="s">
        <v>89</v>
      </c>
      <c r="T2820" s="58">
        <v>2024</v>
      </c>
      <c r="U2820" s="58" t="s">
        <v>4</v>
      </c>
      <c r="V2820" s="58" t="s">
        <v>83</v>
      </c>
      <c r="W2820" s="58" t="s">
        <v>84</v>
      </c>
      <c r="X2820" s="58" t="s">
        <v>85</v>
      </c>
      <c r="Y2820" s="58" t="s">
        <v>86</v>
      </c>
      <c r="Z2820" s="58" t="s">
        <v>87</v>
      </c>
      <c r="AA2820" s="58" t="s">
        <v>90</v>
      </c>
      <c r="AB2820" s="58">
        <v>266</v>
      </c>
      <c r="AC2820" s="58">
        <v>380.38</v>
      </c>
    </row>
    <row r="2821" spans="19:29" ht="18" customHeight="1" x14ac:dyDescent="0.25">
      <c r="S2821" s="58" t="s">
        <v>89</v>
      </c>
      <c r="T2821" s="58">
        <v>2024</v>
      </c>
      <c r="U2821" s="58" t="s">
        <v>4</v>
      </c>
      <c r="V2821" s="58" t="s">
        <v>83</v>
      </c>
      <c r="W2821" s="58" t="s">
        <v>84</v>
      </c>
      <c r="X2821" s="58" t="s">
        <v>85</v>
      </c>
      <c r="Y2821" s="58" t="s">
        <v>86</v>
      </c>
      <c r="Z2821" s="58" t="s">
        <v>87</v>
      </c>
      <c r="AA2821" s="58" t="s">
        <v>90</v>
      </c>
      <c r="AB2821" s="58">
        <v>292</v>
      </c>
      <c r="AC2821" s="58">
        <v>417.56</v>
      </c>
    </row>
    <row r="2822" spans="19:29" ht="18" customHeight="1" x14ac:dyDescent="0.25">
      <c r="S2822" s="58" t="s">
        <v>89</v>
      </c>
      <c r="T2822" s="58">
        <v>2024</v>
      </c>
      <c r="U2822" s="58" t="s">
        <v>4</v>
      </c>
      <c r="V2822" s="58" t="s">
        <v>83</v>
      </c>
      <c r="W2822" s="58" t="s">
        <v>84</v>
      </c>
      <c r="X2822" s="58" t="s">
        <v>85</v>
      </c>
      <c r="Y2822" s="58" t="s">
        <v>86</v>
      </c>
      <c r="Z2822" s="58" t="s">
        <v>87</v>
      </c>
      <c r="AA2822" s="58" t="s">
        <v>90</v>
      </c>
      <c r="AB2822" s="58">
        <v>268</v>
      </c>
      <c r="AC2822" s="58">
        <v>383.24</v>
      </c>
    </row>
    <row r="2823" spans="19:29" ht="18" customHeight="1" x14ac:dyDescent="0.25">
      <c r="S2823" s="58" t="s">
        <v>82</v>
      </c>
      <c r="T2823" s="58">
        <v>2024</v>
      </c>
      <c r="U2823" s="58" t="s">
        <v>4</v>
      </c>
      <c r="V2823" s="58" t="s">
        <v>83</v>
      </c>
      <c r="W2823" s="58" t="s">
        <v>84</v>
      </c>
      <c r="X2823" s="58" t="s">
        <v>85</v>
      </c>
      <c r="Y2823" s="58" t="s">
        <v>86</v>
      </c>
      <c r="Z2823" s="58" t="s">
        <v>87</v>
      </c>
      <c r="AA2823" s="58" t="s">
        <v>90</v>
      </c>
      <c r="AB2823" s="58">
        <v>667</v>
      </c>
      <c r="AC2823" s="58">
        <v>953.81</v>
      </c>
    </row>
    <row r="2824" spans="19:29" ht="18" customHeight="1" x14ac:dyDescent="0.25">
      <c r="S2824" s="58" t="s">
        <v>82</v>
      </c>
      <c r="T2824" s="58">
        <v>2024</v>
      </c>
      <c r="U2824" s="58" t="s">
        <v>4</v>
      </c>
      <c r="V2824" s="58" t="s">
        <v>83</v>
      </c>
      <c r="W2824" s="58" t="s">
        <v>84</v>
      </c>
      <c r="X2824" s="58" t="s">
        <v>85</v>
      </c>
      <c r="Y2824" s="58" t="s">
        <v>86</v>
      </c>
      <c r="Z2824" s="58" t="s">
        <v>87</v>
      </c>
      <c r="AA2824" s="58" t="s">
        <v>90</v>
      </c>
      <c r="AB2824" s="58">
        <v>793</v>
      </c>
      <c r="AC2824" s="58">
        <v>526.24</v>
      </c>
    </row>
    <row r="2825" spans="19:29" ht="18" customHeight="1" x14ac:dyDescent="0.25">
      <c r="S2825" s="58" t="s">
        <v>89</v>
      </c>
      <c r="T2825" s="58">
        <v>2024</v>
      </c>
      <c r="U2825" s="58" t="s">
        <v>4</v>
      </c>
      <c r="V2825" s="58" t="s">
        <v>83</v>
      </c>
      <c r="W2825" s="58" t="s">
        <v>84</v>
      </c>
      <c r="X2825" s="58" t="s">
        <v>85</v>
      </c>
      <c r="Y2825" s="58" t="s">
        <v>86</v>
      </c>
      <c r="Z2825" s="58" t="s">
        <v>87</v>
      </c>
      <c r="AA2825" s="58" t="s">
        <v>90</v>
      </c>
      <c r="AB2825" s="58">
        <v>295</v>
      </c>
      <c r="AC2825" s="58">
        <v>421.85</v>
      </c>
    </row>
    <row r="2826" spans="19:29" ht="18" customHeight="1" x14ac:dyDescent="0.25">
      <c r="S2826" s="58" t="s">
        <v>89</v>
      </c>
      <c r="T2826" s="58">
        <v>2024</v>
      </c>
      <c r="U2826" s="58" t="s">
        <v>4</v>
      </c>
      <c r="V2826" s="58" t="s">
        <v>83</v>
      </c>
      <c r="W2826" s="58" t="s">
        <v>84</v>
      </c>
      <c r="X2826" s="58" t="s">
        <v>85</v>
      </c>
      <c r="Y2826" s="58" t="s">
        <v>86</v>
      </c>
      <c r="Z2826" s="58" t="s">
        <v>87</v>
      </c>
      <c r="AA2826" s="58" t="s">
        <v>90</v>
      </c>
      <c r="AB2826" s="58">
        <v>265</v>
      </c>
      <c r="AC2826" s="58">
        <v>378.95</v>
      </c>
    </row>
    <row r="2827" spans="19:29" ht="18" customHeight="1" x14ac:dyDescent="0.25">
      <c r="S2827" s="58" t="s">
        <v>89</v>
      </c>
      <c r="T2827" s="58">
        <v>2024</v>
      </c>
      <c r="U2827" s="58" t="s">
        <v>4</v>
      </c>
      <c r="V2827" s="58" t="s">
        <v>83</v>
      </c>
      <c r="W2827" s="58" t="s">
        <v>84</v>
      </c>
      <c r="X2827" s="58" t="s">
        <v>85</v>
      </c>
      <c r="Y2827" s="58" t="s">
        <v>86</v>
      </c>
      <c r="Z2827" s="58" t="s">
        <v>87</v>
      </c>
      <c r="AA2827" s="58" t="s">
        <v>90</v>
      </c>
      <c r="AB2827" s="58">
        <v>293</v>
      </c>
      <c r="AC2827" s="58">
        <v>418.99</v>
      </c>
    </row>
    <row r="2828" spans="19:29" ht="18" customHeight="1" x14ac:dyDescent="0.25">
      <c r="S2828" s="58" t="s">
        <v>89</v>
      </c>
      <c r="T2828" s="58">
        <v>2024</v>
      </c>
      <c r="U2828" s="58" t="s">
        <v>4</v>
      </c>
      <c r="V2828" s="58" t="s">
        <v>83</v>
      </c>
      <c r="W2828" s="58" t="s">
        <v>84</v>
      </c>
      <c r="X2828" s="58" t="s">
        <v>85</v>
      </c>
      <c r="Y2828" s="58" t="s">
        <v>86</v>
      </c>
      <c r="Z2828" s="58" t="s">
        <v>87</v>
      </c>
      <c r="AA2828" s="58" t="s">
        <v>90</v>
      </c>
      <c r="AB2828" s="58">
        <v>762</v>
      </c>
      <c r="AC2828" s="58">
        <v>1089.6599999999999</v>
      </c>
    </row>
    <row r="2829" spans="19:29" ht="18" customHeight="1" x14ac:dyDescent="0.25">
      <c r="S2829" s="58" t="s">
        <v>82</v>
      </c>
      <c r="T2829" s="58">
        <v>2024</v>
      </c>
      <c r="U2829" s="58" t="s">
        <v>10</v>
      </c>
      <c r="V2829" s="58" t="s">
        <v>83</v>
      </c>
      <c r="W2829" s="58" t="s">
        <v>84</v>
      </c>
      <c r="X2829" s="58" t="s">
        <v>85</v>
      </c>
      <c r="Y2829" s="58" t="s">
        <v>86</v>
      </c>
      <c r="Z2829" s="58" t="s">
        <v>87</v>
      </c>
      <c r="AA2829" s="58" t="s">
        <v>90</v>
      </c>
      <c r="AB2829" s="58">
        <v>260</v>
      </c>
      <c r="AC2829" s="58">
        <v>397.8</v>
      </c>
    </row>
    <row r="2830" spans="19:29" ht="18" customHeight="1" x14ac:dyDescent="0.25">
      <c r="S2830" s="58" t="s">
        <v>89</v>
      </c>
      <c r="T2830" s="58">
        <v>2024</v>
      </c>
      <c r="U2830" s="58" t="s">
        <v>10</v>
      </c>
      <c r="V2830" s="58" t="s">
        <v>83</v>
      </c>
      <c r="W2830" s="58" t="s">
        <v>84</v>
      </c>
      <c r="X2830" s="58" t="s">
        <v>85</v>
      </c>
      <c r="Y2830" s="58" t="s">
        <v>86</v>
      </c>
      <c r="Z2830" s="58" t="s">
        <v>87</v>
      </c>
      <c r="AA2830" s="58" t="s">
        <v>90</v>
      </c>
      <c r="AB2830" s="58">
        <v>236</v>
      </c>
      <c r="AC2830" s="58">
        <v>337.48</v>
      </c>
    </row>
    <row r="2831" spans="19:29" ht="18" customHeight="1" x14ac:dyDescent="0.25">
      <c r="S2831" s="58" t="s">
        <v>82</v>
      </c>
      <c r="T2831" s="58">
        <v>2024</v>
      </c>
      <c r="U2831" s="58" t="s">
        <v>10</v>
      </c>
      <c r="V2831" s="58" t="s">
        <v>83</v>
      </c>
      <c r="W2831" s="58" t="s">
        <v>84</v>
      </c>
      <c r="X2831" s="58" t="s">
        <v>85</v>
      </c>
      <c r="Y2831" s="58" t="s">
        <v>86</v>
      </c>
      <c r="Z2831" s="58" t="s">
        <v>87</v>
      </c>
      <c r="AA2831" s="58" t="s">
        <v>90</v>
      </c>
      <c r="AB2831" s="58">
        <v>262</v>
      </c>
      <c r="AC2831" s="58">
        <v>374.65999999999997</v>
      </c>
    </row>
    <row r="2832" spans="19:29" ht="18" customHeight="1" x14ac:dyDescent="0.25">
      <c r="S2832" s="58" t="s">
        <v>93</v>
      </c>
      <c r="T2832" s="58">
        <v>2024</v>
      </c>
      <c r="U2832" s="58" t="s">
        <v>10</v>
      </c>
      <c r="V2832" s="58" t="s">
        <v>83</v>
      </c>
      <c r="W2832" s="58" t="s">
        <v>84</v>
      </c>
      <c r="X2832" s="58" t="s">
        <v>85</v>
      </c>
      <c r="Y2832" s="58" t="s">
        <v>86</v>
      </c>
      <c r="Z2832" s="58" t="s">
        <v>87</v>
      </c>
      <c r="AA2832" s="58" t="s">
        <v>90</v>
      </c>
      <c r="AB2832" s="58">
        <v>672</v>
      </c>
      <c r="AC2832" s="58">
        <v>960.96</v>
      </c>
    </row>
    <row r="2833" spans="19:29" ht="18" customHeight="1" x14ac:dyDescent="0.25">
      <c r="S2833" s="58" t="s">
        <v>89</v>
      </c>
      <c r="T2833" s="58">
        <v>2024</v>
      </c>
      <c r="U2833" s="58" t="s">
        <v>10</v>
      </c>
      <c r="V2833" s="58" t="s">
        <v>83</v>
      </c>
      <c r="W2833" s="58" t="s">
        <v>84</v>
      </c>
      <c r="X2833" s="58" t="s">
        <v>85</v>
      </c>
      <c r="Y2833" s="58" t="s">
        <v>86</v>
      </c>
      <c r="Z2833" s="58" t="s">
        <v>87</v>
      </c>
      <c r="AA2833" s="58" t="s">
        <v>90</v>
      </c>
      <c r="AB2833" s="58">
        <v>759</v>
      </c>
      <c r="AC2833" s="58">
        <v>1085.3699999999999</v>
      </c>
    </row>
    <row r="2834" spans="19:29" ht="18" customHeight="1" x14ac:dyDescent="0.25">
      <c r="S2834" s="58" t="s">
        <v>89</v>
      </c>
      <c r="T2834" s="58">
        <v>2024</v>
      </c>
      <c r="U2834" s="58" t="s">
        <v>10</v>
      </c>
      <c r="V2834" s="58" t="s">
        <v>83</v>
      </c>
      <c r="W2834" s="58" t="s">
        <v>84</v>
      </c>
      <c r="X2834" s="58" t="s">
        <v>85</v>
      </c>
      <c r="Y2834" s="58" t="s">
        <v>86</v>
      </c>
      <c r="Z2834" s="58" t="s">
        <v>87</v>
      </c>
      <c r="AA2834" s="58" t="s">
        <v>90</v>
      </c>
      <c r="AB2834" s="58">
        <v>261</v>
      </c>
      <c r="AC2834" s="58">
        <v>373.23</v>
      </c>
    </row>
    <row r="2835" spans="19:29" ht="18" customHeight="1" x14ac:dyDescent="0.25">
      <c r="S2835" s="58" t="s">
        <v>93</v>
      </c>
      <c r="T2835" s="58">
        <v>2024</v>
      </c>
      <c r="U2835" s="58" t="s">
        <v>10</v>
      </c>
      <c r="V2835" s="58" t="s">
        <v>83</v>
      </c>
      <c r="W2835" s="58" t="s">
        <v>84</v>
      </c>
      <c r="X2835" s="58" t="s">
        <v>85</v>
      </c>
      <c r="Y2835" s="58" t="s">
        <v>86</v>
      </c>
      <c r="Z2835" s="58" t="s">
        <v>87</v>
      </c>
      <c r="AA2835" s="58" t="s">
        <v>90</v>
      </c>
      <c r="AB2835" s="58">
        <v>798</v>
      </c>
      <c r="AC2835" s="58">
        <v>526.24</v>
      </c>
    </row>
    <row r="2836" spans="19:29" ht="18" customHeight="1" x14ac:dyDescent="0.25">
      <c r="S2836" s="58" t="s">
        <v>82</v>
      </c>
      <c r="T2836" s="58">
        <v>2024</v>
      </c>
      <c r="U2836" s="58" t="s">
        <v>10</v>
      </c>
      <c r="V2836" s="58" t="s">
        <v>83</v>
      </c>
      <c r="W2836" s="58" t="s">
        <v>84</v>
      </c>
      <c r="X2836" s="58" t="s">
        <v>85</v>
      </c>
      <c r="Y2836" s="58" t="s">
        <v>86</v>
      </c>
      <c r="Z2836" s="58" t="s">
        <v>87</v>
      </c>
      <c r="AA2836" s="58" t="s">
        <v>90</v>
      </c>
      <c r="AB2836" s="58">
        <v>235</v>
      </c>
      <c r="AC2836" s="58">
        <v>336.05</v>
      </c>
    </row>
    <row r="2837" spans="19:29" ht="18" customHeight="1" x14ac:dyDescent="0.25">
      <c r="S2837" s="58" t="s">
        <v>89</v>
      </c>
      <c r="T2837" s="58">
        <v>2024</v>
      </c>
      <c r="U2837" s="58" t="s">
        <v>10</v>
      </c>
      <c r="V2837" s="58" t="s">
        <v>83</v>
      </c>
      <c r="W2837" s="58" t="s">
        <v>84</v>
      </c>
      <c r="X2837" s="58" t="s">
        <v>85</v>
      </c>
      <c r="Y2837" s="58" t="s">
        <v>86</v>
      </c>
      <c r="Z2837" s="58" t="s">
        <v>87</v>
      </c>
      <c r="AA2837" s="58" t="s">
        <v>90</v>
      </c>
      <c r="AB2837" s="58">
        <v>263</v>
      </c>
      <c r="AC2837" s="58">
        <v>376.09000000000003</v>
      </c>
    </row>
    <row r="2838" spans="19:29" ht="18" customHeight="1" x14ac:dyDescent="0.25">
      <c r="S2838" s="58" t="s">
        <v>82</v>
      </c>
      <c r="T2838" s="58">
        <v>2024</v>
      </c>
      <c r="U2838" s="58" t="s">
        <v>10</v>
      </c>
      <c r="V2838" s="58" t="s">
        <v>83</v>
      </c>
      <c r="W2838" s="58" t="s">
        <v>84</v>
      </c>
      <c r="X2838" s="58" t="s">
        <v>85</v>
      </c>
      <c r="Y2838" s="58" t="s">
        <v>86</v>
      </c>
      <c r="Z2838" s="58" t="s">
        <v>87</v>
      </c>
      <c r="AA2838" s="58" t="s">
        <v>90</v>
      </c>
      <c r="AB2838" s="58">
        <v>768</v>
      </c>
      <c r="AC2838" s="58">
        <v>1098.24</v>
      </c>
    </row>
    <row r="2839" spans="19:29" ht="18" customHeight="1" x14ac:dyDescent="0.25">
      <c r="S2839" s="58" t="s">
        <v>89</v>
      </c>
      <c r="T2839" s="58">
        <v>2024</v>
      </c>
      <c r="U2839" s="58" t="s">
        <v>9</v>
      </c>
      <c r="V2839" s="58" t="s">
        <v>83</v>
      </c>
      <c r="W2839" s="58" t="s">
        <v>84</v>
      </c>
      <c r="X2839" s="58" t="s">
        <v>85</v>
      </c>
      <c r="Y2839" s="58" t="s">
        <v>86</v>
      </c>
      <c r="Z2839" s="58" t="s">
        <v>87</v>
      </c>
      <c r="AA2839" s="58" t="s">
        <v>90</v>
      </c>
      <c r="AB2839" s="58">
        <v>266</v>
      </c>
      <c r="AC2839" s="58">
        <v>406.98</v>
      </c>
    </row>
    <row r="2840" spans="19:29" ht="18" customHeight="1" x14ac:dyDescent="0.25">
      <c r="S2840" s="58" t="s">
        <v>91</v>
      </c>
      <c r="T2840" s="58">
        <v>2024</v>
      </c>
      <c r="U2840" s="58" t="s">
        <v>9</v>
      </c>
      <c r="V2840" s="58" t="s">
        <v>83</v>
      </c>
      <c r="W2840" s="58" t="s">
        <v>84</v>
      </c>
      <c r="X2840" s="58" t="s">
        <v>85</v>
      </c>
      <c r="Y2840" s="58" t="s">
        <v>86</v>
      </c>
      <c r="Z2840" s="58" t="s">
        <v>87</v>
      </c>
      <c r="AA2840" s="58" t="s">
        <v>90</v>
      </c>
      <c r="AB2840" s="58">
        <v>242</v>
      </c>
      <c r="AC2840" s="58">
        <v>346.06</v>
      </c>
    </row>
    <row r="2841" spans="19:29" ht="18" customHeight="1" x14ac:dyDescent="0.25">
      <c r="S2841" s="58" t="s">
        <v>89</v>
      </c>
      <c r="T2841" s="58">
        <v>2024</v>
      </c>
      <c r="U2841" s="58" t="s">
        <v>9</v>
      </c>
      <c r="V2841" s="58" t="s">
        <v>83</v>
      </c>
      <c r="W2841" s="58" t="s">
        <v>84</v>
      </c>
      <c r="X2841" s="58" t="s">
        <v>85</v>
      </c>
      <c r="Y2841" s="58" t="s">
        <v>86</v>
      </c>
      <c r="Z2841" s="58" t="s">
        <v>87</v>
      </c>
      <c r="AA2841" s="58" t="s">
        <v>90</v>
      </c>
      <c r="AB2841" s="58">
        <v>268</v>
      </c>
      <c r="AC2841" s="58">
        <v>383.24</v>
      </c>
    </row>
    <row r="2842" spans="19:29" ht="18" customHeight="1" x14ac:dyDescent="0.25">
      <c r="S2842" s="58" t="s">
        <v>89</v>
      </c>
      <c r="T2842" s="58">
        <v>2024</v>
      </c>
      <c r="U2842" s="58" t="s">
        <v>9</v>
      </c>
      <c r="V2842" s="58" t="s">
        <v>83</v>
      </c>
      <c r="W2842" s="58" t="s">
        <v>84</v>
      </c>
      <c r="X2842" s="58" t="s">
        <v>85</v>
      </c>
      <c r="Y2842" s="58" t="s">
        <v>86</v>
      </c>
      <c r="Z2842" s="58" t="s">
        <v>87</v>
      </c>
      <c r="AA2842" s="58" t="s">
        <v>90</v>
      </c>
      <c r="AB2842" s="58">
        <v>238</v>
      </c>
      <c r="AC2842" s="58">
        <v>340.34000000000003</v>
      </c>
    </row>
    <row r="2843" spans="19:29" ht="18" customHeight="1" x14ac:dyDescent="0.25">
      <c r="S2843" s="58" t="s">
        <v>89</v>
      </c>
      <c r="T2843" s="58">
        <v>2024</v>
      </c>
      <c r="U2843" s="58" t="s">
        <v>9</v>
      </c>
      <c r="V2843" s="58" t="s">
        <v>83</v>
      </c>
      <c r="W2843" s="58" t="s">
        <v>84</v>
      </c>
      <c r="X2843" s="58" t="s">
        <v>85</v>
      </c>
      <c r="Y2843" s="58" t="s">
        <v>86</v>
      </c>
      <c r="Z2843" s="58" t="s">
        <v>87</v>
      </c>
      <c r="AA2843" s="58" t="s">
        <v>90</v>
      </c>
      <c r="AB2843" s="58">
        <v>671</v>
      </c>
      <c r="AC2843" s="58">
        <v>959.53</v>
      </c>
    </row>
    <row r="2844" spans="19:29" ht="18" customHeight="1" x14ac:dyDescent="0.25">
      <c r="S2844" s="58" t="s">
        <v>91</v>
      </c>
      <c r="T2844" s="58">
        <v>2024</v>
      </c>
      <c r="U2844" s="58" t="s">
        <v>9</v>
      </c>
      <c r="V2844" s="58" t="s">
        <v>83</v>
      </c>
      <c r="W2844" s="58" t="s">
        <v>84</v>
      </c>
      <c r="X2844" s="58" t="s">
        <v>85</v>
      </c>
      <c r="Y2844" s="58" t="s">
        <v>86</v>
      </c>
      <c r="Z2844" s="58" t="s">
        <v>87</v>
      </c>
      <c r="AA2844" s="58" t="s">
        <v>90</v>
      </c>
      <c r="AB2844" s="58">
        <v>758</v>
      </c>
      <c r="AC2844" s="58">
        <v>1083.94</v>
      </c>
    </row>
    <row r="2845" spans="19:29" ht="18" customHeight="1" x14ac:dyDescent="0.25">
      <c r="S2845" s="58" t="s">
        <v>91</v>
      </c>
      <c r="T2845" s="58">
        <v>2024</v>
      </c>
      <c r="U2845" s="58" t="s">
        <v>9</v>
      </c>
      <c r="V2845" s="58" t="s">
        <v>83</v>
      </c>
      <c r="W2845" s="58" t="s">
        <v>84</v>
      </c>
      <c r="X2845" s="58" t="s">
        <v>85</v>
      </c>
      <c r="Y2845" s="58" t="s">
        <v>86</v>
      </c>
      <c r="Z2845" s="58" t="s">
        <v>87</v>
      </c>
      <c r="AA2845" s="58" t="s">
        <v>90</v>
      </c>
      <c r="AB2845" s="58">
        <v>267</v>
      </c>
      <c r="AC2845" s="58">
        <v>381.81</v>
      </c>
    </row>
    <row r="2846" spans="19:29" ht="18" customHeight="1" x14ac:dyDescent="0.25">
      <c r="S2846" s="58" t="s">
        <v>89</v>
      </c>
      <c r="T2846" s="58">
        <v>2024</v>
      </c>
      <c r="U2846" s="58" t="s">
        <v>9</v>
      </c>
      <c r="V2846" s="58" t="s">
        <v>83</v>
      </c>
      <c r="W2846" s="58" t="s">
        <v>84</v>
      </c>
      <c r="X2846" s="58" t="s">
        <v>85</v>
      </c>
      <c r="Y2846" s="58" t="s">
        <v>86</v>
      </c>
      <c r="Z2846" s="58" t="s">
        <v>87</v>
      </c>
      <c r="AA2846" s="58" t="s">
        <v>90</v>
      </c>
      <c r="AB2846" s="58">
        <v>797</v>
      </c>
      <c r="AC2846" s="58">
        <v>526.24</v>
      </c>
    </row>
    <row r="2847" spans="19:29" ht="18" customHeight="1" x14ac:dyDescent="0.25">
      <c r="S2847" s="58" t="s">
        <v>89</v>
      </c>
      <c r="T2847" s="58">
        <v>2024</v>
      </c>
      <c r="U2847" s="58" t="s">
        <v>9</v>
      </c>
      <c r="V2847" s="58" t="s">
        <v>83</v>
      </c>
      <c r="W2847" s="58" t="s">
        <v>84</v>
      </c>
      <c r="X2847" s="58" t="s">
        <v>85</v>
      </c>
      <c r="Y2847" s="58" t="s">
        <v>86</v>
      </c>
      <c r="Z2847" s="58" t="s">
        <v>87</v>
      </c>
      <c r="AA2847" s="58" t="s">
        <v>90</v>
      </c>
      <c r="AB2847" s="58">
        <v>265</v>
      </c>
      <c r="AC2847" s="58">
        <v>378.95</v>
      </c>
    </row>
    <row r="2848" spans="19:29" ht="18" customHeight="1" x14ac:dyDescent="0.25">
      <c r="S2848" s="58" t="s">
        <v>89</v>
      </c>
      <c r="T2848" s="58">
        <v>2024</v>
      </c>
      <c r="U2848" s="58" t="s">
        <v>9</v>
      </c>
      <c r="V2848" s="58" t="s">
        <v>83</v>
      </c>
      <c r="W2848" s="58" t="s">
        <v>84</v>
      </c>
      <c r="X2848" s="58" t="s">
        <v>85</v>
      </c>
      <c r="Y2848" s="58" t="s">
        <v>86</v>
      </c>
      <c r="Z2848" s="58" t="s">
        <v>87</v>
      </c>
      <c r="AA2848" s="58" t="s">
        <v>90</v>
      </c>
      <c r="AB2848" s="58">
        <v>241</v>
      </c>
      <c r="AC2848" s="58">
        <v>344.63</v>
      </c>
    </row>
    <row r="2849" spans="19:29" ht="18" customHeight="1" x14ac:dyDescent="0.25">
      <c r="S2849" s="58" t="s">
        <v>91</v>
      </c>
      <c r="T2849" s="58">
        <v>2024</v>
      </c>
      <c r="U2849" s="58" t="s">
        <v>9</v>
      </c>
      <c r="V2849" s="58" t="s">
        <v>83</v>
      </c>
      <c r="W2849" s="58" t="s">
        <v>84</v>
      </c>
      <c r="X2849" s="58" t="s">
        <v>85</v>
      </c>
      <c r="Y2849" s="58" t="s">
        <v>86</v>
      </c>
      <c r="Z2849" s="58" t="s">
        <v>87</v>
      </c>
      <c r="AA2849" s="58" t="s">
        <v>90</v>
      </c>
      <c r="AB2849" s="58">
        <v>269</v>
      </c>
      <c r="AC2849" s="58">
        <v>384.67</v>
      </c>
    </row>
    <row r="2850" spans="19:29" ht="18" customHeight="1" x14ac:dyDescent="0.25">
      <c r="S2850" s="58" t="s">
        <v>89</v>
      </c>
      <c r="T2850" s="58">
        <v>2024</v>
      </c>
      <c r="U2850" s="58" t="s">
        <v>9</v>
      </c>
      <c r="V2850" s="58" t="s">
        <v>83</v>
      </c>
      <c r="W2850" s="58" t="s">
        <v>84</v>
      </c>
      <c r="X2850" s="58" t="s">
        <v>85</v>
      </c>
      <c r="Y2850" s="58" t="s">
        <v>86</v>
      </c>
      <c r="Z2850" s="58" t="s">
        <v>87</v>
      </c>
      <c r="AA2850" s="58" t="s">
        <v>90</v>
      </c>
      <c r="AB2850" s="58">
        <v>767</v>
      </c>
      <c r="AC2850" s="58">
        <v>1096.81</v>
      </c>
    </row>
    <row r="2851" spans="19:29" ht="18" customHeight="1" x14ac:dyDescent="0.25">
      <c r="S2851" s="58" t="s">
        <v>91</v>
      </c>
      <c r="T2851" s="58">
        <v>2024</v>
      </c>
      <c r="U2851" s="58" t="s">
        <v>8</v>
      </c>
      <c r="V2851" s="58" t="s">
        <v>83</v>
      </c>
      <c r="W2851" s="58" t="s">
        <v>84</v>
      </c>
      <c r="X2851" s="58" t="s">
        <v>85</v>
      </c>
      <c r="Y2851" s="58" t="s">
        <v>86</v>
      </c>
      <c r="Z2851" s="58" t="s">
        <v>87</v>
      </c>
      <c r="AA2851" s="58" t="s">
        <v>90</v>
      </c>
      <c r="AB2851" s="58">
        <v>272</v>
      </c>
      <c r="AC2851" s="58">
        <v>416.15999999999997</v>
      </c>
    </row>
    <row r="2852" spans="19:29" ht="18" customHeight="1" x14ac:dyDescent="0.25">
      <c r="S2852" s="58" t="s">
        <v>91</v>
      </c>
      <c r="T2852" s="58">
        <v>2024</v>
      </c>
      <c r="U2852" s="58" t="s">
        <v>8</v>
      </c>
      <c r="V2852" s="58" t="s">
        <v>83</v>
      </c>
      <c r="W2852" s="58" t="s">
        <v>84</v>
      </c>
      <c r="X2852" s="58" t="s">
        <v>85</v>
      </c>
      <c r="Y2852" s="58" t="s">
        <v>86</v>
      </c>
      <c r="Z2852" s="58" t="s">
        <v>87</v>
      </c>
      <c r="AA2852" s="58" t="s">
        <v>90</v>
      </c>
      <c r="AB2852" s="58">
        <v>248</v>
      </c>
      <c r="AC2852" s="58">
        <v>354.64</v>
      </c>
    </row>
    <row r="2853" spans="19:29" ht="18" customHeight="1" x14ac:dyDescent="0.25">
      <c r="S2853" s="58" t="s">
        <v>93</v>
      </c>
      <c r="T2853" s="58">
        <v>2024</v>
      </c>
      <c r="U2853" s="58" t="s">
        <v>8</v>
      </c>
      <c r="V2853" s="58" t="s">
        <v>83</v>
      </c>
      <c r="W2853" s="58" t="s">
        <v>84</v>
      </c>
      <c r="X2853" s="58" t="s">
        <v>85</v>
      </c>
      <c r="Y2853" s="58" t="s">
        <v>86</v>
      </c>
      <c r="Z2853" s="58" t="s">
        <v>87</v>
      </c>
      <c r="AA2853" s="58" t="s">
        <v>90</v>
      </c>
      <c r="AB2853" s="58">
        <v>274</v>
      </c>
      <c r="AC2853" s="58">
        <v>391.82</v>
      </c>
    </row>
    <row r="2854" spans="19:29" ht="18" customHeight="1" x14ac:dyDescent="0.25">
      <c r="S2854" s="58" t="s">
        <v>82</v>
      </c>
      <c r="T2854" s="58">
        <v>2024</v>
      </c>
      <c r="U2854" s="58" t="s">
        <v>8</v>
      </c>
      <c r="V2854" s="58" t="s">
        <v>83</v>
      </c>
      <c r="W2854" s="58" t="s">
        <v>84</v>
      </c>
      <c r="X2854" s="58" t="s">
        <v>85</v>
      </c>
      <c r="Y2854" s="58" t="s">
        <v>86</v>
      </c>
      <c r="Z2854" s="58" t="s">
        <v>87</v>
      </c>
      <c r="AA2854" s="58" t="s">
        <v>90</v>
      </c>
      <c r="AB2854" s="58">
        <v>244</v>
      </c>
      <c r="AC2854" s="58">
        <v>348.92</v>
      </c>
    </row>
    <row r="2855" spans="19:29" ht="18" customHeight="1" x14ac:dyDescent="0.25">
      <c r="S2855" s="58" t="s">
        <v>89</v>
      </c>
      <c r="T2855" s="58">
        <v>2024</v>
      </c>
      <c r="U2855" s="58" t="s">
        <v>8</v>
      </c>
      <c r="V2855" s="58" t="s">
        <v>83</v>
      </c>
      <c r="W2855" s="58" t="s">
        <v>84</v>
      </c>
      <c r="X2855" s="58" t="s">
        <v>85</v>
      </c>
      <c r="Y2855" s="58" t="s">
        <v>86</v>
      </c>
      <c r="Z2855" s="58" t="s">
        <v>87</v>
      </c>
      <c r="AA2855" s="58" t="s">
        <v>90</v>
      </c>
      <c r="AB2855" s="58">
        <v>757</v>
      </c>
      <c r="AC2855" s="58">
        <v>1082.51</v>
      </c>
    </row>
    <row r="2856" spans="19:29" ht="18" customHeight="1" x14ac:dyDescent="0.25">
      <c r="S2856" s="58" t="s">
        <v>89</v>
      </c>
      <c r="T2856" s="58">
        <v>2024</v>
      </c>
      <c r="U2856" s="58" t="s">
        <v>8</v>
      </c>
      <c r="V2856" s="58" t="s">
        <v>83</v>
      </c>
      <c r="W2856" s="58" t="s">
        <v>84</v>
      </c>
      <c r="X2856" s="58" t="s">
        <v>85</v>
      </c>
      <c r="Y2856" s="58" t="s">
        <v>86</v>
      </c>
      <c r="Z2856" s="58" t="s">
        <v>87</v>
      </c>
      <c r="AA2856" s="58" t="s">
        <v>90</v>
      </c>
      <c r="AB2856" s="58">
        <v>273</v>
      </c>
      <c r="AC2856" s="58">
        <v>390.39</v>
      </c>
    </row>
    <row r="2857" spans="19:29" ht="18" customHeight="1" x14ac:dyDescent="0.25">
      <c r="S2857" s="58" t="s">
        <v>82</v>
      </c>
      <c r="T2857" s="58">
        <v>2024</v>
      </c>
      <c r="U2857" s="58" t="s">
        <v>8</v>
      </c>
      <c r="V2857" s="58" t="s">
        <v>83</v>
      </c>
      <c r="W2857" s="58" t="s">
        <v>84</v>
      </c>
      <c r="X2857" s="58" t="s">
        <v>85</v>
      </c>
      <c r="Y2857" s="58" t="s">
        <v>86</v>
      </c>
      <c r="Z2857" s="58" t="s">
        <v>87</v>
      </c>
      <c r="AA2857" s="58" t="s">
        <v>90</v>
      </c>
      <c r="AB2857" s="58">
        <v>271</v>
      </c>
      <c r="AC2857" s="58">
        <v>387.53</v>
      </c>
    </row>
    <row r="2858" spans="19:29" ht="18" customHeight="1" x14ac:dyDescent="0.25">
      <c r="S2858" s="58" t="s">
        <v>93</v>
      </c>
      <c r="T2858" s="58">
        <v>2024</v>
      </c>
      <c r="U2858" s="58" t="s">
        <v>8</v>
      </c>
      <c r="V2858" s="58" t="s">
        <v>83</v>
      </c>
      <c r="W2858" s="58" t="s">
        <v>84</v>
      </c>
      <c r="X2858" s="58" t="s">
        <v>85</v>
      </c>
      <c r="Y2858" s="58" t="s">
        <v>86</v>
      </c>
      <c r="Z2858" s="58" t="s">
        <v>87</v>
      </c>
      <c r="AA2858" s="58" t="s">
        <v>90</v>
      </c>
      <c r="AB2858" s="58">
        <v>247</v>
      </c>
      <c r="AC2858" s="58">
        <v>353.21</v>
      </c>
    </row>
    <row r="2859" spans="19:29" ht="18" customHeight="1" x14ac:dyDescent="0.25">
      <c r="S2859" s="58" t="s">
        <v>91</v>
      </c>
      <c r="T2859" s="58">
        <v>2024</v>
      </c>
      <c r="U2859" s="58" t="s">
        <v>8</v>
      </c>
      <c r="V2859" s="58" t="s">
        <v>83</v>
      </c>
      <c r="W2859" s="58" t="s">
        <v>84</v>
      </c>
      <c r="X2859" s="58" t="s">
        <v>85</v>
      </c>
      <c r="Y2859" s="58" t="s">
        <v>86</v>
      </c>
      <c r="Z2859" s="58" t="s">
        <v>87</v>
      </c>
      <c r="AA2859" s="58" t="s">
        <v>90</v>
      </c>
      <c r="AB2859" s="58">
        <v>275</v>
      </c>
      <c r="AC2859" s="58">
        <v>393.25</v>
      </c>
    </row>
    <row r="2860" spans="19:29" ht="18" customHeight="1" x14ac:dyDescent="0.25">
      <c r="S2860" s="58" t="s">
        <v>91</v>
      </c>
      <c r="T2860" s="58">
        <v>2024</v>
      </c>
      <c r="U2860" s="58" t="s">
        <v>8</v>
      </c>
      <c r="V2860" s="58" t="s">
        <v>83</v>
      </c>
      <c r="W2860" s="58" t="s">
        <v>84</v>
      </c>
      <c r="X2860" s="58" t="s">
        <v>85</v>
      </c>
      <c r="Y2860" s="58" t="s">
        <v>86</v>
      </c>
      <c r="Z2860" s="58" t="s">
        <v>87</v>
      </c>
      <c r="AA2860" s="58" t="s">
        <v>90</v>
      </c>
      <c r="AB2860" s="58">
        <v>766</v>
      </c>
      <c r="AC2860" s="58">
        <v>1095.3800000000001</v>
      </c>
    </row>
    <row r="2861" spans="19:29" ht="18" customHeight="1" x14ac:dyDescent="0.25">
      <c r="S2861" s="58" t="s">
        <v>89</v>
      </c>
      <c r="T2861" s="58">
        <v>2024</v>
      </c>
      <c r="U2861" s="58" t="s">
        <v>3</v>
      </c>
      <c r="V2861" s="58" t="s">
        <v>95</v>
      </c>
      <c r="W2861" s="58" t="s">
        <v>84</v>
      </c>
      <c r="X2861" s="58" t="s">
        <v>85</v>
      </c>
      <c r="Y2861" s="58" t="s">
        <v>86</v>
      </c>
      <c r="Z2861" s="58" t="s">
        <v>87</v>
      </c>
      <c r="AA2861" s="58" t="s">
        <v>88</v>
      </c>
      <c r="AB2861" s="58">
        <v>146</v>
      </c>
      <c r="AC2861" s="58">
        <v>208.78</v>
      </c>
    </row>
    <row r="2862" spans="19:29" ht="18" customHeight="1" x14ac:dyDescent="0.25">
      <c r="S2862" s="58" t="s">
        <v>91</v>
      </c>
      <c r="T2862" s="58">
        <v>2024</v>
      </c>
      <c r="U2862" s="58" t="s">
        <v>3</v>
      </c>
      <c r="V2862" s="58" t="s">
        <v>95</v>
      </c>
      <c r="W2862" s="58" t="s">
        <v>84</v>
      </c>
      <c r="X2862" s="58" t="s">
        <v>85</v>
      </c>
      <c r="Y2862" s="58" t="s">
        <v>86</v>
      </c>
      <c r="Z2862" s="58" t="s">
        <v>87</v>
      </c>
      <c r="AA2862" s="58" t="s">
        <v>88</v>
      </c>
      <c r="AB2862" s="58">
        <v>368</v>
      </c>
      <c r="AC2862" s="58">
        <v>526.24</v>
      </c>
    </row>
    <row r="2863" spans="19:29" ht="18" customHeight="1" x14ac:dyDescent="0.25">
      <c r="S2863" s="58" t="s">
        <v>82</v>
      </c>
      <c r="T2863" s="58">
        <v>2024</v>
      </c>
      <c r="U2863" s="58" t="s">
        <v>3</v>
      </c>
      <c r="V2863" s="58" t="s">
        <v>95</v>
      </c>
      <c r="W2863" s="58" t="s">
        <v>84</v>
      </c>
      <c r="X2863" s="58" t="s">
        <v>85</v>
      </c>
      <c r="Y2863" s="58" t="s">
        <v>86</v>
      </c>
      <c r="Z2863" s="58" t="s">
        <v>87</v>
      </c>
      <c r="AA2863" s="58" t="s">
        <v>88</v>
      </c>
      <c r="AB2863" s="58">
        <v>148</v>
      </c>
      <c r="AC2863" s="58">
        <v>526.24</v>
      </c>
    </row>
    <row r="2864" spans="19:29" ht="18" customHeight="1" x14ac:dyDescent="0.25">
      <c r="S2864" s="58" t="s">
        <v>92</v>
      </c>
      <c r="T2864" s="58">
        <v>2024</v>
      </c>
      <c r="U2864" s="58" t="s">
        <v>3</v>
      </c>
      <c r="V2864" s="58" t="s">
        <v>95</v>
      </c>
      <c r="W2864" s="58" t="s">
        <v>84</v>
      </c>
      <c r="X2864" s="58" t="s">
        <v>85</v>
      </c>
      <c r="Y2864" s="58" t="s">
        <v>86</v>
      </c>
      <c r="Z2864" s="58" t="s">
        <v>87</v>
      </c>
      <c r="AA2864" s="58" t="s">
        <v>88</v>
      </c>
      <c r="AB2864" s="58">
        <v>364</v>
      </c>
      <c r="AC2864" s="58">
        <v>526.24</v>
      </c>
    </row>
    <row r="2865" spans="19:29" ht="18" customHeight="1" x14ac:dyDescent="0.25">
      <c r="S2865" s="58" t="s">
        <v>92</v>
      </c>
      <c r="T2865" s="58">
        <v>2024</v>
      </c>
      <c r="U2865" s="58" t="s">
        <v>3</v>
      </c>
      <c r="V2865" s="58" t="s">
        <v>95</v>
      </c>
      <c r="W2865" s="58" t="s">
        <v>84</v>
      </c>
      <c r="X2865" s="58" t="s">
        <v>85</v>
      </c>
      <c r="Y2865" s="58" t="s">
        <v>86</v>
      </c>
      <c r="Z2865" s="58" t="s">
        <v>87</v>
      </c>
      <c r="AA2865" s="58" t="s">
        <v>88</v>
      </c>
      <c r="AB2865" s="58">
        <v>366</v>
      </c>
      <c r="AC2865" s="58">
        <v>523.38</v>
      </c>
    </row>
    <row r="2866" spans="19:29" ht="18" customHeight="1" x14ac:dyDescent="0.25">
      <c r="S2866" s="58" t="s">
        <v>92</v>
      </c>
      <c r="T2866" s="58">
        <v>2024</v>
      </c>
      <c r="U2866" s="58" t="s">
        <v>3</v>
      </c>
      <c r="V2866" s="58" t="s">
        <v>95</v>
      </c>
      <c r="W2866" s="58" t="s">
        <v>84</v>
      </c>
      <c r="X2866" s="58" t="s">
        <v>85</v>
      </c>
      <c r="Y2866" s="58" t="s">
        <v>86</v>
      </c>
      <c r="Z2866" s="58" t="s">
        <v>87</v>
      </c>
      <c r="AA2866" s="58" t="s">
        <v>88</v>
      </c>
      <c r="AB2866" s="58">
        <v>147</v>
      </c>
      <c r="AC2866" s="58">
        <v>210.21</v>
      </c>
    </row>
    <row r="2867" spans="19:29" ht="18" customHeight="1" x14ac:dyDescent="0.25">
      <c r="S2867" s="58" t="s">
        <v>92</v>
      </c>
      <c r="T2867" s="58">
        <v>2024</v>
      </c>
      <c r="U2867" s="58" t="s">
        <v>3</v>
      </c>
      <c r="V2867" s="58" t="s">
        <v>95</v>
      </c>
      <c r="W2867" s="58" t="s">
        <v>84</v>
      </c>
      <c r="X2867" s="58" t="s">
        <v>85</v>
      </c>
      <c r="Y2867" s="58" t="s">
        <v>86</v>
      </c>
      <c r="Z2867" s="58" t="s">
        <v>87</v>
      </c>
      <c r="AA2867" s="58" t="s">
        <v>88</v>
      </c>
      <c r="AB2867" s="58">
        <v>760</v>
      </c>
      <c r="AC2867" s="58">
        <v>1086.8</v>
      </c>
    </row>
    <row r="2868" spans="19:29" ht="18" customHeight="1" x14ac:dyDescent="0.25">
      <c r="S2868" s="58" t="s">
        <v>82</v>
      </c>
      <c r="T2868" s="58">
        <v>2024</v>
      </c>
      <c r="U2868" s="58" t="s">
        <v>3</v>
      </c>
      <c r="V2868" s="58" t="s">
        <v>95</v>
      </c>
      <c r="W2868" s="58" t="s">
        <v>84</v>
      </c>
      <c r="X2868" s="58" t="s">
        <v>85</v>
      </c>
      <c r="Y2868" s="58" t="s">
        <v>86</v>
      </c>
      <c r="Z2868" s="58" t="s">
        <v>87</v>
      </c>
      <c r="AA2868" s="58" t="s">
        <v>88</v>
      </c>
      <c r="AB2868" s="58">
        <v>846</v>
      </c>
      <c r="AC2868" s="58">
        <v>1209.78</v>
      </c>
    </row>
    <row r="2869" spans="19:29" ht="18" customHeight="1" x14ac:dyDescent="0.25">
      <c r="S2869" s="58" t="s">
        <v>91</v>
      </c>
      <c r="T2869" s="58">
        <v>2024</v>
      </c>
      <c r="U2869" s="58" t="s">
        <v>3</v>
      </c>
      <c r="V2869" s="58" t="s">
        <v>95</v>
      </c>
      <c r="W2869" s="58" t="s">
        <v>84</v>
      </c>
      <c r="X2869" s="58" t="s">
        <v>85</v>
      </c>
      <c r="Y2869" s="58" t="s">
        <v>86</v>
      </c>
      <c r="Z2869" s="58" t="s">
        <v>87</v>
      </c>
      <c r="AA2869" s="58" t="s">
        <v>88</v>
      </c>
      <c r="AB2869" s="58">
        <v>149</v>
      </c>
      <c r="AC2869" s="58">
        <v>213.07</v>
      </c>
    </row>
    <row r="2870" spans="19:29" ht="18" customHeight="1" x14ac:dyDescent="0.25">
      <c r="S2870" s="58" t="s">
        <v>89</v>
      </c>
      <c r="T2870" s="58">
        <v>2024</v>
      </c>
      <c r="U2870" s="58" t="s">
        <v>3</v>
      </c>
      <c r="V2870" s="58" t="s">
        <v>95</v>
      </c>
      <c r="W2870" s="58" t="s">
        <v>84</v>
      </c>
      <c r="X2870" s="58" t="s">
        <v>85</v>
      </c>
      <c r="Y2870" s="58" t="s">
        <v>86</v>
      </c>
      <c r="Z2870" s="58" t="s">
        <v>87</v>
      </c>
      <c r="AA2870" s="58" t="s">
        <v>88</v>
      </c>
      <c r="AB2870" s="58">
        <v>365</v>
      </c>
      <c r="AC2870" s="58">
        <v>521.95000000000005</v>
      </c>
    </row>
    <row r="2871" spans="19:29" ht="18" customHeight="1" x14ac:dyDescent="0.25">
      <c r="S2871" s="58" t="s">
        <v>82</v>
      </c>
      <c r="T2871" s="58">
        <v>2024</v>
      </c>
      <c r="U2871" s="58" t="s">
        <v>7</v>
      </c>
      <c r="V2871" s="58" t="s">
        <v>95</v>
      </c>
      <c r="W2871" s="58" t="s">
        <v>84</v>
      </c>
      <c r="X2871" s="58" t="s">
        <v>85</v>
      </c>
      <c r="Y2871" s="58" t="s">
        <v>86</v>
      </c>
      <c r="Z2871" s="58" t="s">
        <v>87</v>
      </c>
      <c r="AA2871" s="58" t="s">
        <v>88</v>
      </c>
      <c r="AB2871" s="58">
        <v>128</v>
      </c>
      <c r="AC2871" s="58">
        <v>183.04</v>
      </c>
    </row>
    <row r="2872" spans="19:29" ht="18" customHeight="1" x14ac:dyDescent="0.25">
      <c r="S2872" s="58" t="s">
        <v>82</v>
      </c>
      <c r="T2872" s="58">
        <v>2024</v>
      </c>
      <c r="U2872" s="58" t="s">
        <v>7</v>
      </c>
      <c r="V2872" s="58" t="s">
        <v>95</v>
      </c>
      <c r="W2872" s="58" t="s">
        <v>84</v>
      </c>
      <c r="X2872" s="58" t="s">
        <v>85</v>
      </c>
      <c r="Y2872" s="58" t="s">
        <v>86</v>
      </c>
      <c r="Z2872" s="58" t="s">
        <v>87</v>
      </c>
      <c r="AA2872" s="58" t="s">
        <v>88</v>
      </c>
      <c r="AB2872" s="58">
        <v>344</v>
      </c>
      <c r="AC2872" s="58">
        <v>491.91999999999996</v>
      </c>
    </row>
    <row r="2873" spans="19:29" ht="18" customHeight="1" x14ac:dyDescent="0.25">
      <c r="S2873" s="58" t="s">
        <v>82</v>
      </c>
      <c r="T2873" s="58">
        <v>2024</v>
      </c>
      <c r="U2873" s="58" t="s">
        <v>7</v>
      </c>
      <c r="V2873" s="58" t="s">
        <v>95</v>
      </c>
      <c r="W2873" s="58" t="s">
        <v>84</v>
      </c>
      <c r="X2873" s="58" t="s">
        <v>85</v>
      </c>
      <c r="Y2873" s="58" t="s">
        <v>86</v>
      </c>
      <c r="Z2873" s="58" t="s">
        <v>87</v>
      </c>
      <c r="AA2873" s="58" t="s">
        <v>88</v>
      </c>
      <c r="AB2873" s="58">
        <v>370</v>
      </c>
      <c r="AC2873" s="58">
        <v>526.24</v>
      </c>
    </row>
    <row r="2874" spans="19:29" ht="18" customHeight="1" x14ac:dyDescent="0.25">
      <c r="S2874" s="58" t="s">
        <v>82</v>
      </c>
      <c r="T2874" s="58">
        <v>2024</v>
      </c>
      <c r="U2874" s="58" t="s">
        <v>7</v>
      </c>
      <c r="V2874" s="58" t="s">
        <v>95</v>
      </c>
      <c r="W2874" s="58" t="s">
        <v>84</v>
      </c>
      <c r="X2874" s="58" t="s">
        <v>85</v>
      </c>
      <c r="Y2874" s="58" t="s">
        <v>86</v>
      </c>
      <c r="Z2874" s="58" t="s">
        <v>87</v>
      </c>
      <c r="AA2874" s="58" t="s">
        <v>88</v>
      </c>
      <c r="AB2874" s="58">
        <v>346</v>
      </c>
      <c r="AC2874" s="58">
        <v>526.24</v>
      </c>
    </row>
    <row r="2875" spans="19:29" ht="18" customHeight="1" x14ac:dyDescent="0.25">
      <c r="S2875" s="58" t="s">
        <v>89</v>
      </c>
      <c r="T2875" s="58">
        <v>2024</v>
      </c>
      <c r="U2875" s="58" t="s">
        <v>7</v>
      </c>
      <c r="V2875" s="58" t="s">
        <v>95</v>
      </c>
      <c r="W2875" s="58" t="s">
        <v>84</v>
      </c>
      <c r="X2875" s="58" t="s">
        <v>85</v>
      </c>
      <c r="Y2875" s="58" t="s">
        <v>86</v>
      </c>
      <c r="Z2875" s="58" t="s">
        <v>87</v>
      </c>
      <c r="AA2875" s="58" t="s">
        <v>88</v>
      </c>
      <c r="AB2875" s="58">
        <v>982</v>
      </c>
      <c r="AC2875" s="58">
        <v>1404.26</v>
      </c>
    </row>
    <row r="2876" spans="19:29" ht="18" customHeight="1" x14ac:dyDescent="0.25">
      <c r="S2876" s="58" t="s">
        <v>82</v>
      </c>
      <c r="T2876" s="58">
        <v>2024</v>
      </c>
      <c r="U2876" s="58" t="s">
        <v>7</v>
      </c>
      <c r="V2876" s="58" t="s">
        <v>95</v>
      </c>
      <c r="W2876" s="58" t="s">
        <v>84</v>
      </c>
      <c r="X2876" s="58" t="s">
        <v>85</v>
      </c>
      <c r="Y2876" s="58" t="s">
        <v>86</v>
      </c>
      <c r="Z2876" s="58" t="s">
        <v>87</v>
      </c>
      <c r="AA2876" s="58" t="s">
        <v>88</v>
      </c>
      <c r="AB2876" s="58">
        <v>342</v>
      </c>
      <c r="AC2876" s="58">
        <v>489.06</v>
      </c>
    </row>
    <row r="2877" spans="19:29" ht="18" customHeight="1" x14ac:dyDescent="0.25">
      <c r="S2877" s="58" t="s">
        <v>82</v>
      </c>
      <c r="T2877" s="58">
        <v>2024</v>
      </c>
      <c r="U2877" s="58" t="s">
        <v>7</v>
      </c>
      <c r="V2877" s="58" t="s">
        <v>95</v>
      </c>
      <c r="W2877" s="58" t="s">
        <v>84</v>
      </c>
      <c r="X2877" s="58" t="s">
        <v>85</v>
      </c>
      <c r="Y2877" s="58" t="s">
        <v>86</v>
      </c>
      <c r="Z2877" s="58" t="s">
        <v>87</v>
      </c>
      <c r="AA2877" s="58" t="s">
        <v>88</v>
      </c>
      <c r="AB2877" s="58">
        <v>369</v>
      </c>
      <c r="AC2877" s="58">
        <v>527.66999999999996</v>
      </c>
    </row>
    <row r="2878" spans="19:29" ht="18" customHeight="1" x14ac:dyDescent="0.25">
      <c r="S2878" s="58" t="s">
        <v>89</v>
      </c>
      <c r="T2878" s="58">
        <v>2024</v>
      </c>
      <c r="U2878" s="58" t="s">
        <v>7</v>
      </c>
      <c r="V2878" s="58" t="s">
        <v>95</v>
      </c>
      <c r="W2878" s="58" t="s">
        <v>84</v>
      </c>
      <c r="X2878" s="58" t="s">
        <v>85</v>
      </c>
      <c r="Y2878" s="58" t="s">
        <v>86</v>
      </c>
      <c r="Z2878" s="58" t="s">
        <v>87</v>
      </c>
      <c r="AA2878" s="58" t="s">
        <v>88</v>
      </c>
      <c r="AB2878" s="58">
        <v>345</v>
      </c>
      <c r="AC2878" s="58">
        <v>493.35</v>
      </c>
    </row>
    <row r="2879" spans="19:29" ht="18" customHeight="1" x14ac:dyDescent="0.25">
      <c r="S2879" s="58" t="s">
        <v>82</v>
      </c>
      <c r="T2879" s="58">
        <v>2024</v>
      </c>
      <c r="U2879" s="58" t="s">
        <v>7</v>
      </c>
      <c r="V2879" s="58" t="s">
        <v>95</v>
      </c>
      <c r="W2879" s="58" t="s">
        <v>84</v>
      </c>
      <c r="X2879" s="58" t="s">
        <v>85</v>
      </c>
      <c r="Y2879" s="58" t="s">
        <v>86</v>
      </c>
      <c r="Z2879" s="58" t="s">
        <v>87</v>
      </c>
      <c r="AA2879" s="58" t="s">
        <v>88</v>
      </c>
      <c r="AB2879" s="58">
        <v>763</v>
      </c>
      <c r="AC2879" s="58">
        <v>1091.0899999999999</v>
      </c>
    </row>
    <row r="2880" spans="19:29" ht="18" customHeight="1" x14ac:dyDescent="0.25">
      <c r="S2880" s="58" t="s">
        <v>82</v>
      </c>
      <c r="T2880" s="58">
        <v>2024</v>
      </c>
      <c r="U2880" s="58" t="s">
        <v>7</v>
      </c>
      <c r="V2880" s="58" t="s">
        <v>95</v>
      </c>
      <c r="W2880" s="58" t="s">
        <v>84</v>
      </c>
      <c r="X2880" s="58" t="s">
        <v>85</v>
      </c>
      <c r="Y2880" s="58" t="s">
        <v>86</v>
      </c>
      <c r="Z2880" s="58" t="s">
        <v>87</v>
      </c>
      <c r="AA2880" s="58" t="s">
        <v>88</v>
      </c>
      <c r="AB2880" s="58">
        <v>850</v>
      </c>
      <c r="AC2880" s="58">
        <v>1215.5</v>
      </c>
    </row>
    <row r="2881" spans="19:29" ht="18" customHeight="1" x14ac:dyDescent="0.25">
      <c r="S2881" s="58" t="s">
        <v>82</v>
      </c>
      <c r="T2881" s="58">
        <v>2024</v>
      </c>
      <c r="U2881" s="58" t="s">
        <v>7</v>
      </c>
      <c r="V2881" s="58" t="s">
        <v>95</v>
      </c>
      <c r="W2881" s="58" t="s">
        <v>84</v>
      </c>
      <c r="X2881" s="58" t="s">
        <v>85</v>
      </c>
      <c r="Y2881" s="58" t="s">
        <v>86</v>
      </c>
      <c r="Z2881" s="58" t="s">
        <v>87</v>
      </c>
      <c r="AA2881" s="58" t="s">
        <v>88</v>
      </c>
      <c r="AB2881" s="58">
        <v>371</v>
      </c>
      <c r="AC2881" s="58">
        <v>530.53</v>
      </c>
    </row>
    <row r="2882" spans="19:29" ht="18" customHeight="1" x14ac:dyDescent="0.25">
      <c r="S2882" s="58" t="s">
        <v>82</v>
      </c>
      <c r="T2882" s="58">
        <v>2024</v>
      </c>
      <c r="U2882" s="58" t="s">
        <v>7</v>
      </c>
      <c r="V2882" s="58" t="s">
        <v>95</v>
      </c>
      <c r="W2882" s="58" t="s">
        <v>84</v>
      </c>
      <c r="X2882" s="58" t="s">
        <v>85</v>
      </c>
      <c r="Y2882" s="58" t="s">
        <v>86</v>
      </c>
      <c r="Z2882" s="58" t="s">
        <v>87</v>
      </c>
      <c r="AA2882" s="58" t="s">
        <v>88</v>
      </c>
      <c r="AB2882" s="58">
        <v>347</v>
      </c>
      <c r="AC2882" s="58">
        <v>496.21000000000004</v>
      </c>
    </row>
    <row r="2883" spans="19:29" ht="18" customHeight="1" x14ac:dyDescent="0.25">
      <c r="S2883" s="58" t="s">
        <v>82</v>
      </c>
      <c r="T2883" s="58">
        <v>2024</v>
      </c>
      <c r="U2883" s="58" t="s">
        <v>11</v>
      </c>
      <c r="V2883" s="58" t="s">
        <v>95</v>
      </c>
      <c r="W2883" s="58" t="s">
        <v>84</v>
      </c>
      <c r="X2883" s="58" t="s">
        <v>85</v>
      </c>
      <c r="Y2883" s="58" t="s">
        <v>86</v>
      </c>
      <c r="Z2883" s="58" t="s">
        <v>87</v>
      </c>
      <c r="AA2883" s="58" t="s">
        <v>88</v>
      </c>
      <c r="AB2883" s="58">
        <v>350</v>
      </c>
      <c r="AC2883" s="58">
        <v>500.5</v>
      </c>
    </row>
    <row r="2884" spans="19:29" ht="18" customHeight="1" x14ac:dyDescent="0.25">
      <c r="S2884" s="58" t="s">
        <v>91</v>
      </c>
      <c r="T2884" s="58">
        <v>2024</v>
      </c>
      <c r="U2884" s="58" t="s">
        <v>11</v>
      </c>
      <c r="V2884" s="58" t="s">
        <v>95</v>
      </c>
      <c r="W2884" s="58" t="s">
        <v>84</v>
      </c>
      <c r="X2884" s="58" t="s">
        <v>85</v>
      </c>
      <c r="Y2884" s="58" t="s">
        <v>86</v>
      </c>
      <c r="Z2884" s="58" t="s">
        <v>87</v>
      </c>
      <c r="AA2884" s="58" t="s">
        <v>88</v>
      </c>
      <c r="AB2884" s="58">
        <v>352</v>
      </c>
      <c r="AC2884" s="58">
        <v>526.24</v>
      </c>
    </row>
    <row r="2885" spans="19:29" ht="18" customHeight="1" x14ac:dyDescent="0.25">
      <c r="S2885" s="58" t="s">
        <v>89</v>
      </c>
      <c r="T2885" s="58">
        <v>2024</v>
      </c>
      <c r="U2885" s="58" t="s">
        <v>11</v>
      </c>
      <c r="V2885" s="58" t="s">
        <v>95</v>
      </c>
      <c r="W2885" s="58" t="s">
        <v>84</v>
      </c>
      <c r="X2885" s="58" t="s">
        <v>85</v>
      </c>
      <c r="Y2885" s="58" t="s">
        <v>86</v>
      </c>
      <c r="Z2885" s="58" t="s">
        <v>87</v>
      </c>
      <c r="AA2885" s="58" t="s">
        <v>88</v>
      </c>
      <c r="AB2885" s="58">
        <v>322</v>
      </c>
      <c r="AC2885" s="58">
        <v>526.24</v>
      </c>
    </row>
    <row r="2886" spans="19:29" ht="18" customHeight="1" x14ac:dyDescent="0.25">
      <c r="S2886" s="58" t="s">
        <v>89</v>
      </c>
      <c r="T2886" s="58">
        <v>2024</v>
      </c>
      <c r="U2886" s="58" t="s">
        <v>11</v>
      </c>
      <c r="V2886" s="58" t="s">
        <v>95</v>
      </c>
      <c r="W2886" s="58" t="s">
        <v>84</v>
      </c>
      <c r="X2886" s="58" t="s">
        <v>85</v>
      </c>
      <c r="Y2886" s="58" t="s">
        <v>86</v>
      </c>
      <c r="Z2886" s="58" t="s">
        <v>87</v>
      </c>
      <c r="AA2886" s="58" t="s">
        <v>88</v>
      </c>
      <c r="AB2886" s="58">
        <v>986</v>
      </c>
      <c r="AC2886" s="58">
        <v>1409.98</v>
      </c>
    </row>
    <row r="2887" spans="19:29" ht="18" customHeight="1" x14ac:dyDescent="0.25">
      <c r="S2887" s="58" t="s">
        <v>82</v>
      </c>
      <c r="T2887" s="58">
        <v>2024</v>
      </c>
      <c r="U2887" s="58" t="s">
        <v>11</v>
      </c>
      <c r="V2887" s="58" t="s">
        <v>95</v>
      </c>
      <c r="W2887" s="58" t="s">
        <v>84</v>
      </c>
      <c r="X2887" s="58" t="s">
        <v>85</v>
      </c>
      <c r="Y2887" s="58" t="s">
        <v>86</v>
      </c>
      <c r="Z2887" s="58" t="s">
        <v>87</v>
      </c>
      <c r="AA2887" s="58" t="s">
        <v>88</v>
      </c>
      <c r="AB2887" s="58">
        <v>324</v>
      </c>
      <c r="AC2887" s="58">
        <v>463.32</v>
      </c>
    </row>
    <row r="2888" spans="19:29" ht="18" customHeight="1" x14ac:dyDescent="0.25">
      <c r="S2888" s="58" t="s">
        <v>82</v>
      </c>
      <c r="T2888" s="58">
        <v>2024</v>
      </c>
      <c r="U2888" s="58" t="s">
        <v>11</v>
      </c>
      <c r="V2888" s="58" t="s">
        <v>95</v>
      </c>
      <c r="W2888" s="58" t="s">
        <v>84</v>
      </c>
      <c r="X2888" s="58" t="s">
        <v>85</v>
      </c>
      <c r="Y2888" s="58" t="s">
        <v>86</v>
      </c>
      <c r="Z2888" s="58" t="s">
        <v>87</v>
      </c>
      <c r="AA2888" s="58" t="s">
        <v>88</v>
      </c>
      <c r="AB2888" s="58">
        <v>351</v>
      </c>
      <c r="AC2888" s="58">
        <v>501.93</v>
      </c>
    </row>
    <row r="2889" spans="19:29" ht="18" customHeight="1" x14ac:dyDescent="0.25">
      <c r="S2889" s="58" t="s">
        <v>89</v>
      </c>
      <c r="T2889" s="58">
        <v>2024</v>
      </c>
      <c r="U2889" s="58" t="s">
        <v>11</v>
      </c>
      <c r="V2889" s="58" t="s">
        <v>95</v>
      </c>
      <c r="W2889" s="58" t="s">
        <v>84</v>
      </c>
      <c r="X2889" s="58" t="s">
        <v>85</v>
      </c>
      <c r="Y2889" s="58" t="s">
        <v>86</v>
      </c>
      <c r="Z2889" s="58" t="s">
        <v>87</v>
      </c>
      <c r="AA2889" s="58" t="s">
        <v>88</v>
      </c>
      <c r="AB2889" s="58">
        <v>321</v>
      </c>
      <c r="AC2889" s="58">
        <v>459.03</v>
      </c>
    </row>
    <row r="2890" spans="19:29" ht="18" customHeight="1" x14ac:dyDescent="0.25">
      <c r="S2890" s="58" t="s">
        <v>89</v>
      </c>
      <c r="T2890" s="58">
        <v>2024</v>
      </c>
      <c r="U2890" s="58" t="s">
        <v>11</v>
      </c>
      <c r="V2890" s="58" t="s">
        <v>95</v>
      </c>
      <c r="W2890" s="58" t="s">
        <v>84</v>
      </c>
      <c r="X2890" s="58" t="s">
        <v>85</v>
      </c>
      <c r="Y2890" s="58" t="s">
        <v>86</v>
      </c>
      <c r="Z2890" s="58" t="s">
        <v>87</v>
      </c>
      <c r="AA2890" s="58" t="s">
        <v>88</v>
      </c>
      <c r="AB2890" s="58">
        <v>767</v>
      </c>
      <c r="AC2890" s="58">
        <v>1096.81</v>
      </c>
    </row>
    <row r="2891" spans="19:29" ht="18" customHeight="1" x14ac:dyDescent="0.25">
      <c r="S2891" s="58" t="s">
        <v>91</v>
      </c>
      <c r="T2891" s="58">
        <v>2024</v>
      </c>
      <c r="U2891" s="58" t="s">
        <v>11</v>
      </c>
      <c r="V2891" s="58" t="s">
        <v>95</v>
      </c>
      <c r="W2891" s="58" t="s">
        <v>84</v>
      </c>
      <c r="X2891" s="58" t="s">
        <v>85</v>
      </c>
      <c r="Y2891" s="58" t="s">
        <v>86</v>
      </c>
      <c r="Z2891" s="58" t="s">
        <v>87</v>
      </c>
      <c r="AA2891" s="58" t="s">
        <v>88</v>
      </c>
      <c r="AB2891" s="58">
        <v>853</v>
      </c>
      <c r="AC2891" s="58">
        <v>1219.79</v>
      </c>
    </row>
    <row r="2892" spans="19:29" ht="18" customHeight="1" x14ac:dyDescent="0.25">
      <c r="S2892" s="58" t="s">
        <v>82</v>
      </c>
      <c r="T2892" s="58">
        <v>2024</v>
      </c>
      <c r="U2892" s="58" t="s">
        <v>11</v>
      </c>
      <c r="V2892" s="58" t="s">
        <v>95</v>
      </c>
      <c r="W2892" s="58" t="s">
        <v>84</v>
      </c>
      <c r="X2892" s="58" t="s">
        <v>85</v>
      </c>
      <c r="Y2892" s="58" t="s">
        <v>86</v>
      </c>
      <c r="Z2892" s="58" t="s">
        <v>87</v>
      </c>
      <c r="AA2892" s="58" t="s">
        <v>88</v>
      </c>
      <c r="AB2892" s="58">
        <v>323</v>
      </c>
      <c r="AC2892" s="58">
        <v>461.89</v>
      </c>
    </row>
    <row r="2893" spans="19:29" ht="18" customHeight="1" x14ac:dyDescent="0.25">
      <c r="S2893" s="58" t="s">
        <v>91</v>
      </c>
      <c r="T2893" s="58">
        <v>2024</v>
      </c>
      <c r="U2893" s="58" t="s">
        <v>1</v>
      </c>
      <c r="V2893" s="58" t="s">
        <v>95</v>
      </c>
      <c r="W2893" s="58" t="s">
        <v>84</v>
      </c>
      <c r="X2893" s="58" t="s">
        <v>85</v>
      </c>
      <c r="Y2893" s="58" t="s">
        <v>86</v>
      </c>
      <c r="Z2893" s="58" t="s">
        <v>87</v>
      </c>
      <c r="AA2893" s="58" t="s">
        <v>88</v>
      </c>
      <c r="AB2893" s="58">
        <v>158</v>
      </c>
      <c r="AC2893" s="58">
        <v>225.94</v>
      </c>
    </row>
    <row r="2894" spans="19:29" ht="18" customHeight="1" x14ac:dyDescent="0.25">
      <c r="S2894" s="58" t="s">
        <v>82</v>
      </c>
      <c r="T2894" s="58">
        <v>2024</v>
      </c>
      <c r="U2894" s="58" t="s">
        <v>1</v>
      </c>
      <c r="V2894" s="58" t="s">
        <v>95</v>
      </c>
      <c r="W2894" s="58" t="s">
        <v>84</v>
      </c>
      <c r="X2894" s="58" t="s">
        <v>85</v>
      </c>
      <c r="Y2894" s="58" t="s">
        <v>86</v>
      </c>
      <c r="Z2894" s="58" t="s">
        <v>87</v>
      </c>
      <c r="AA2894" s="58" t="s">
        <v>88</v>
      </c>
      <c r="AB2894" s="58">
        <v>128</v>
      </c>
      <c r="AC2894" s="58">
        <v>183.04</v>
      </c>
    </row>
    <row r="2895" spans="19:29" ht="18" customHeight="1" x14ac:dyDescent="0.25">
      <c r="S2895" s="58" t="s">
        <v>91</v>
      </c>
      <c r="T2895" s="58">
        <v>2024</v>
      </c>
      <c r="U2895" s="58" t="s">
        <v>1</v>
      </c>
      <c r="V2895" s="58" t="s">
        <v>95</v>
      </c>
      <c r="W2895" s="58" t="s">
        <v>84</v>
      </c>
      <c r="X2895" s="58" t="s">
        <v>85</v>
      </c>
      <c r="Y2895" s="58" t="s">
        <v>86</v>
      </c>
      <c r="Z2895" s="58" t="s">
        <v>87</v>
      </c>
      <c r="AA2895" s="58" t="s">
        <v>88</v>
      </c>
      <c r="AB2895" s="58">
        <v>160</v>
      </c>
      <c r="AC2895" s="58">
        <v>526.24</v>
      </c>
    </row>
    <row r="2896" spans="19:29" ht="18" customHeight="1" x14ac:dyDescent="0.25">
      <c r="S2896" s="58" t="s">
        <v>89</v>
      </c>
      <c r="T2896" s="58">
        <v>2024</v>
      </c>
      <c r="U2896" s="58" t="s">
        <v>1</v>
      </c>
      <c r="V2896" s="58" t="s">
        <v>95</v>
      </c>
      <c r="W2896" s="58" t="s">
        <v>84</v>
      </c>
      <c r="X2896" s="58" t="s">
        <v>85</v>
      </c>
      <c r="Y2896" s="58" t="s">
        <v>86</v>
      </c>
      <c r="Z2896" s="58" t="s">
        <v>87</v>
      </c>
      <c r="AA2896" s="58" t="s">
        <v>88</v>
      </c>
      <c r="AB2896" s="58">
        <v>130</v>
      </c>
      <c r="AC2896" s="58">
        <v>526.24</v>
      </c>
    </row>
    <row r="2897" spans="19:29" ht="18" customHeight="1" x14ac:dyDescent="0.25">
      <c r="S2897" s="58" t="s">
        <v>89</v>
      </c>
      <c r="T2897" s="58">
        <v>2024</v>
      </c>
      <c r="U2897" s="58" t="s">
        <v>1</v>
      </c>
      <c r="V2897" s="58" t="s">
        <v>95</v>
      </c>
      <c r="W2897" s="58" t="s">
        <v>84</v>
      </c>
      <c r="X2897" s="58" t="s">
        <v>85</v>
      </c>
      <c r="Y2897" s="58" t="s">
        <v>86</v>
      </c>
      <c r="Z2897" s="58" t="s">
        <v>87</v>
      </c>
      <c r="AA2897" s="58" t="s">
        <v>88</v>
      </c>
      <c r="AB2897" s="58">
        <v>977</v>
      </c>
      <c r="AC2897" s="58">
        <v>1397.1100000000001</v>
      </c>
    </row>
    <row r="2898" spans="19:29" ht="18" customHeight="1" x14ac:dyDescent="0.25">
      <c r="S2898" s="58" t="s">
        <v>82</v>
      </c>
      <c r="T2898" s="58">
        <v>2024</v>
      </c>
      <c r="U2898" s="58" t="s">
        <v>1</v>
      </c>
      <c r="V2898" s="58" t="s">
        <v>95</v>
      </c>
      <c r="W2898" s="58" t="s">
        <v>84</v>
      </c>
      <c r="X2898" s="58" t="s">
        <v>85</v>
      </c>
      <c r="Y2898" s="58" t="s">
        <v>86</v>
      </c>
      <c r="Z2898" s="58" t="s">
        <v>87</v>
      </c>
      <c r="AA2898" s="58" t="s">
        <v>88</v>
      </c>
      <c r="AB2898" s="58">
        <v>132</v>
      </c>
      <c r="AC2898" s="58">
        <v>188.76</v>
      </c>
    </row>
    <row r="2899" spans="19:29" ht="18" customHeight="1" x14ac:dyDescent="0.25">
      <c r="S2899" s="58" t="s">
        <v>82</v>
      </c>
      <c r="T2899" s="58">
        <v>2024</v>
      </c>
      <c r="U2899" s="58" t="s">
        <v>1</v>
      </c>
      <c r="V2899" s="58" t="s">
        <v>95</v>
      </c>
      <c r="W2899" s="58" t="s">
        <v>84</v>
      </c>
      <c r="X2899" s="58" t="s">
        <v>85</v>
      </c>
      <c r="Y2899" s="58" t="s">
        <v>86</v>
      </c>
      <c r="Z2899" s="58" t="s">
        <v>87</v>
      </c>
      <c r="AA2899" s="58" t="s">
        <v>88</v>
      </c>
      <c r="AB2899" s="58">
        <v>159</v>
      </c>
      <c r="AC2899" s="58">
        <v>227.37</v>
      </c>
    </row>
    <row r="2900" spans="19:29" ht="18" customHeight="1" x14ac:dyDescent="0.25">
      <c r="S2900" s="58" t="s">
        <v>89</v>
      </c>
      <c r="T2900" s="58">
        <v>2024</v>
      </c>
      <c r="U2900" s="58" t="s">
        <v>1</v>
      </c>
      <c r="V2900" s="58" t="s">
        <v>95</v>
      </c>
      <c r="W2900" s="58" t="s">
        <v>84</v>
      </c>
      <c r="X2900" s="58" t="s">
        <v>85</v>
      </c>
      <c r="Y2900" s="58" t="s">
        <v>86</v>
      </c>
      <c r="Z2900" s="58" t="s">
        <v>87</v>
      </c>
      <c r="AA2900" s="58" t="s">
        <v>88</v>
      </c>
      <c r="AB2900" s="58">
        <v>129</v>
      </c>
      <c r="AC2900" s="58">
        <v>184.47</v>
      </c>
    </row>
    <row r="2901" spans="19:29" ht="18" customHeight="1" x14ac:dyDescent="0.25">
      <c r="S2901" s="58" t="s">
        <v>89</v>
      </c>
      <c r="T2901" s="58">
        <v>2024</v>
      </c>
      <c r="U2901" s="58" t="s">
        <v>1</v>
      </c>
      <c r="V2901" s="58" t="s">
        <v>95</v>
      </c>
      <c r="W2901" s="58" t="s">
        <v>84</v>
      </c>
      <c r="X2901" s="58" t="s">
        <v>85</v>
      </c>
      <c r="Y2901" s="58" t="s">
        <v>86</v>
      </c>
      <c r="Z2901" s="58" t="s">
        <v>87</v>
      </c>
      <c r="AA2901" s="58" t="s">
        <v>88</v>
      </c>
      <c r="AB2901" s="58">
        <v>758</v>
      </c>
      <c r="AC2901" s="58">
        <v>1083.94</v>
      </c>
    </row>
    <row r="2902" spans="19:29" ht="18" customHeight="1" x14ac:dyDescent="0.25">
      <c r="S2902" s="58" t="s">
        <v>91</v>
      </c>
      <c r="T2902" s="58">
        <v>2024</v>
      </c>
      <c r="U2902" s="58" t="s">
        <v>1</v>
      </c>
      <c r="V2902" s="58" t="s">
        <v>95</v>
      </c>
      <c r="W2902" s="58" t="s">
        <v>84</v>
      </c>
      <c r="X2902" s="58" t="s">
        <v>85</v>
      </c>
      <c r="Y2902" s="58" t="s">
        <v>86</v>
      </c>
      <c r="Z2902" s="58" t="s">
        <v>87</v>
      </c>
      <c r="AA2902" s="58" t="s">
        <v>88</v>
      </c>
      <c r="AB2902" s="58">
        <v>844</v>
      </c>
      <c r="AC2902" s="58">
        <v>1206.92</v>
      </c>
    </row>
    <row r="2903" spans="19:29" ht="18" customHeight="1" x14ac:dyDescent="0.25">
      <c r="S2903" s="58" t="s">
        <v>82</v>
      </c>
      <c r="T2903" s="58">
        <v>2024</v>
      </c>
      <c r="U2903" s="58" t="s">
        <v>1</v>
      </c>
      <c r="V2903" s="58" t="s">
        <v>95</v>
      </c>
      <c r="W2903" s="58" t="s">
        <v>84</v>
      </c>
      <c r="X2903" s="58" t="s">
        <v>85</v>
      </c>
      <c r="Y2903" s="58" t="s">
        <v>86</v>
      </c>
      <c r="Z2903" s="58" t="s">
        <v>87</v>
      </c>
      <c r="AA2903" s="58" t="s">
        <v>88</v>
      </c>
      <c r="AB2903" s="58">
        <v>155</v>
      </c>
      <c r="AC2903" s="58">
        <v>221.65</v>
      </c>
    </row>
    <row r="2904" spans="19:29" ht="18" customHeight="1" x14ac:dyDescent="0.25">
      <c r="S2904" s="58" t="s">
        <v>91</v>
      </c>
      <c r="T2904" s="58">
        <v>2024</v>
      </c>
      <c r="U2904" s="58" t="s">
        <v>1</v>
      </c>
      <c r="V2904" s="58" t="s">
        <v>95</v>
      </c>
      <c r="W2904" s="58" t="s">
        <v>84</v>
      </c>
      <c r="X2904" s="58" t="s">
        <v>85</v>
      </c>
      <c r="Y2904" s="58" t="s">
        <v>86</v>
      </c>
      <c r="Z2904" s="58" t="s">
        <v>87</v>
      </c>
      <c r="AA2904" s="58" t="s">
        <v>88</v>
      </c>
      <c r="AB2904" s="58">
        <v>131</v>
      </c>
      <c r="AC2904" s="58">
        <v>187.32999999999998</v>
      </c>
    </row>
    <row r="2905" spans="19:29" ht="18" customHeight="1" x14ac:dyDescent="0.25">
      <c r="S2905" s="58" t="s">
        <v>82</v>
      </c>
      <c r="T2905" s="58">
        <v>2024</v>
      </c>
      <c r="U2905" s="58" t="s">
        <v>0</v>
      </c>
      <c r="V2905" s="58" t="s">
        <v>95</v>
      </c>
      <c r="W2905" s="58" t="s">
        <v>84</v>
      </c>
      <c r="X2905" s="58" t="s">
        <v>85</v>
      </c>
      <c r="Y2905" s="58" t="s">
        <v>86</v>
      </c>
      <c r="Z2905" s="58" t="s">
        <v>87</v>
      </c>
      <c r="AA2905" s="58" t="s">
        <v>88</v>
      </c>
      <c r="AB2905" s="58">
        <v>164</v>
      </c>
      <c r="AC2905" s="58">
        <v>234.51999999999998</v>
      </c>
    </row>
    <row r="2906" spans="19:29" ht="18" customHeight="1" x14ac:dyDescent="0.25">
      <c r="S2906" s="58" t="s">
        <v>92</v>
      </c>
      <c r="T2906" s="58">
        <v>2024</v>
      </c>
      <c r="U2906" s="58" t="s">
        <v>0</v>
      </c>
      <c r="V2906" s="58" t="s">
        <v>95</v>
      </c>
      <c r="W2906" s="58" t="s">
        <v>84</v>
      </c>
      <c r="X2906" s="58" t="s">
        <v>85</v>
      </c>
      <c r="Y2906" s="58" t="s">
        <v>86</v>
      </c>
      <c r="Z2906" s="58" t="s">
        <v>87</v>
      </c>
      <c r="AA2906" s="58" t="s">
        <v>88</v>
      </c>
      <c r="AB2906" s="58">
        <v>134</v>
      </c>
      <c r="AC2906" s="58">
        <v>191.62</v>
      </c>
    </row>
    <row r="2907" spans="19:29" ht="18" customHeight="1" x14ac:dyDescent="0.25">
      <c r="S2907" s="58" t="s">
        <v>89</v>
      </c>
      <c r="T2907" s="58">
        <v>2024</v>
      </c>
      <c r="U2907" s="58" t="s">
        <v>0</v>
      </c>
      <c r="V2907" s="58" t="s">
        <v>95</v>
      </c>
      <c r="W2907" s="58" t="s">
        <v>84</v>
      </c>
      <c r="X2907" s="58" t="s">
        <v>85</v>
      </c>
      <c r="Y2907" s="58" t="s">
        <v>86</v>
      </c>
      <c r="Z2907" s="58" t="s">
        <v>87</v>
      </c>
      <c r="AA2907" s="58" t="s">
        <v>88</v>
      </c>
      <c r="AB2907" s="58">
        <v>136</v>
      </c>
      <c r="AC2907" s="58">
        <v>526.24</v>
      </c>
    </row>
    <row r="2908" spans="19:29" ht="18" customHeight="1" x14ac:dyDescent="0.25">
      <c r="S2908" s="58" t="s">
        <v>89</v>
      </c>
      <c r="T2908" s="58">
        <v>2024</v>
      </c>
      <c r="U2908" s="58" t="s">
        <v>0</v>
      </c>
      <c r="V2908" s="58" t="s">
        <v>95</v>
      </c>
      <c r="W2908" s="58" t="s">
        <v>84</v>
      </c>
      <c r="X2908" s="58" t="s">
        <v>85</v>
      </c>
      <c r="Y2908" s="58" t="s">
        <v>86</v>
      </c>
      <c r="Z2908" s="58" t="s">
        <v>87</v>
      </c>
      <c r="AA2908" s="58" t="s">
        <v>88</v>
      </c>
      <c r="AB2908" s="58">
        <v>976</v>
      </c>
      <c r="AC2908" s="58">
        <v>1395.68</v>
      </c>
    </row>
    <row r="2909" spans="19:29" ht="18" customHeight="1" x14ac:dyDescent="0.25">
      <c r="S2909" s="58" t="s">
        <v>89</v>
      </c>
      <c r="T2909" s="58">
        <v>2024</v>
      </c>
      <c r="U2909" s="58" t="s">
        <v>0</v>
      </c>
      <c r="V2909" s="58" t="s">
        <v>95</v>
      </c>
      <c r="W2909" s="58" t="s">
        <v>84</v>
      </c>
      <c r="X2909" s="58" t="s">
        <v>85</v>
      </c>
      <c r="Y2909" s="58" t="s">
        <v>86</v>
      </c>
      <c r="Z2909" s="58" t="s">
        <v>87</v>
      </c>
      <c r="AA2909" s="58" t="s">
        <v>88</v>
      </c>
      <c r="AB2909" s="58">
        <v>138</v>
      </c>
      <c r="AC2909" s="58">
        <v>197.34</v>
      </c>
    </row>
    <row r="2910" spans="19:29" ht="18" customHeight="1" x14ac:dyDescent="0.25">
      <c r="S2910" s="58" t="s">
        <v>89</v>
      </c>
      <c r="T2910" s="58">
        <v>2024</v>
      </c>
      <c r="U2910" s="58" t="s">
        <v>0</v>
      </c>
      <c r="V2910" s="58" t="s">
        <v>95</v>
      </c>
      <c r="W2910" s="58" t="s">
        <v>84</v>
      </c>
      <c r="X2910" s="58" t="s">
        <v>85</v>
      </c>
      <c r="Y2910" s="58" t="s">
        <v>86</v>
      </c>
      <c r="Z2910" s="58" t="s">
        <v>87</v>
      </c>
      <c r="AA2910" s="58" t="s">
        <v>88</v>
      </c>
      <c r="AB2910" s="58">
        <v>165</v>
      </c>
      <c r="AC2910" s="58">
        <v>235.95</v>
      </c>
    </row>
    <row r="2911" spans="19:29" ht="18" customHeight="1" x14ac:dyDescent="0.25">
      <c r="S2911" s="58" t="s">
        <v>89</v>
      </c>
      <c r="T2911" s="58">
        <v>2024</v>
      </c>
      <c r="U2911" s="58" t="s">
        <v>0</v>
      </c>
      <c r="V2911" s="58" t="s">
        <v>95</v>
      </c>
      <c r="W2911" s="58" t="s">
        <v>84</v>
      </c>
      <c r="X2911" s="58" t="s">
        <v>85</v>
      </c>
      <c r="Y2911" s="58" t="s">
        <v>86</v>
      </c>
      <c r="Z2911" s="58" t="s">
        <v>87</v>
      </c>
      <c r="AA2911" s="58" t="s">
        <v>88</v>
      </c>
      <c r="AB2911" s="58">
        <v>135</v>
      </c>
      <c r="AC2911" s="58">
        <v>193.05</v>
      </c>
    </row>
    <row r="2912" spans="19:29" ht="18" customHeight="1" x14ac:dyDescent="0.25">
      <c r="S2912" s="58" t="s">
        <v>89</v>
      </c>
      <c r="T2912" s="58">
        <v>2024</v>
      </c>
      <c r="U2912" s="58" t="s">
        <v>0</v>
      </c>
      <c r="V2912" s="58" t="s">
        <v>95</v>
      </c>
      <c r="W2912" s="58" t="s">
        <v>84</v>
      </c>
      <c r="X2912" s="58" t="s">
        <v>85</v>
      </c>
      <c r="Y2912" s="58" t="s">
        <v>86</v>
      </c>
      <c r="Z2912" s="58" t="s">
        <v>87</v>
      </c>
      <c r="AA2912" s="58" t="s">
        <v>88</v>
      </c>
      <c r="AB2912" s="58">
        <v>757</v>
      </c>
      <c r="AC2912" s="58">
        <v>1082.51</v>
      </c>
    </row>
    <row r="2913" spans="19:29" ht="18" customHeight="1" x14ac:dyDescent="0.25">
      <c r="S2913" s="58" t="s">
        <v>92</v>
      </c>
      <c r="T2913" s="58">
        <v>2024</v>
      </c>
      <c r="U2913" s="58" t="s">
        <v>0</v>
      </c>
      <c r="V2913" s="58" t="s">
        <v>95</v>
      </c>
      <c r="W2913" s="58" t="s">
        <v>84</v>
      </c>
      <c r="X2913" s="58" t="s">
        <v>85</v>
      </c>
      <c r="Y2913" s="58" t="s">
        <v>86</v>
      </c>
      <c r="Z2913" s="58" t="s">
        <v>87</v>
      </c>
      <c r="AA2913" s="58" t="s">
        <v>88</v>
      </c>
      <c r="AB2913" s="58">
        <v>161</v>
      </c>
      <c r="AC2913" s="58">
        <v>230.23000000000002</v>
      </c>
    </row>
    <row r="2914" spans="19:29" ht="18" customHeight="1" x14ac:dyDescent="0.25">
      <c r="S2914" s="58" t="s">
        <v>82</v>
      </c>
      <c r="T2914" s="58">
        <v>2024</v>
      </c>
      <c r="U2914" s="58" t="s">
        <v>0</v>
      </c>
      <c r="V2914" s="58" t="s">
        <v>95</v>
      </c>
      <c r="W2914" s="58" t="s">
        <v>84</v>
      </c>
      <c r="X2914" s="58" t="s">
        <v>85</v>
      </c>
      <c r="Y2914" s="58" t="s">
        <v>86</v>
      </c>
      <c r="Z2914" s="58" t="s">
        <v>87</v>
      </c>
      <c r="AA2914" s="58" t="s">
        <v>88</v>
      </c>
      <c r="AB2914" s="58">
        <v>137</v>
      </c>
      <c r="AC2914" s="58">
        <v>195.91</v>
      </c>
    </row>
    <row r="2915" spans="19:29" ht="18" customHeight="1" x14ac:dyDescent="0.25">
      <c r="S2915" s="58" t="s">
        <v>89</v>
      </c>
      <c r="T2915" s="58">
        <v>2024</v>
      </c>
      <c r="U2915" s="58" t="s">
        <v>6</v>
      </c>
      <c r="V2915" s="58" t="s">
        <v>95</v>
      </c>
      <c r="W2915" s="58" t="s">
        <v>84</v>
      </c>
      <c r="X2915" s="58" t="s">
        <v>85</v>
      </c>
      <c r="Y2915" s="58" t="s">
        <v>86</v>
      </c>
      <c r="Z2915" s="58" t="s">
        <v>87</v>
      </c>
      <c r="AA2915" s="58" t="s">
        <v>88</v>
      </c>
      <c r="AB2915" s="58">
        <v>350</v>
      </c>
      <c r="AC2915" s="58">
        <v>500.5</v>
      </c>
    </row>
    <row r="2916" spans="19:29" ht="18" customHeight="1" x14ac:dyDescent="0.25">
      <c r="S2916" s="58" t="s">
        <v>82</v>
      </c>
      <c r="T2916" s="58">
        <v>2024</v>
      </c>
      <c r="U2916" s="58" t="s">
        <v>6</v>
      </c>
      <c r="V2916" s="58" t="s">
        <v>95</v>
      </c>
      <c r="W2916" s="58" t="s">
        <v>84</v>
      </c>
      <c r="X2916" s="58" t="s">
        <v>85</v>
      </c>
      <c r="Y2916" s="58" t="s">
        <v>86</v>
      </c>
      <c r="Z2916" s="58" t="s">
        <v>87</v>
      </c>
      <c r="AA2916" s="58" t="s">
        <v>88</v>
      </c>
      <c r="AB2916" s="58">
        <v>130</v>
      </c>
      <c r="AC2916" s="58">
        <v>526.24</v>
      </c>
    </row>
    <row r="2917" spans="19:29" ht="18" customHeight="1" x14ac:dyDescent="0.25">
      <c r="S2917" s="58" t="s">
        <v>89</v>
      </c>
      <c r="T2917" s="58">
        <v>2024</v>
      </c>
      <c r="U2917" s="58" t="s">
        <v>6</v>
      </c>
      <c r="V2917" s="58" t="s">
        <v>95</v>
      </c>
      <c r="W2917" s="58" t="s">
        <v>84</v>
      </c>
      <c r="X2917" s="58" t="s">
        <v>85</v>
      </c>
      <c r="Y2917" s="58" t="s">
        <v>86</v>
      </c>
      <c r="Z2917" s="58" t="s">
        <v>87</v>
      </c>
      <c r="AA2917" s="58" t="s">
        <v>88</v>
      </c>
      <c r="AB2917" s="58">
        <v>352</v>
      </c>
      <c r="AC2917" s="58">
        <v>526.24</v>
      </c>
    </row>
    <row r="2918" spans="19:29" ht="18" customHeight="1" x14ac:dyDescent="0.25">
      <c r="S2918" s="58" t="s">
        <v>91</v>
      </c>
      <c r="T2918" s="58">
        <v>2024</v>
      </c>
      <c r="U2918" s="58" t="s">
        <v>6</v>
      </c>
      <c r="V2918" s="58" t="s">
        <v>95</v>
      </c>
      <c r="W2918" s="58" t="s">
        <v>84</v>
      </c>
      <c r="X2918" s="58" t="s">
        <v>85</v>
      </c>
      <c r="Y2918" s="58" t="s">
        <v>86</v>
      </c>
      <c r="Z2918" s="58" t="s">
        <v>87</v>
      </c>
      <c r="AA2918" s="58" t="s">
        <v>88</v>
      </c>
      <c r="AB2918" s="58">
        <v>981</v>
      </c>
      <c r="AC2918" s="58">
        <v>1402.83</v>
      </c>
    </row>
    <row r="2919" spans="19:29" ht="18" customHeight="1" x14ac:dyDescent="0.25">
      <c r="S2919" s="58" t="s">
        <v>89</v>
      </c>
      <c r="T2919" s="58">
        <v>2024</v>
      </c>
      <c r="U2919" s="58" t="s">
        <v>6</v>
      </c>
      <c r="V2919" s="58" t="s">
        <v>95</v>
      </c>
      <c r="W2919" s="58" t="s">
        <v>84</v>
      </c>
      <c r="X2919" s="58" t="s">
        <v>85</v>
      </c>
      <c r="Y2919" s="58" t="s">
        <v>86</v>
      </c>
      <c r="Z2919" s="58" t="s">
        <v>87</v>
      </c>
      <c r="AA2919" s="58" t="s">
        <v>88</v>
      </c>
      <c r="AB2919" s="58">
        <v>348</v>
      </c>
      <c r="AC2919" s="58">
        <v>497.64</v>
      </c>
    </row>
    <row r="2920" spans="19:29" ht="18" customHeight="1" x14ac:dyDescent="0.25">
      <c r="S2920" s="58" t="s">
        <v>89</v>
      </c>
      <c r="T2920" s="58">
        <v>2024</v>
      </c>
      <c r="U2920" s="58" t="s">
        <v>6</v>
      </c>
      <c r="V2920" s="58" t="s">
        <v>95</v>
      </c>
      <c r="W2920" s="58" t="s">
        <v>84</v>
      </c>
      <c r="X2920" s="58" t="s">
        <v>85</v>
      </c>
      <c r="Y2920" s="58" t="s">
        <v>86</v>
      </c>
      <c r="Z2920" s="58" t="s">
        <v>87</v>
      </c>
      <c r="AA2920" s="58" t="s">
        <v>88</v>
      </c>
      <c r="AB2920" s="58">
        <v>129</v>
      </c>
      <c r="AC2920" s="58">
        <v>184.47</v>
      </c>
    </row>
    <row r="2921" spans="19:29" ht="18" customHeight="1" x14ac:dyDescent="0.25">
      <c r="S2921" s="58" t="s">
        <v>91</v>
      </c>
      <c r="T2921" s="58">
        <v>2024</v>
      </c>
      <c r="U2921" s="58" t="s">
        <v>6</v>
      </c>
      <c r="V2921" s="58" t="s">
        <v>95</v>
      </c>
      <c r="W2921" s="58" t="s">
        <v>84</v>
      </c>
      <c r="X2921" s="58" t="s">
        <v>85</v>
      </c>
      <c r="Y2921" s="58" t="s">
        <v>86</v>
      </c>
      <c r="Z2921" s="58" t="s">
        <v>87</v>
      </c>
      <c r="AA2921" s="58" t="s">
        <v>88</v>
      </c>
      <c r="AB2921" s="58">
        <v>351</v>
      </c>
      <c r="AC2921" s="58">
        <v>501.93</v>
      </c>
    </row>
    <row r="2922" spans="19:29" ht="18" customHeight="1" x14ac:dyDescent="0.25">
      <c r="S2922" s="58" t="s">
        <v>89</v>
      </c>
      <c r="T2922" s="58">
        <v>2024</v>
      </c>
      <c r="U2922" s="58" t="s">
        <v>6</v>
      </c>
      <c r="V2922" s="58" t="s">
        <v>95</v>
      </c>
      <c r="W2922" s="58" t="s">
        <v>84</v>
      </c>
      <c r="X2922" s="58" t="s">
        <v>85</v>
      </c>
      <c r="Y2922" s="58" t="s">
        <v>86</v>
      </c>
      <c r="Z2922" s="58" t="s">
        <v>87</v>
      </c>
      <c r="AA2922" s="58" t="s">
        <v>88</v>
      </c>
      <c r="AB2922" s="58">
        <v>762</v>
      </c>
      <c r="AC2922" s="58">
        <v>1089.6599999999999</v>
      </c>
    </row>
    <row r="2923" spans="19:29" ht="18" customHeight="1" x14ac:dyDescent="0.25">
      <c r="S2923" s="58" t="s">
        <v>82</v>
      </c>
      <c r="T2923" s="58">
        <v>2024</v>
      </c>
      <c r="U2923" s="58" t="s">
        <v>6</v>
      </c>
      <c r="V2923" s="58" t="s">
        <v>95</v>
      </c>
      <c r="W2923" s="58" t="s">
        <v>84</v>
      </c>
      <c r="X2923" s="58" t="s">
        <v>85</v>
      </c>
      <c r="Y2923" s="58" t="s">
        <v>86</v>
      </c>
      <c r="Z2923" s="58" t="s">
        <v>87</v>
      </c>
      <c r="AA2923" s="58" t="s">
        <v>88</v>
      </c>
      <c r="AB2923" s="58">
        <v>849</v>
      </c>
      <c r="AC2923" s="58">
        <v>1214.07</v>
      </c>
    </row>
    <row r="2924" spans="19:29" ht="18" customHeight="1" x14ac:dyDescent="0.25">
      <c r="S2924" s="58" t="s">
        <v>89</v>
      </c>
      <c r="T2924" s="58">
        <v>2024</v>
      </c>
      <c r="U2924" s="58" t="s">
        <v>6</v>
      </c>
      <c r="V2924" s="58" t="s">
        <v>95</v>
      </c>
      <c r="W2924" s="58" t="s">
        <v>84</v>
      </c>
      <c r="X2924" s="58" t="s">
        <v>85</v>
      </c>
      <c r="Y2924" s="58" t="s">
        <v>86</v>
      </c>
      <c r="Z2924" s="58" t="s">
        <v>87</v>
      </c>
      <c r="AA2924" s="58" t="s">
        <v>88</v>
      </c>
      <c r="AB2924" s="58">
        <v>131</v>
      </c>
      <c r="AC2924" s="58">
        <v>187.32999999999998</v>
      </c>
    </row>
    <row r="2925" spans="19:29" ht="18" customHeight="1" x14ac:dyDescent="0.25">
      <c r="S2925" s="58" t="s">
        <v>91</v>
      </c>
      <c r="T2925" s="58">
        <v>2024</v>
      </c>
      <c r="U2925" s="58" t="s">
        <v>5</v>
      </c>
      <c r="V2925" s="58" t="s">
        <v>95</v>
      </c>
      <c r="W2925" s="58" t="s">
        <v>84</v>
      </c>
      <c r="X2925" s="58" t="s">
        <v>85</v>
      </c>
      <c r="Y2925" s="58" t="s">
        <v>86</v>
      </c>
      <c r="Z2925" s="58" t="s">
        <v>87</v>
      </c>
      <c r="AA2925" s="58" t="s">
        <v>88</v>
      </c>
      <c r="AB2925" s="58">
        <v>134</v>
      </c>
      <c r="AC2925" s="58">
        <v>191.62</v>
      </c>
    </row>
    <row r="2926" spans="19:29" ht="18" customHeight="1" x14ac:dyDescent="0.25">
      <c r="S2926" s="58" t="s">
        <v>91</v>
      </c>
      <c r="T2926" s="58">
        <v>2024</v>
      </c>
      <c r="U2926" s="58" t="s">
        <v>5</v>
      </c>
      <c r="V2926" s="58" t="s">
        <v>95</v>
      </c>
      <c r="W2926" s="58" t="s">
        <v>84</v>
      </c>
      <c r="X2926" s="58" t="s">
        <v>85</v>
      </c>
      <c r="Y2926" s="58" t="s">
        <v>86</v>
      </c>
      <c r="Z2926" s="58" t="s">
        <v>87</v>
      </c>
      <c r="AA2926" s="58" t="s">
        <v>88</v>
      </c>
      <c r="AB2926" s="58">
        <v>356</v>
      </c>
      <c r="AC2926" s="58">
        <v>509.08</v>
      </c>
    </row>
    <row r="2927" spans="19:29" ht="18" customHeight="1" x14ac:dyDescent="0.25">
      <c r="S2927" s="58" t="s">
        <v>91</v>
      </c>
      <c r="T2927" s="58">
        <v>2024</v>
      </c>
      <c r="U2927" s="58" t="s">
        <v>5</v>
      </c>
      <c r="V2927" s="58" t="s">
        <v>95</v>
      </c>
      <c r="W2927" s="58" t="s">
        <v>84</v>
      </c>
      <c r="X2927" s="58" t="s">
        <v>85</v>
      </c>
      <c r="Y2927" s="58" t="s">
        <v>86</v>
      </c>
      <c r="Z2927" s="58" t="s">
        <v>87</v>
      </c>
      <c r="AA2927" s="58" t="s">
        <v>88</v>
      </c>
      <c r="AB2927" s="58">
        <v>136</v>
      </c>
      <c r="AC2927" s="58">
        <v>526.24</v>
      </c>
    </row>
    <row r="2928" spans="19:29" ht="18" customHeight="1" x14ac:dyDescent="0.25">
      <c r="S2928" s="58" t="s">
        <v>91</v>
      </c>
      <c r="T2928" s="58">
        <v>2024</v>
      </c>
      <c r="U2928" s="58" t="s">
        <v>5</v>
      </c>
      <c r="V2928" s="58" t="s">
        <v>95</v>
      </c>
      <c r="W2928" s="58" t="s">
        <v>84</v>
      </c>
      <c r="X2928" s="58" t="s">
        <v>85</v>
      </c>
      <c r="Y2928" s="58" t="s">
        <v>86</v>
      </c>
      <c r="Z2928" s="58" t="s">
        <v>87</v>
      </c>
      <c r="AA2928" s="58" t="s">
        <v>88</v>
      </c>
      <c r="AB2928" s="58">
        <v>980</v>
      </c>
      <c r="AC2928" s="58">
        <v>1401.4</v>
      </c>
    </row>
    <row r="2929" spans="19:29" ht="18" customHeight="1" x14ac:dyDescent="0.25">
      <c r="S2929" s="58" t="s">
        <v>89</v>
      </c>
      <c r="T2929" s="58">
        <v>2024</v>
      </c>
      <c r="U2929" s="58" t="s">
        <v>5</v>
      </c>
      <c r="V2929" s="58" t="s">
        <v>95</v>
      </c>
      <c r="W2929" s="58" t="s">
        <v>84</v>
      </c>
      <c r="X2929" s="58" t="s">
        <v>85</v>
      </c>
      <c r="Y2929" s="58" t="s">
        <v>86</v>
      </c>
      <c r="Z2929" s="58" t="s">
        <v>87</v>
      </c>
      <c r="AA2929" s="58" t="s">
        <v>88</v>
      </c>
      <c r="AB2929" s="58">
        <v>354</v>
      </c>
      <c r="AC2929" s="58">
        <v>506.22</v>
      </c>
    </row>
    <row r="2930" spans="19:29" ht="18" customHeight="1" x14ac:dyDescent="0.25">
      <c r="S2930" s="58" t="s">
        <v>89</v>
      </c>
      <c r="T2930" s="58">
        <v>2024</v>
      </c>
      <c r="U2930" s="58" t="s">
        <v>5</v>
      </c>
      <c r="V2930" s="58" t="s">
        <v>95</v>
      </c>
      <c r="W2930" s="58" t="s">
        <v>84</v>
      </c>
      <c r="X2930" s="58" t="s">
        <v>85</v>
      </c>
      <c r="Y2930" s="58" t="s">
        <v>86</v>
      </c>
      <c r="Z2930" s="58" t="s">
        <v>87</v>
      </c>
      <c r="AA2930" s="58" t="s">
        <v>88</v>
      </c>
      <c r="AB2930" s="58">
        <v>135</v>
      </c>
      <c r="AC2930" s="58">
        <v>193.05</v>
      </c>
    </row>
    <row r="2931" spans="19:29" ht="18" customHeight="1" x14ac:dyDescent="0.25">
      <c r="S2931" s="58" t="s">
        <v>91</v>
      </c>
      <c r="T2931" s="58">
        <v>2024</v>
      </c>
      <c r="U2931" s="58" t="s">
        <v>5</v>
      </c>
      <c r="V2931" s="58" t="s">
        <v>95</v>
      </c>
      <c r="W2931" s="58" t="s">
        <v>84</v>
      </c>
      <c r="X2931" s="58" t="s">
        <v>85</v>
      </c>
      <c r="Y2931" s="58" t="s">
        <v>86</v>
      </c>
      <c r="Z2931" s="58" t="s">
        <v>87</v>
      </c>
      <c r="AA2931" s="58" t="s">
        <v>88</v>
      </c>
      <c r="AB2931" s="58">
        <v>357</v>
      </c>
      <c r="AC2931" s="58">
        <v>510.51</v>
      </c>
    </row>
    <row r="2932" spans="19:29" ht="18" customHeight="1" x14ac:dyDescent="0.25">
      <c r="S2932" s="58" t="s">
        <v>91</v>
      </c>
      <c r="T2932" s="58">
        <v>2024</v>
      </c>
      <c r="U2932" s="58" t="s">
        <v>5</v>
      </c>
      <c r="V2932" s="58" t="s">
        <v>95</v>
      </c>
      <c r="W2932" s="58" t="s">
        <v>84</v>
      </c>
      <c r="X2932" s="58" t="s">
        <v>85</v>
      </c>
      <c r="Y2932" s="58" t="s">
        <v>86</v>
      </c>
      <c r="Z2932" s="58" t="s">
        <v>87</v>
      </c>
      <c r="AA2932" s="58" t="s">
        <v>88</v>
      </c>
      <c r="AB2932" s="58">
        <v>848</v>
      </c>
      <c r="AC2932" s="58">
        <v>1212.6399999999999</v>
      </c>
    </row>
    <row r="2933" spans="19:29" ht="18" customHeight="1" x14ac:dyDescent="0.25">
      <c r="S2933" s="58" t="s">
        <v>91</v>
      </c>
      <c r="T2933" s="58">
        <v>2024</v>
      </c>
      <c r="U2933" s="58" t="s">
        <v>5</v>
      </c>
      <c r="V2933" s="58" t="s">
        <v>95</v>
      </c>
      <c r="W2933" s="58" t="s">
        <v>84</v>
      </c>
      <c r="X2933" s="58" t="s">
        <v>85</v>
      </c>
      <c r="Y2933" s="58" t="s">
        <v>86</v>
      </c>
      <c r="Z2933" s="58" t="s">
        <v>87</v>
      </c>
      <c r="AA2933" s="58" t="s">
        <v>88</v>
      </c>
      <c r="AB2933" s="58">
        <v>137</v>
      </c>
      <c r="AC2933" s="58">
        <v>195.91</v>
      </c>
    </row>
    <row r="2934" spans="19:29" ht="18" customHeight="1" x14ac:dyDescent="0.25">
      <c r="S2934" s="58" t="s">
        <v>91</v>
      </c>
      <c r="T2934" s="58">
        <v>2024</v>
      </c>
      <c r="U2934" s="58" t="s">
        <v>5</v>
      </c>
      <c r="V2934" s="58" t="s">
        <v>95</v>
      </c>
      <c r="W2934" s="58" t="s">
        <v>84</v>
      </c>
      <c r="X2934" s="58" t="s">
        <v>85</v>
      </c>
      <c r="Y2934" s="58" t="s">
        <v>86</v>
      </c>
      <c r="Z2934" s="58" t="s">
        <v>87</v>
      </c>
      <c r="AA2934" s="58" t="s">
        <v>88</v>
      </c>
      <c r="AB2934" s="58">
        <v>353</v>
      </c>
      <c r="AC2934" s="58">
        <v>504.78999999999996</v>
      </c>
    </row>
    <row r="2935" spans="19:29" ht="18" customHeight="1" x14ac:dyDescent="0.25">
      <c r="S2935" s="58" t="s">
        <v>89</v>
      </c>
      <c r="T2935" s="58">
        <v>2024</v>
      </c>
      <c r="U2935" s="58" t="s">
        <v>2</v>
      </c>
      <c r="V2935" s="58" t="s">
        <v>95</v>
      </c>
      <c r="W2935" s="58" t="s">
        <v>84</v>
      </c>
      <c r="X2935" s="58" t="s">
        <v>85</v>
      </c>
      <c r="Y2935" s="58" t="s">
        <v>86</v>
      </c>
      <c r="Z2935" s="58" t="s">
        <v>87</v>
      </c>
      <c r="AA2935" s="58" t="s">
        <v>88</v>
      </c>
      <c r="AB2935" s="58">
        <v>152</v>
      </c>
      <c r="AC2935" s="58">
        <v>217.36</v>
      </c>
    </row>
    <row r="2936" spans="19:29" ht="18" customHeight="1" x14ac:dyDescent="0.25">
      <c r="S2936" s="58" t="s">
        <v>89</v>
      </c>
      <c r="T2936" s="58">
        <v>2024</v>
      </c>
      <c r="U2936" s="58" t="s">
        <v>2</v>
      </c>
      <c r="V2936" s="58" t="s">
        <v>95</v>
      </c>
      <c r="W2936" s="58" t="s">
        <v>84</v>
      </c>
      <c r="X2936" s="58" t="s">
        <v>85</v>
      </c>
      <c r="Y2936" s="58" t="s">
        <v>86</v>
      </c>
      <c r="Z2936" s="58" t="s">
        <v>87</v>
      </c>
      <c r="AA2936" s="58" t="s">
        <v>88</v>
      </c>
      <c r="AB2936" s="58">
        <v>154</v>
      </c>
      <c r="AC2936" s="58">
        <v>526.24</v>
      </c>
    </row>
    <row r="2937" spans="19:29" ht="18" customHeight="1" x14ac:dyDescent="0.25">
      <c r="S2937" s="58" t="s">
        <v>89</v>
      </c>
      <c r="T2937" s="58">
        <v>2024</v>
      </c>
      <c r="U2937" s="58" t="s">
        <v>2</v>
      </c>
      <c r="V2937" s="58" t="s">
        <v>95</v>
      </c>
      <c r="W2937" s="58" t="s">
        <v>84</v>
      </c>
      <c r="X2937" s="58" t="s">
        <v>85</v>
      </c>
      <c r="Y2937" s="58" t="s">
        <v>86</v>
      </c>
      <c r="Z2937" s="58" t="s">
        <v>87</v>
      </c>
      <c r="AA2937" s="58" t="s">
        <v>88</v>
      </c>
      <c r="AB2937" s="58">
        <v>370</v>
      </c>
      <c r="AC2937" s="58">
        <v>526.24</v>
      </c>
    </row>
    <row r="2938" spans="19:29" ht="18" customHeight="1" x14ac:dyDescent="0.25">
      <c r="S2938" s="58" t="s">
        <v>89</v>
      </c>
      <c r="T2938" s="58">
        <v>2024</v>
      </c>
      <c r="U2938" s="58" t="s">
        <v>2</v>
      </c>
      <c r="V2938" s="58" t="s">
        <v>95</v>
      </c>
      <c r="W2938" s="58" t="s">
        <v>84</v>
      </c>
      <c r="X2938" s="58" t="s">
        <v>85</v>
      </c>
      <c r="Y2938" s="58" t="s">
        <v>86</v>
      </c>
      <c r="Z2938" s="58" t="s">
        <v>87</v>
      </c>
      <c r="AA2938" s="58" t="s">
        <v>88</v>
      </c>
      <c r="AB2938" s="58">
        <v>978</v>
      </c>
      <c r="AC2938" s="58">
        <v>1398.54</v>
      </c>
    </row>
    <row r="2939" spans="19:29" ht="18" customHeight="1" x14ac:dyDescent="0.25">
      <c r="S2939" s="58" t="s">
        <v>82</v>
      </c>
      <c r="T2939" s="58">
        <v>2024</v>
      </c>
      <c r="U2939" s="58" t="s">
        <v>2</v>
      </c>
      <c r="V2939" s="58" t="s">
        <v>95</v>
      </c>
      <c r="W2939" s="58" t="s">
        <v>84</v>
      </c>
      <c r="X2939" s="58" t="s">
        <v>85</v>
      </c>
      <c r="Y2939" s="58" t="s">
        <v>86</v>
      </c>
      <c r="Z2939" s="58" t="s">
        <v>87</v>
      </c>
      <c r="AA2939" s="58" t="s">
        <v>88</v>
      </c>
      <c r="AB2939" s="58">
        <v>372</v>
      </c>
      <c r="AC2939" s="58">
        <v>531.96</v>
      </c>
    </row>
    <row r="2940" spans="19:29" ht="18" customHeight="1" x14ac:dyDescent="0.25">
      <c r="S2940" s="58" t="s">
        <v>82</v>
      </c>
      <c r="T2940" s="58">
        <v>2024</v>
      </c>
      <c r="U2940" s="58" t="s">
        <v>2</v>
      </c>
      <c r="V2940" s="58" t="s">
        <v>95</v>
      </c>
      <c r="W2940" s="58" t="s">
        <v>84</v>
      </c>
      <c r="X2940" s="58" t="s">
        <v>85</v>
      </c>
      <c r="Y2940" s="58" t="s">
        <v>86</v>
      </c>
      <c r="Z2940" s="58" t="s">
        <v>87</v>
      </c>
      <c r="AA2940" s="58" t="s">
        <v>88</v>
      </c>
      <c r="AB2940" s="58">
        <v>153</v>
      </c>
      <c r="AC2940" s="58">
        <v>218.79</v>
      </c>
    </row>
    <row r="2941" spans="19:29" ht="18" customHeight="1" x14ac:dyDescent="0.25">
      <c r="S2941" s="58" t="s">
        <v>89</v>
      </c>
      <c r="T2941" s="58">
        <v>2024</v>
      </c>
      <c r="U2941" s="58" t="s">
        <v>2</v>
      </c>
      <c r="V2941" s="58" t="s">
        <v>95</v>
      </c>
      <c r="W2941" s="58" t="s">
        <v>84</v>
      </c>
      <c r="X2941" s="58" t="s">
        <v>85</v>
      </c>
      <c r="Y2941" s="58" t="s">
        <v>86</v>
      </c>
      <c r="Z2941" s="58" t="s">
        <v>87</v>
      </c>
      <c r="AA2941" s="58" t="s">
        <v>88</v>
      </c>
      <c r="AB2941" s="58">
        <v>369</v>
      </c>
      <c r="AC2941" s="58">
        <v>527.66999999999996</v>
      </c>
    </row>
    <row r="2942" spans="19:29" ht="18" customHeight="1" x14ac:dyDescent="0.25">
      <c r="S2942" s="58" t="s">
        <v>89</v>
      </c>
      <c r="T2942" s="58">
        <v>2024</v>
      </c>
      <c r="U2942" s="58" t="s">
        <v>2</v>
      </c>
      <c r="V2942" s="58" t="s">
        <v>95</v>
      </c>
      <c r="W2942" s="58" t="s">
        <v>84</v>
      </c>
      <c r="X2942" s="58" t="s">
        <v>85</v>
      </c>
      <c r="Y2942" s="58" t="s">
        <v>86</v>
      </c>
      <c r="Z2942" s="58" t="s">
        <v>87</v>
      </c>
      <c r="AA2942" s="58" t="s">
        <v>88</v>
      </c>
      <c r="AB2942" s="58">
        <v>759</v>
      </c>
      <c r="AC2942" s="58">
        <v>1085.3699999999999</v>
      </c>
    </row>
    <row r="2943" spans="19:29" ht="18" customHeight="1" x14ac:dyDescent="0.25">
      <c r="S2943" s="58" t="s">
        <v>89</v>
      </c>
      <c r="T2943" s="58">
        <v>2024</v>
      </c>
      <c r="U2943" s="58" t="s">
        <v>2</v>
      </c>
      <c r="V2943" s="58" t="s">
        <v>95</v>
      </c>
      <c r="W2943" s="58" t="s">
        <v>84</v>
      </c>
      <c r="X2943" s="58" t="s">
        <v>85</v>
      </c>
      <c r="Y2943" s="58" t="s">
        <v>86</v>
      </c>
      <c r="Z2943" s="58" t="s">
        <v>87</v>
      </c>
      <c r="AA2943" s="58" t="s">
        <v>88</v>
      </c>
      <c r="AB2943" s="58">
        <v>845</v>
      </c>
      <c r="AC2943" s="58">
        <v>1208.3499999999999</v>
      </c>
    </row>
    <row r="2944" spans="19:29" ht="18" customHeight="1" x14ac:dyDescent="0.25">
      <c r="S2944" s="58" t="s">
        <v>89</v>
      </c>
      <c r="T2944" s="58">
        <v>2024</v>
      </c>
      <c r="U2944" s="58" t="s">
        <v>2</v>
      </c>
      <c r="V2944" s="58" t="s">
        <v>95</v>
      </c>
      <c r="W2944" s="58" t="s">
        <v>84</v>
      </c>
      <c r="X2944" s="58" t="s">
        <v>85</v>
      </c>
      <c r="Y2944" s="58" t="s">
        <v>86</v>
      </c>
      <c r="Z2944" s="58" t="s">
        <v>87</v>
      </c>
      <c r="AA2944" s="58" t="s">
        <v>88</v>
      </c>
      <c r="AB2944" s="58">
        <v>371</v>
      </c>
      <c r="AC2944" s="58">
        <v>530.53</v>
      </c>
    </row>
    <row r="2945" spans="19:29" ht="18" customHeight="1" x14ac:dyDescent="0.25">
      <c r="S2945" s="58" t="s">
        <v>91</v>
      </c>
      <c r="T2945" s="58">
        <v>2024</v>
      </c>
      <c r="U2945" s="58" t="s">
        <v>4</v>
      </c>
      <c r="V2945" s="58" t="s">
        <v>95</v>
      </c>
      <c r="W2945" s="58" t="s">
        <v>84</v>
      </c>
      <c r="X2945" s="58" t="s">
        <v>85</v>
      </c>
      <c r="Y2945" s="58" t="s">
        <v>86</v>
      </c>
      <c r="Z2945" s="58" t="s">
        <v>87</v>
      </c>
      <c r="AA2945" s="58" t="s">
        <v>88</v>
      </c>
      <c r="AB2945" s="58">
        <v>140</v>
      </c>
      <c r="AC2945" s="58">
        <v>200.2</v>
      </c>
    </row>
    <row r="2946" spans="19:29" ht="18" customHeight="1" x14ac:dyDescent="0.25">
      <c r="S2946" s="58" t="s">
        <v>82</v>
      </c>
      <c r="T2946" s="58">
        <v>2024</v>
      </c>
      <c r="U2946" s="58" t="s">
        <v>4</v>
      </c>
      <c r="V2946" s="58" t="s">
        <v>95</v>
      </c>
      <c r="W2946" s="58" t="s">
        <v>84</v>
      </c>
      <c r="X2946" s="58" t="s">
        <v>85</v>
      </c>
      <c r="Y2946" s="58" t="s">
        <v>86</v>
      </c>
      <c r="Z2946" s="58" t="s">
        <v>87</v>
      </c>
      <c r="AA2946" s="58" t="s">
        <v>88</v>
      </c>
      <c r="AB2946" s="58">
        <v>362</v>
      </c>
      <c r="AC2946" s="58">
        <v>517.66</v>
      </c>
    </row>
    <row r="2947" spans="19:29" ht="18" customHeight="1" x14ac:dyDescent="0.25">
      <c r="S2947" s="58" t="s">
        <v>91</v>
      </c>
      <c r="T2947" s="58">
        <v>2024</v>
      </c>
      <c r="U2947" s="58" t="s">
        <v>4</v>
      </c>
      <c r="V2947" s="58" t="s">
        <v>95</v>
      </c>
      <c r="W2947" s="58" t="s">
        <v>84</v>
      </c>
      <c r="X2947" s="58" t="s">
        <v>85</v>
      </c>
      <c r="Y2947" s="58" t="s">
        <v>86</v>
      </c>
      <c r="Z2947" s="58" t="s">
        <v>87</v>
      </c>
      <c r="AA2947" s="58" t="s">
        <v>88</v>
      </c>
      <c r="AB2947" s="58">
        <v>142</v>
      </c>
      <c r="AC2947" s="58">
        <v>526.24</v>
      </c>
    </row>
    <row r="2948" spans="19:29" ht="18" customHeight="1" x14ac:dyDescent="0.25">
      <c r="S2948" s="58" t="s">
        <v>82</v>
      </c>
      <c r="T2948" s="58">
        <v>2024</v>
      </c>
      <c r="U2948" s="58" t="s">
        <v>4</v>
      </c>
      <c r="V2948" s="58" t="s">
        <v>95</v>
      </c>
      <c r="W2948" s="58" t="s">
        <v>84</v>
      </c>
      <c r="X2948" s="58" t="s">
        <v>85</v>
      </c>
      <c r="Y2948" s="58" t="s">
        <v>86</v>
      </c>
      <c r="Z2948" s="58" t="s">
        <v>87</v>
      </c>
      <c r="AA2948" s="58" t="s">
        <v>88</v>
      </c>
      <c r="AB2948" s="58">
        <v>358</v>
      </c>
      <c r="AC2948" s="58">
        <v>526.24</v>
      </c>
    </row>
    <row r="2949" spans="19:29" ht="18" customHeight="1" x14ac:dyDescent="0.25">
      <c r="S2949" s="58" t="s">
        <v>89</v>
      </c>
      <c r="T2949" s="58">
        <v>2024</v>
      </c>
      <c r="U2949" s="58" t="s">
        <v>4</v>
      </c>
      <c r="V2949" s="58" t="s">
        <v>95</v>
      </c>
      <c r="W2949" s="58" t="s">
        <v>84</v>
      </c>
      <c r="X2949" s="58" t="s">
        <v>85</v>
      </c>
      <c r="Y2949" s="58" t="s">
        <v>86</v>
      </c>
      <c r="Z2949" s="58" t="s">
        <v>87</v>
      </c>
      <c r="AA2949" s="58" t="s">
        <v>88</v>
      </c>
      <c r="AB2949" s="58">
        <v>979</v>
      </c>
      <c r="AC2949" s="58">
        <v>1399.97</v>
      </c>
    </row>
    <row r="2950" spans="19:29" ht="18" customHeight="1" x14ac:dyDescent="0.25">
      <c r="S2950" s="58" t="s">
        <v>91</v>
      </c>
      <c r="T2950" s="58">
        <v>2024</v>
      </c>
      <c r="U2950" s="58" t="s">
        <v>4</v>
      </c>
      <c r="V2950" s="58" t="s">
        <v>95</v>
      </c>
      <c r="W2950" s="58" t="s">
        <v>84</v>
      </c>
      <c r="X2950" s="58" t="s">
        <v>85</v>
      </c>
      <c r="Y2950" s="58" t="s">
        <v>86</v>
      </c>
      <c r="Z2950" s="58" t="s">
        <v>87</v>
      </c>
      <c r="AA2950" s="58" t="s">
        <v>88</v>
      </c>
      <c r="AB2950" s="58">
        <v>360</v>
      </c>
      <c r="AC2950" s="58">
        <v>514.79999999999995</v>
      </c>
    </row>
    <row r="2951" spans="19:29" ht="18" customHeight="1" x14ac:dyDescent="0.25">
      <c r="S2951" s="58" t="s">
        <v>91</v>
      </c>
      <c r="T2951" s="58">
        <v>2024</v>
      </c>
      <c r="U2951" s="58" t="s">
        <v>4</v>
      </c>
      <c r="V2951" s="58" t="s">
        <v>95</v>
      </c>
      <c r="W2951" s="58" t="s">
        <v>84</v>
      </c>
      <c r="X2951" s="58" t="s">
        <v>85</v>
      </c>
      <c r="Y2951" s="58" t="s">
        <v>86</v>
      </c>
      <c r="Z2951" s="58" t="s">
        <v>87</v>
      </c>
      <c r="AA2951" s="58" t="s">
        <v>88</v>
      </c>
      <c r="AB2951" s="58">
        <v>141</v>
      </c>
      <c r="AC2951" s="58">
        <v>201.63</v>
      </c>
    </row>
    <row r="2952" spans="19:29" ht="18" customHeight="1" x14ac:dyDescent="0.25">
      <c r="S2952" s="58" t="s">
        <v>89</v>
      </c>
      <c r="T2952" s="58">
        <v>2024</v>
      </c>
      <c r="U2952" s="58" t="s">
        <v>4</v>
      </c>
      <c r="V2952" s="58" t="s">
        <v>95</v>
      </c>
      <c r="W2952" s="58" t="s">
        <v>84</v>
      </c>
      <c r="X2952" s="58" t="s">
        <v>85</v>
      </c>
      <c r="Y2952" s="58" t="s">
        <v>86</v>
      </c>
      <c r="Z2952" s="58" t="s">
        <v>87</v>
      </c>
      <c r="AA2952" s="58" t="s">
        <v>88</v>
      </c>
      <c r="AB2952" s="58">
        <v>363</v>
      </c>
      <c r="AC2952" s="58">
        <v>519.09</v>
      </c>
    </row>
    <row r="2953" spans="19:29" ht="18" customHeight="1" x14ac:dyDescent="0.25">
      <c r="S2953" s="58" t="s">
        <v>82</v>
      </c>
      <c r="T2953" s="58">
        <v>2024</v>
      </c>
      <c r="U2953" s="58" t="s">
        <v>4</v>
      </c>
      <c r="V2953" s="58" t="s">
        <v>95</v>
      </c>
      <c r="W2953" s="58" t="s">
        <v>84</v>
      </c>
      <c r="X2953" s="58" t="s">
        <v>85</v>
      </c>
      <c r="Y2953" s="58" t="s">
        <v>86</v>
      </c>
      <c r="Z2953" s="58" t="s">
        <v>87</v>
      </c>
      <c r="AA2953" s="58" t="s">
        <v>88</v>
      </c>
      <c r="AB2953" s="58">
        <v>761</v>
      </c>
      <c r="AC2953" s="58">
        <v>1088.23</v>
      </c>
    </row>
    <row r="2954" spans="19:29" ht="18" customHeight="1" x14ac:dyDescent="0.25">
      <c r="S2954" s="58" t="s">
        <v>91</v>
      </c>
      <c r="T2954" s="58">
        <v>2024</v>
      </c>
      <c r="U2954" s="58" t="s">
        <v>4</v>
      </c>
      <c r="V2954" s="58" t="s">
        <v>95</v>
      </c>
      <c r="W2954" s="58" t="s">
        <v>84</v>
      </c>
      <c r="X2954" s="58" t="s">
        <v>85</v>
      </c>
      <c r="Y2954" s="58" t="s">
        <v>86</v>
      </c>
      <c r="Z2954" s="58" t="s">
        <v>87</v>
      </c>
      <c r="AA2954" s="58" t="s">
        <v>88</v>
      </c>
      <c r="AB2954" s="58">
        <v>847</v>
      </c>
      <c r="AC2954" s="58">
        <v>1211.21</v>
      </c>
    </row>
    <row r="2955" spans="19:29" ht="18" customHeight="1" x14ac:dyDescent="0.25">
      <c r="S2955" s="58" t="s">
        <v>82</v>
      </c>
      <c r="T2955" s="58">
        <v>2024</v>
      </c>
      <c r="U2955" s="58" t="s">
        <v>4</v>
      </c>
      <c r="V2955" s="58" t="s">
        <v>95</v>
      </c>
      <c r="W2955" s="58" t="s">
        <v>84</v>
      </c>
      <c r="X2955" s="58" t="s">
        <v>85</v>
      </c>
      <c r="Y2955" s="58" t="s">
        <v>86</v>
      </c>
      <c r="Z2955" s="58" t="s">
        <v>87</v>
      </c>
      <c r="AA2955" s="58" t="s">
        <v>88</v>
      </c>
      <c r="AB2955" s="58">
        <v>143</v>
      </c>
      <c r="AC2955" s="58">
        <v>204.49</v>
      </c>
    </row>
    <row r="2956" spans="19:29" ht="18" customHeight="1" x14ac:dyDescent="0.25">
      <c r="S2956" s="58" t="s">
        <v>91</v>
      </c>
      <c r="T2956" s="58">
        <v>2024</v>
      </c>
      <c r="U2956" s="58" t="s">
        <v>4</v>
      </c>
      <c r="V2956" s="58" t="s">
        <v>95</v>
      </c>
      <c r="W2956" s="58" t="s">
        <v>84</v>
      </c>
      <c r="X2956" s="58" t="s">
        <v>85</v>
      </c>
      <c r="Y2956" s="58" t="s">
        <v>86</v>
      </c>
      <c r="Z2956" s="58" t="s">
        <v>87</v>
      </c>
      <c r="AA2956" s="58" t="s">
        <v>88</v>
      </c>
      <c r="AB2956" s="58">
        <v>359</v>
      </c>
      <c r="AC2956" s="58">
        <v>513.37</v>
      </c>
    </row>
    <row r="2957" spans="19:29" ht="18" customHeight="1" x14ac:dyDescent="0.25">
      <c r="S2957" s="58" t="s">
        <v>82</v>
      </c>
      <c r="T2957" s="58">
        <v>2024</v>
      </c>
      <c r="U2957" s="58" t="s">
        <v>10</v>
      </c>
      <c r="V2957" s="58" t="s">
        <v>95</v>
      </c>
      <c r="W2957" s="58" t="s">
        <v>84</v>
      </c>
      <c r="X2957" s="58" t="s">
        <v>85</v>
      </c>
      <c r="Y2957" s="58" t="s">
        <v>86</v>
      </c>
      <c r="Z2957" s="58" t="s">
        <v>87</v>
      </c>
      <c r="AA2957" s="58" t="s">
        <v>88</v>
      </c>
      <c r="AB2957" s="58">
        <v>356</v>
      </c>
      <c r="AC2957" s="58">
        <v>509.08</v>
      </c>
    </row>
    <row r="2958" spans="19:29" ht="18" customHeight="1" x14ac:dyDescent="0.25">
      <c r="S2958" s="58" t="s">
        <v>82</v>
      </c>
      <c r="T2958" s="58">
        <v>2024</v>
      </c>
      <c r="U2958" s="58" t="s">
        <v>10</v>
      </c>
      <c r="V2958" s="58" t="s">
        <v>95</v>
      </c>
      <c r="W2958" s="58" t="s">
        <v>84</v>
      </c>
      <c r="X2958" s="58" t="s">
        <v>85</v>
      </c>
      <c r="Y2958" s="58" t="s">
        <v>86</v>
      </c>
      <c r="Z2958" s="58" t="s">
        <v>87</v>
      </c>
      <c r="AA2958" s="58" t="s">
        <v>88</v>
      </c>
      <c r="AB2958" s="58">
        <v>326</v>
      </c>
      <c r="AC2958" s="58">
        <v>466.18</v>
      </c>
    </row>
    <row r="2959" spans="19:29" ht="18" customHeight="1" x14ac:dyDescent="0.25">
      <c r="S2959" s="58" t="s">
        <v>91</v>
      </c>
      <c r="T2959" s="58">
        <v>2024</v>
      </c>
      <c r="U2959" s="58" t="s">
        <v>10</v>
      </c>
      <c r="V2959" s="58" t="s">
        <v>95</v>
      </c>
      <c r="W2959" s="58" t="s">
        <v>84</v>
      </c>
      <c r="X2959" s="58" t="s">
        <v>85</v>
      </c>
      <c r="Y2959" s="58" t="s">
        <v>86</v>
      </c>
      <c r="Z2959" s="58" t="s">
        <v>87</v>
      </c>
      <c r="AA2959" s="58" t="s">
        <v>88</v>
      </c>
      <c r="AB2959" s="58">
        <v>358</v>
      </c>
      <c r="AC2959" s="58">
        <v>526.24</v>
      </c>
    </row>
    <row r="2960" spans="19:29" ht="18" customHeight="1" x14ac:dyDescent="0.25">
      <c r="S2960" s="58" t="s">
        <v>91</v>
      </c>
      <c r="T2960" s="58">
        <v>2024</v>
      </c>
      <c r="U2960" s="58" t="s">
        <v>10</v>
      </c>
      <c r="V2960" s="58" t="s">
        <v>95</v>
      </c>
      <c r="W2960" s="58" t="s">
        <v>84</v>
      </c>
      <c r="X2960" s="58" t="s">
        <v>85</v>
      </c>
      <c r="Y2960" s="58" t="s">
        <v>86</v>
      </c>
      <c r="Z2960" s="58" t="s">
        <v>87</v>
      </c>
      <c r="AA2960" s="58" t="s">
        <v>88</v>
      </c>
      <c r="AB2960" s="58">
        <v>328</v>
      </c>
      <c r="AC2960" s="58">
        <v>526.24</v>
      </c>
    </row>
    <row r="2961" spans="19:29" ht="18" customHeight="1" x14ac:dyDescent="0.25">
      <c r="S2961" s="58" t="s">
        <v>89</v>
      </c>
      <c r="T2961" s="58">
        <v>2024</v>
      </c>
      <c r="U2961" s="58" t="s">
        <v>10</v>
      </c>
      <c r="V2961" s="58" t="s">
        <v>95</v>
      </c>
      <c r="W2961" s="58" t="s">
        <v>84</v>
      </c>
      <c r="X2961" s="58" t="s">
        <v>85</v>
      </c>
      <c r="Y2961" s="58" t="s">
        <v>86</v>
      </c>
      <c r="Z2961" s="58" t="s">
        <v>87</v>
      </c>
      <c r="AA2961" s="58" t="s">
        <v>88</v>
      </c>
      <c r="AB2961" s="58">
        <v>985</v>
      </c>
      <c r="AC2961" s="58">
        <v>1408.55</v>
      </c>
    </row>
    <row r="2962" spans="19:29" ht="18" customHeight="1" x14ac:dyDescent="0.25">
      <c r="S2962" s="58" t="s">
        <v>82</v>
      </c>
      <c r="T2962" s="58">
        <v>2024</v>
      </c>
      <c r="U2962" s="58" t="s">
        <v>10</v>
      </c>
      <c r="V2962" s="58" t="s">
        <v>95</v>
      </c>
      <c r="W2962" s="58" t="s">
        <v>84</v>
      </c>
      <c r="X2962" s="58" t="s">
        <v>85</v>
      </c>
      <c r="Y2962" s="58" t="s">
        <v>86</v>
      </c>
      <c r="Z2962" s="58" t="s">
        <v>87</v>
      </c>
      <c r="AA2962" s="58" t="s">
        <v>88</v>
      </c>
      <c r="AB2962" s="58">
        <v>330</v>
      </c>
      <c r="AC2962" s="58">
        <v>471.9</v>
      </c>
    </row>
    <row r="2963" spans="19:29" ht="18" customHeight="1" x14ac:dyDescent="0.25">
      <c r="S2963" s="58" t="s">
        <v>82</v>
      </c>
      <c r="T2963" s="58">
        <v>2024</v>
      </c>
      <c r="U2963" s="58" t="s">
        <v>10</v>
      </c>
      <c r="V2963" s="58" t="s">
        <v>95</v>
      </c>
      <c r="W2963" s="58" t="s">
        <v>84</v>
      </c>
      <c r="X2963" s="58" t="s">
        <v>85</v>
      </c>
      <c r="Y2963" s="58" t="s">
        <v>86</v>
      </c>
      <c r="Z2963" s="58" t="s">
        <v>87</v>
      </c>
      <c r="AA2963" s="58" t="s">
        <v>88</v>
      </c>
      <c r="AB2963" s="58">
        <v>357</v>
      </c>
      <c r="AC2963" s="58">
        <v>510.51</v>
      </c>
    </row>
    <row r="2964" spans="19:29" ht="18" customHeight="1" x14ac:dyDescent="0.25">
      <c r="S2964" s="58" t="s">
        <v>89</v>
      </c>
      <c r="T2964" s="58">
        <v>2024</v>
      </c>
      <c r="U2964" s="58" t="s">
        <v>10</v>
      </c>
      <c r="V2964" s="58" t="s">
        <v>95</v>
      </c>
      <c r="W2964" s="58" t="s">
        <v>84</v>
      </c>
      <c r="X2964" s="58" t="s">
        <v>85</v>
      </c>
      <c r="Y2964" s="58" t="s">
        <v>86</v>
      </c>
      <c r="Z2964" s="58" t="s">
        <v>87</v>
      </c>
      <c r="AA2964" s="58" t="s">
        <v>88</v>
      </c>
      <c r="AB2964" s="58">
        <v>327</v>
      </c>
      <c r="AC2964" s="58">
        <v>467.61</v>
      </c>
    </row>
    <row r="2965" spans="19:29" ht="18" customHeight="1" x14ac:dyDescent="0.25">
      <c r="S2965" s="58" t="s">
        <v>91</v>
      </c>
      <c r="T2965" s="58">
        <v>2024</v>
      </c>
      <c r="U2965" s="58" t="s">
        <v>10</v>
      </c>
      <c r="V2965" s="58" t="s">
        <v>95</v>
      </c>
      <c r="W2965" s="58" t="s">
        <v>84</v>
      </c>
      <c r="X2965" s="58" t="s">
        <v>85</v>
      </c>
      <c r="Y2965" s="58" t="s">
        <v>86</v>
      </c>
      <c r="Z2965" s="58" t="s">
        <v>87</v>
      </c>
      <c r="AA2965" s="58" t="s">
        <v>88</v>
      </c>
      <c r="AB2965" s="58">
        <v>766</v>
      </c>
      <c r="AC2965" s="58">
        <v>1095.3800000000001</v>
      </c>
    </row>
    <row r="2966" spans="19:29" ht="18" customHeight="1" x14ac:dyDescent="0.25">
      <c r="S2966" s="58" t="s">
        <v>91</v>
      </c>
      <c r="T2966" s="58">
        <v>2024</v>
      </c>
      <c r="U2966" s="58" t="s">
        <v>10</v>
      </c>
      <c r="V2966" s="58" t="s">
        <v>95</v>
      </c>
      <c r="W2966" s="58" t="s">
        <v>84</v>
      </c>
      <c r="X2966" s="58" t="s">
        <v>85</v>
      </c>
      <c r="Y2966" s="58" t="s">
        <v>86</v>
      </c>
      <c r="Z2966" s="58" t="s">
        <v>87</v>
      </c>
      <c r="AA2966" s="58" t="s">
        <v>88</v>
      </c>
      <c r="AB2966" s="58">
        <v>852</v>
      </c>
      <c r="AC2966" s="58">
        <v>1218.3600000000001</v>
      </c>
    </row>
    <row r="2967" spans="19:29" ht="18" customHeight="1" x14ac:dyDescent="0.25">
      <c r="S2967" s="58" t="s">
        <v>82</v>
      </c>
      <c r="T2967" s="58">
        <v>2024</v>
      </c>
      <c r="U2967" s="58" t="s">
        <v>10</v>
      </c>
      <c r="V2967" s="58" t="s">
        <v>95</v>
      </c>
      <c r="W2967" s="58" t="s">
        <v>84</v>
      </c>
      <c r="X2967" s="58" t="s">
        <v>85</v>
      </c>
      <c r="Y2967" s="58" t="s">
        <v>86</v>
      </c>
      <c r="Z2967" s="58" t="s">
        <v>87</v>
      </c>
      <c r="AA2967" s="58" t="s">
        <v>88</v>
      </c>
      <c r="AB2967" s="58">
        <v>353</v>
      </c>
      <c r="AC2967" s="58">
        <v>504.78999999999996</v>
      </c>
    </row>
    <row r="2968" spans="19:29" ht="18" customHeight="1" x14ac:dyDescent="0.25">
      <c r="S2968" s="58" t="s">
        <v>82</v>
      </c>
      <c r="T2968" s="58">
        <v>2024</v>
      </c>
      <c r="U2968" s="58" t="s">
        <v>10</v>
      </c>
      <c r="V2968" s="58" t="s">
        <v>95</v>
      </c>
      <c r="W2968" s="58" t="s">
        <v>84</v>
      </c>
      <c r="X2968" s="58" t="s">
        <v>85</v>
      </c>
      <c r="Y2968" s="58" t="s">
        <v>86</v>
      </c>
      <c r="Z2968" s="58" t="s">
        <v>87</v>
      </c>
      <c r="AA2968" s="58" t="s">
        <v>88</v>
      </c>
      <c r="AB2968" s="58">
        <v>329</v>
      </c>
      <c r="AC2968" s="58">
        <v>470.47</v>
      </c>
    </row>
    <row r="2969" spans="19:29" ht="18" customHeight="1" x14ac:dyDescent="0.25">
      <c r="S2969" s="58" t="s">
        <v>82</v>
      </c>
      <c r="T2969" s="58">
        <v>2024</v>
      </c>
      <c r="U2969" s="58" t="s">
        <v>9</v>
      </c>
      <c r="V2969" s="58" t="s">
        <v>95</v>
      </c>
      <c r="W2969" s="58" t="s">
        <v>84</v>
      </c>
      <c r="X2969" s="58" t="s">
        <v>85</v>
      </c>
      <c r="Y2969" s="58" t="s">
        <v>86</v>
      </c>
      <c r="Z2969" s="58" t="s">
        <v>87</v>
      </c>
      <c r="AA2969" s="58" t="s">
        <v>88</v>
      </c>
      <c r="AB2969" s="58">
        <v>362</v>
      </c>
      <c r="AC2969" s="58">
        <v>517.66</v>
      </c>
    </row>
    <row r="2970" spans="19:29" ht="18" customHeight="1" x14ac:dyDescent="0.25">
      <c r="S2970" s="58" t="s">
        <v>89</v>
      </c>
      <c r="T2970" s="58">
        <v>2024</v>
      </c>
      <c r="U2970" s="58" t="s">
        <v>9</v>
      </c>
      <c r="V2970" s="58" t="s">
        <v>95</v>
      </c>
      <c r="W2970" s="58" t="s">
        <v>84</v>
      </c>
      <c r="X2970" s="58" t="s">
        <v>85</v>
      </c>
      <c r="Y2970" s="58" t="s">
        <v>86</v>
      </c>
      <c r="Z2970" s="58" t="s">
        <v>87</v>
      </c>
      <c r="AA2970" s="58" t="s">
        <v>88</v>
      </c>
      <c r="AB2970" s="58">
        <v>332</v>
      </c>
      <c r="AC2970" s="58">
        <v>474.76</v>
      </c>
    </row>
    <row r="2971" spans="19:29" ht="18" customHeight="1" x14ac:dyDescent="0.25">
      <c r="S2971" s="58" t="s">
        <v>89</v>
      </c>
      <c r="T2971" s="58">
        <v>2024</v>
      </c>
      <c r="U2971" s="58" t="s">
        <v>9</v>
      </c>
      <c r="V2971" s="58" t="s">
        <v>95</v>
      </c>
      <c r="W2971" s="58" t="s">
        <v>84</v>
      </c>
      <c r="X2971" s="58" t="s">
        <v>85</v>
      </c>
      <c r="Y2971" s="58" t="s">
        <v>86</v>
      </c>
      <c r="Z2971" s="58" t="s">
        <v>87</v>
      </c>
      <c r="AA2971" s="58" t="s">
        <v>88</v>
      </c>
      <c r="AB2971" s="58">
        <v>334</v>
      </c>
      <c r="AC2971" s="58">
        <v>526.24</v>
      </c>
    </row>
    <row r="2972" spans="19:29" ht="18" customHeight="1" x14ac:dyDescent="0.25">
      <c r="S2972" s="58" t="s">
        <v>92</v>
      </c>
      <c r="T2972" s="58">
        <v>2024</v>
      </c>
      <c r="U2972" s="58" t="s">
        <v>9</v>
      </c>
      <c r="V2972" s="58" t="s">
        <v>95</v>
      </c>
      <c r="W2972" s="58" t="s">
        <v>84</v>
      </c>
      <c r="X2972" s="58" t="s">
        <v>85</v>
      </c>
      <c r="Y2972" s="58" t="s">
        <v>86</v>
      </c>
      <c r="Z2972" s="58" t="s">
        <v>87</v>
      </c>
      <c r="AA2972" s="58" t="s">
        <v>88</v>
      </c>
      <c r="AB2972" s="58">
        <v>984</v>
      </c>
      <c r="AC2972" s="58">
        <v>1407.12</v>
      </c>
    </row>
    <row r="2973" spans="19:29" ht="18" customHeight="1" x14ac:dyDescent="0.25">
      <c r="S2973" s="58" t="s">
        <v>91</v>
      </c>
      <c r="T2973" s="58">
        <v>2024</v>
      </c>
      <c r="U2973" s="58" t="s">
        <v>9</v>
      </c>
      <c r="V2973" s="58" t="s">
        <v>95</v>
      </c>
      <c r="W2973" s="58" t="s">
        <v>84</v>
      </c>
      <c r="X2973" s="58" t="s">
        <v>85</v>
      </c>
      <c r="Y2973" s="58" t="s">
        <v>86</v>
      </c>
      <c r="Z2973" s="58" t="s">
        <v>87</v>
      </c>
      <c r="AA2973" s="58" t="s">
        <v>88</v>
      </c>
      <c r="AB2973" s="58">
        <v>336</v>
      </c>
      <c r="AC2973" s="58">
        <v>480.48</v>
      </c>
    </row>
    <row r="2974" spans="19:29" ht="18" customHeight="1" x14ac:dyDescent="0.25">
      <c r="S2974" s="58" t="s">
        <v>91</v>
      </c>
      <c r="T2974" s="58">
        <v>2024</v>
      </c>
      <c r="U2974" s="58" t="s">
        <v>9</v>
      </c>
      <c r="V2974" s="58" t="s">
        <v>95</v>
      </c>
      <c r="W2974" s="58" t="s">
        <v>84</v>
      </c>
      <c r="X2974" s="58" t="s">
        <v>85</v>
      </c>
      <c r="Y2974" s="58" t="s">
        <v>86</v>
      </c>
      <c r="Z2974" s="58" t="s">
        <v>87</v>
      </c>
      <c r="AA2974" s="58" t="s">
        <v>88</v>
      </c>
      <c r="AB2974" s="58">
        <v>363</v>
      </c>
      <c r="AC2974" s="58">
        <v>519.09</v>
      </c>
    </row>
    <row r="2975" spans="19:29" ht="18" customHeight="1" x14ac:dyDescent="0.25">
      <c r="S2975" s="58" t="s">
        <v>92</v>
      </c>
      <c r="T2975" s="58">
        <v>2024</v>
      </c>
      <c r="U2975" s="58" t="s">
        <v>9</v>
      </c>
      <c r="V2975" s="58" t="s">
        <v>95</v>
      </c>
      <c r="W2975" s="58" t="s">
        <v>84</v>
      </c>
      <c r="X2975" s="58" t="s">
        <v>85</v>
      </c>
      <c r="Y2975" s="58" t="s">
        <v>86</v>
      </c>
      <c r="Z2975" s="58" t="s">
        <v>87</v>
      </c>
      <c r="AA2975" s="58" t="s">
        <v>88</v>
      </c>
      <c r="AB2975" s="58">
        <v>333</v>
      </c>
      <c r="AC2975" s="58">
        <v>476.19</v>
      </c>
    </row>
    <row r="2976" spans="19:29" ht="18" customHeight="1" x14ac:dyDescent="0.25">
      <c r="S2976" s="58" t="s">
        <v>89</v>
      </c>
      <c r="T2976" s="58">
        <v>2024</v>
      </c>
      <c r="U2976" s="58" t="s">
        <v>9</v>
      </c>
      <c r="V2976" s="58" t="s">
        <v>95</v>
      </c>
      <c r="W2976" s="58" t="s">
        <v>84</v>
      </c>
      <c r="X2976" s="58" t="s">
        <v>85</v>
      </c>
      <c r="Y2976" s="58" t="s">
        <v>86</v>
      </c>
      <c r="Z2976" s="58" t="s">
        <v>87</v>
      </c>
      <c r="AA2976" s="58" t="s">
        <v>88</v>
      </c>
      <c r="AB2976" s="58">
        <v>765</v>
      </c>
      <c r="AC2976" s="58">
        <v>1093.95</v>
      </c>
    </row>
    <row r="2977" spans="19:29" ht="18" customHeight="1" x14ac:dyDescent="0.25">
      <c r="S2977" s="58" t="s">
        <v>89</v>
      </c>
      <c r="T2977" s="58">
        <v>2024</v>
      </c>
      <c r="U2977" s="58" t="s">
        <v>9</v>
      </c>
      <c r="V2977" s="58" t="s">
        <v>95</v>
      </c>
      <c r="W2977" s="58" t="s">
        <v>84</v>
      </c>
      <c r="X2977" s="58" t="s">
        <v>85</v>
      </c>
      <c r="Y2977" s="58" t="s">
        <v>86</v>
      </c>
      <c r="Z2977" s="58" t="s">
        <v>87</v>
      </c>
      <c r="AA2977" s="58" t="s">
        <v>88</v>
      </c>
      <c r="AB2977" s="58">
        <v>359</v>
      </c>
      <c r="AC2977" s="58">
        <v>513.37</v>
      </c>
    </row>
    <row r="2978" spans="19:29" ht="18" customHeight="1" x14ac:dyDescent="0.25">
      <c r="S2978" s="58" t="s">
        <v>82</v>
      </c>
      <c r="T2978" s="58">
        <v>2024</v>
      </c>
      <c r="U2978" s="58" t="s">
        <v>9</v>
      </c>
      <c r="V2978" s="58" t="s">
        <v>95</v>
      </c>
      <c r="W2978" s="58" t="s">
        <v>84</v>
      </c>
      <c r="X2978" s="58" t="s">
        <v>85</v>
      </c>
      <c r="Y2978" s="58" t="s">
        <v>86</v>
      </c>
      <c r="Z2978" s="58" t="s">
        <v>87</v>
      </c>
      <c r="AA2978" s="58" t="s">
        <v>88</v>
      </c>
      <c r="AB2978" s="58">
        <v>335</v>
      </c>
      <c r="AC2978" s="58">
        <v>479.05</v>
      </c>
    </row>
    <row r="2979" spans="19:29" ht="18" customHeight="1" x14ac:dyDescent="0.25">
      <c r="S2979" s="58" t="s">
        <v>82</v>
      </c>
      <c r="T2979" s="58">
        <v>2024</v>
      </c>
      <c r="U2979" s="58" t="s">
        <v>8</v>
      </c>
      <c r="V2979" s="58" t="s">
        <v>95</v>
      </c>
      <c r="W2979" s="58" t="s">
        <v>84</v>
      </c>
      <c r="X2979" s="58" t="s">
        <v>85</v>
      </c>
      <c r="Y2979" s="58" t="s">
        <v>86</v>
      </c>
      <c r="Z2979" s="58" t="s">
        <v>87</v>
      </c>
      <c r="AA2979" s="58" t="s">
        <v>88</v>
      </c>
      <c r="AB2979" s="58">
        <v>368</v>
      </c>
      <c r="AC2979" s="58">
        <v>526.24</v>
      </c>
    </row>
    <row r="2980" spans="19:29" ht="18" customHeight="1" x14ac:dyDescent="0.25">
      <c r="S2980" s="58" t="s">
        <v>89</v>
      </c>
      <c r="T2980" s="58">
        <v>2024</v>
      </c>
      <c r="U2980" s="58" t="s">
        <v>8</v>
      </c>
      <c r="V2980" s="58" t="s">
        <v>95</v>
      </c>
      <c r="W2980" s="58" t="s">
        <v>84</v>
      </c>
      <c r="X2980" s="58" t="s">
        <v>85</v>
      </c>
      <c r="Y2980" s="58" t="s">
        <v>86</v>
      </c>
      <c r="Z2980" s="58" t="s">
        <v>87</v>
      </c>
      <c r="AA2980" s="58" t="s">
        <v>88</v>
      </c>
      <c r="AB2980" s="58">
        <v>338</v>
      </c>
      <c r="AC2980" s="58">
        <v>483.34000000000003</v>
      </c>
    </row>
    <row r="2981" spans="19:29" ht="18" customHeight="1" x14ac:dyDescent="0.25">
      <c r="S2981" s="58" t="s">
        <v>91</v>
      </c>
      <c r="T2981" s="58">
        <v>2024</v>
      </c>
      <c r="U2981" s="58" t="s">
        <v>8</v>
      </c>
      <c r="V2981" s="58" t="s">
        <v>95</v>
      </c>
      <c r="W2981" s="58" t="s">
        <v>84</v>
      </c>
      <c r="X2981" s="58" t="s">
        <v>85</v>
      </c>
      <c r="Y2981" s="58" t="s">
        <v>86</v>
      </c>
      <c r="Z2981" s="58" t="s">
        <v>87</v>
      </c>
      <c r="AA2981" s="58" t="s">
        <v>88</v>
      </c>
      <c r="AB2981" s="58">
        <v>364</v>
      </c>
      <c r="AC2981" s="58">
        <v>526.24</v>
      </c>
    </row>
    <row r="2982" spans="19:29" ht="18" customHeight="1" x14ac:dyDescent="0.25">
      <c r="S2982" s="58" t="s">
        <v>82</v>
      </c>
      <c r="T2982" s="58">
        <v>2024</v>
      </c>
      <c r="U2982" s="58" t="s">
        <v>8</v>
      </c>
      <c r="V2982" s="58" t="s">
        <v>95</v>
      </c>
      <c r="W2982" s="58" t="s">
        <v>84</v>
      </c>
      <c r="X2982" s="58" t="s">
        <v>85</v>
      </c>
      <c r="Y2982" s="58" t="s">
        <v>86</v>
      </c>
      <c r="Z2982" s="58" t="s">
        <v>87</v>
      </c>
      <c r="AA2982" s="58" t="s">
        <v>88</v>
      </c>
      <c r="AB2982" s="58">
        <v>340</v>
      </c>
      <c r="AC2982" s="58">
        <v>526.24</v>
      </c>
    </row>
    <row r="2983" spans="19:29" ht="18" customHeight="1" x14ac:dyDescent="0.25">
      <c r="S2983" s="58" t="s">
        <v>82</v>
      </c>
      <c r="T2983" s="58">
        <v>2024</v>
      </c>
      <c r="U2983" s="58" t="s">
        <v>8</v>
      </c>
      <c r="V2983" s="58" t="s">
        <v>95</v>
      </c>
      <c r="W2983" s="58" t="s">
        <v>84</v>
      </c>
      <c r="X2983" s="58" t="s">
        <v>85</v>
      </c>
      <c r="Y2983" s="58" t="s">
        <v>86</v>
      </c>
      <c r="Z2983" s="58" t="s">
        <v>87</v>
      </c>
      <c r="AA2983" s="58" t="s">
        <v>88</v>
      </c>
      <c r="AB2983" s="58">
        <v>983</v>
      </c>
      <c r="AC2983" s="58">
        <v>1405.69</v>
      </c>
    </row>
    <row r="2984" spans="19:29" ht="18" customHeight="1" x14ac:dyDescent="0.25">
      <c r="S2984" s="58" t="s">
        <v>82</v>
      </c>
      <c r="T2984" s="58">
        <v>2024</v>
      </c>
      <c r="U2984" s="58" t="s">
        <v>8</v>
      </c>
      <c r="V2984" s="58" t="s">
        <v>95</v>
      </c>
      <c r="W2984" s="58" t="s">
        <v>84</v>
      </c>
      <c r="X2984" s="58" t="s">
        <v>85</v>
      </c>
      <c r="Y2984" s="58" t="s">
        <v>86</v>
      </c>
      <c r="Z2984" s="58" t="s">
        <v>87</v>
      </c>
      <c r="AA2984" s="58" t="s">
        <v>88</v>
      </c>
      <c r="AB2984" s="58">
        <v>339</v>
      </c>
      <c r="AC2984" s="58">
        <v>484.77</v>
      </c>
    </row>
    <row r="2985" spans="19:29" ht="18" customHeight="1" x14ac:dyDescent="0.25">
      <c r="S2985" s="58" t="s">
        <v>82</v>
      </c>
      <c r="T2985" s="58">
        <v>2024</v>
      </c>
      <c r="U2985" s="58" t="s">
        <v>8</v>
      </c>
      <c r="V2985" s="58" t="s">
        <v>95</v>
      </c>
      <c r="W2985" s="58" t="s">
        <v>84</v>
      </c>
      <c r="X2985" s="58" t="s">
        <v>85</v>
      </c>
      <c r="Y2985" s="58" t="s">
        <v>86</v>
      </c>
      <c r="Z2985" s="58" t="s">
        <v>87</v>
      </c>
      <c r="AA2985" s="58" t="s">
        <v>88</v>
      </c>
      <c r="AB2985" s="58">
        <v>764</v>
      </c>
      <c r="AC2985" s="58">
        <v>1092.52</v>
      </c>
    </row>
    <row r="2986" spans="19:29" ht="18" customHeight="1" x14ac:dyDescent="0.25">
      <c r="S2986" s="58" t="s">
        <v>91</v>
      </c>
      <c r="T2986" s="58">
        <v>2024</v>
      </c>
      <c r="U2986" s="58" t="s">
        <v>8</v>
      </c>
      <c r="V2986" s="58" t="s">
        <v>95</v>
      </c>
      <c r="W2986" s="58" t="s">
        <v>84</v>
      </c>
      <c r="X2986" s="58" t="s">
        <v>85</v>
      </c>
      <c r="Y2986" s="58" t="s">
        <v>86</v>
      </c>
      <c r="Z2986" s="58" t="s">
        <v>87</v>
      </c>
      <c r="AA2986" s="58" t="s">
        <v>88</v>
      </c>
      <c r="AB2986" s="58">
        <v>851</v>
      </c>
      <c r="AC2986" s="58">
        <v>1216.93</v>
      </c>
    </row>
    <row r="2987" spans="19:29" ht="18" customHeight="1" x14ac:dyDescent="0.25">
      <c r="S2987" s="58" t="s">
        <v>89</v>
      </c>
      <c r="T2987" s="58">
        <v>2024</v>
      </c>
      <c r="U2987" s="58" t="s">
        <v>8</v>
      </c>
      <c r="V2987" s="58" t="s">
        <v>95</v>
      </c>
      <c r="W2987" s="58" t="s">
        <v>84</v>
      </c>
      <c r="X2987" s="58" t="s">
        <v>85</v>
      </c>
      <c r="Y2987" s="58" t="s">
        <v>86</v>
      </c>
      <c r="Z2987" s="58" t="s">
        <v>87</v>
      </c>
      <c r="AA2987" s="58" t="s">
        <v>88</v>
      </c>
      <c r="AB2987" s="58">
        <v>365</v>
      </c>
      <c r="AC2987" s="58">
        <v>521.95000000000005</v>
      </c>
    </row>
    <row r="2988" spans="19:29" ht="18" customHeight="1" x14ac:dyDescent="0.25">
      <c r="S2988" s="58" t="s">
        <v>82</v>
      </c>
      <c r="T2988" s="58">
        <v>2024</v>
      </c>
      <c r="U2988" s="58" t="s">
        <v>8</v>
      </c>
      <c r="V2988" s="58" t="s">
        <v>95</v>
      </c>
      <c r="W2988" s="58" t="s">
        <v>84</v>
      </c>
      <c r="X2988" s="58" t="s">
        <v>85</v>
      </c>
      <c r="Y2988" s="58" t="s">
        <v>86</v>
      </c>
      <c r="Z2988" s="58" t="s">
        <v>87</v>
      </c>
      <c r="AA2988" s="58" t="s">
        <v>88</v>
      </c>
      <c r="AB2988" s="58">
        <v>341</v>
      </c>
      <c r="AC2988" s="58">
        <v>487.63</v>
      </c>
    </row>
    <row r="2989" spans="19:29" ht="18" customHeight="1" x14ac:dyDescent="0.25">
      <c r="S2989" s="58" t="s">
        <v>82</v>
      </c>
      <c r="T2989" s="58">
        <v>2024</v>
      </c>
      <c r="U2989" s="58" t="s">
        <v>3</v>
      </c>
      <c r="V2989" s="58" t="s">
        <v>95</v>
      </c>
      <c r="W2989" s="58" t="s">
        <v>97</v>
      </c>
      <c r="X2989" s="58" t="s">
        <v>98</v>
      </c>
      <c r="Y2989" s="58" t="s">
        <v>94</v>
      </c>
      <c r="Z2989" s="58" t="s">
        <v>96</v>
      </c>
      <c r="AA2989" s="58" t="s">
        <v>99</v>
      </c>
      <c r="AB2989" s="58">
        <v>224</v>
      </c>
      <c r="AC2989" s="58">
        <v>320.32</v>
      </c>
    </row>
    <row r="2990" spans="19:29" ht="18" customHeight="1" x14ac:dyDescent="0.25">
      <c r="S2990" s="58" t="s">
        <v>82</v>
      </c>
      <c r="T2990" s="58">
        <v>2024</v>
      </c>
      <c r="U2990" s="58" t="s">
        <v>3</v>
      </c>
      <c r="V2990" s="58" t="s">
        <v>95</v>
      </c>
      <c r="W2990" s="58" t="s">
        <v>97</v>
      </c>
      <c r="X2990" s="58" t="s">
        <v>98</v>
      </c>
      <c r="Y2990" s="58" t="s">
        <v>94</v>
      </c>
      <c r="Z2990" s="58" t="s">
        <v>96</v>
      </c>
      <c r="AA2990" s="58" t="s">
        <v>99</v>
      </c>
      <c r="AB2990" s="58">
        <v>226</v>
      </c>
      <c r="AC2990" s="58">
        <v>323.18</v>
      </c>
    </row>
    <row r="2991" spans="19:29" ht="18" customHeight="1" x14ac:dyDescent="0.25">
      <c r="S2991" s="58" t="s">
        <v>89</v>
      </c>
      <c r="T2991" s="58">
        <v>2024</v>
      </c>
      <c r="U2991" s="58" t="s">
        <v>3</v>
      </c>
      <c r="V2991" s="58" t="s">
        <v>95</v>
      </c>
      <c r="W2991" s="58" t="s">
        <v>97</v>
      </c>
      <c r="X2991" s="58" t="s">
        <v>98</v>
      </c>
      <c r="Y2991" s="58" t="s">
        <v>94</v>
      </c>
      <c r="Z2991" s="58" t="s">
        <v>96</v>
      </c>
      <c r="AA2991" s="58" t="s">
        <v>99</v>
      </c>
      <c r="AB2991" s="58">
        <v>196</v>
      </c>
      <c r="AC2991" s="58">
        <v>280.27999999999997</v>
      </c>
    </row>
    <row r="2992" spans="19:29" ht="18" customHeight="1" x14ac:dyDescent="0.25">
      <c r="S2992" s="58" t="s">
        <v>89</v>
      </c>
      <c r="T2992" s="58">
        <v>2024</v>
      </c>
      <c r="U2992" s="58" t="s">
        <v>3</v>
      </c>
      <c r="V2992" s="58" t="s">
        <v>95</v>
      </c>
      <c r="W2992" s="58" t="s">
        <v>97</v>
      </c>
      <c r="X2992" s="58" t="s">
        <v>98</v>
      </c>
      <c r="Y2992" s="58" t="s">
        <v>94</v>
      </c>
      <c r="Z2992" s="58" t="s">
        <v>96</v>
      </c>
      <c r="AA2992" s="58" t="s">
        <v>99</v>
      </c>
      <c r="AB2992" s="58">
        <v>802</v>
      </c>
      <c r="AC2992" s="58">
        <v>1146.8600000000001</v>
      </c>
    </row>
    <row r="2993" spans="19:29" ht="18" customHeight="1" x14ac:dyDescent="0.25">
      <c r="S2993" s="58" t="s">
        <v>93</v>
      </c>
      <c r="T2993" s="58">
        <v>2024</v>
      </c>
      <c r="U2993" s="58" t="s">
        <v>3</v>
      </c>
      <c r="V2993" s="58" t="s">
        <v>95</v>
      </c>
      <c r="W2993" s="58" t="s">
        <v>97</v>
      </c>
      <c r="X2993" s="58" t="s">
        <v>98</v>
      </c>
      <c r="Y2993" s="58" t="s">
        <v>94</v>
      </c>
      <c r="Z2993" s="58" t="s">
        <v>96</v>
      </c>
      <c r="AA2993" s="58" t="s">
        <v>99</v>
      </c>
      <c r="AB2993" s="58">
        <v>888</v>
      </c>
      <c r="AC2993" s="58">
        <v>1269.8399999999999</v>
      </c>
    </row>
    <row r="2994" spans="19:29" ht="18" customHeight="1" x14ac:dyDescent="0.25">
      <c r="S2994" s="58" t="s">
        <v>93</v>
      </c>
      <c r="T2994" s="58">
        <v>2024</v>
      </c>
      <c r="U2994" s="58" t="s">
        <v>3</v>
      </c>
      <c r="V2994" s="58" t="s">
        <v>95</v>
      </c>
      <c r="W2994" s="58" t="s">
        <v>97</v>
      </c>
      <c r="X2994" s="58" t="s">
        <v>98</v>
      </c>
      <c r="Y2994" s="58" t="s">
        <v>94</v>
      </c>
      <c r="Z2994" s="58" t="s">
        <v>96</v>
      </c>
      <c r="AA2994" s="58" t="s">
        <v>99</v>
      </c>
      <c r="AB2994" s="58">
        <v>841</v>
      </c>
      <c r="AC2994" s="58">
        <v>526.24</v>
      </c>
    </row>
    <row r="2995" spans="19:29" ht="18" customHeight="1" x14ac:dyDescent="0.25">
      <c r="S2995" s="58" t="s">
        <v>89</v>
      </c>
      <c r="T2995" s="58">
        <v>2024</v>
      </c>
      <c r="U2995" s="58" t="s">
        <v>3</v>
      </c>
      <c r="V2995" s="58" t="s">
        <v>95</v>
      </c>
      <c r="W2995" s="58" t="s">
        <v>97</v>
      </c>
      <c r="X2995" s="58" t="s">
        <v>98</v>
      </c>
      <c r="Y2995" s="58" t="s">
        <v>94</v>
      </c>
      <c r="Z2995" s="58" t="s">
        <v>96</v>
      </c>
      <c r="AA2995" s="58" t="s">
        <v>99</v>
      </c>
      <c r="AB2995" s="58">
        <v>195</v>
      </c>
      <c r="AC2995" s="58">
        <v>278.85000000000002</v>
      </c>
    </row>
    <row r="2996" spans="19:29" ht="18" customHeight="1" x14ac:dyDescent="0.25">
      <c r="S2996" s="58" t="s">
        <v>89</v>
      </c>
      <c r="T2996" s="58">
        <v>2024</v>
      </c>
      <c r="U2996" s="58" t="s">
        <v>3</v>
      </c>
      <c r="V2996" s="58" t="s">
        <v>95</v>
      </c>
      <c r="W2996" s="58" t="s">
        <v>97</v>
      </c>
      <c r="X2996" s="58" t="s">
        <v>98</v>
      </c>
      <c r="Y2996" s="58" t="s">
        <v>94</v>
      </c>
      <c r="Z2996" s="58" t="s">
        <v>96</v>
      </c>
      <c r="AA2996" s="58" t="s">
        <v>99</v>
      </c>
      <c r="AB2996" s="58">
        <v>223</v>
      </c>
      <c r="AC2996" s="58">
        <v>318.89</v>
      </c>
    </row>
    <row r="2997" spans="19:29" ht="18" customHeight="1" x14ac:dyDescent="0.25">
      <c r="S2997" s="58" t="s">
        <v>82</v>
      </c>
      <c r="T2997" s="58">
        <v>2024</v>
      </c>
      <c r="U2997" s="58" t="s">
        <v>3</v>
      </c>
      <c r="V2997" s="58" t="s">
        <v>95</v>
      </c>
      <c r="W2997" s="58" t="s">
        <v>97</v>
      </c>
      <c r="X2997" s="58" t="s">
        <v>98</v>
      </c>
      <c r="Y2997" s="58" t="s">
        <v>94</v>
      </c>
      <c r="Z2997" s="58" t="s">
        <v>96</v>
      </c>
      <c r="AA2997" s="58" t="s">
        <v>99</v>
      </c>
      <c r="AB2997" s="58">
        <v>199</v>
      </c>
      <c r="AC2997" s="58">
        <v>284.57</v>
      </c>
    </row>
    <row r="2998" spans="19:29" ht="18" customHeight="1" x14ac:dyDescent="0.25">
      <c r="S2998" s="58" t="s">
        <v>82</v>
      </c>
      <c r="T2998" s="58">
        <v>2024</v>
      </c>
      <c r="U2998" s="58" t="s">
        <v>3</v>
      </c>
      <c r="V2998" s="58" t="s">
        <v>95</v>
      </c>
      <c r="W2998" s="58" t="s">
        <v>97</v>
      </c>
      <c r="X2998" s="58" t="s">
        <v>98</v>
      </c>
      <c r="Y2998" s="58" t="s">
        <v>94</v>
      </c>
      <c r="Z2998" s="58" t="s">
        <v>96</v>
      </c>
      <c r="AA2998" s="58" t="s">
        <v>99</v>
      </c>
      <c r="AB2998" s="58">
        <v>197</v>
      </c>
      <c r="AC2998" s="58">
        <v>281.70999999999998</v>
      </c>
    </row>
    <row r="2999" spans="19:29" ht="18" customHeight="1" x14ac:dyDescent="0.25">
      <c r="S2999" s="58" t="s">
        <v>89</v>
      </c>
      <c r="T2999" s="58">
        <v>2024</v>
      </c>
      <c r="U2999" s="58" t="s">
        <v>7</v>
      </c>
      <c r="V2999" s="58" t="s">
        <v>95</v>
      </c>
      <c r="W2999" s="58" t="s">
        <v>97</v>
      </c>
      <c r="X2999" s="58" t="s">
        <v>98</v>
      </c>
      <c r="Y2999" s="58" t="s">
        <v>94</v>
      </c>
      <c r="Z2999" s="58" t="s">
        <v>96</v>
      </c>
      <c r="AA2999" s="58" t="s">
        <v>99</v>
      </c>
      <c r="AB2999" s="58">
        <v>176</v>
      </c>
      <c r="AC2999" s="58">
        <v>251.68</v>
      </c>
    </row>
    <row r="3000" spans="19:29" ht="18" customHeight="1" x14ac:dyDescent="0.25">
      <c r="S3000" s="58" t="s">
        <v>82</v>
      </c>
      <c r="T3000" s="58">
        <v>2024</v>
      </c>
      <c r="U3000" s="58" t="s">
        <v>7</v>
      </c>
      <c r="V3000" s="58" t="s">
        <v>95</v>
      </c>
      <c r="W3000" s="58" t="s">
        <v>97</v>
      </c>
      <c r="X3000" s="58" t="s">
        <v>98</v>
      </c>
      <c r="Y3000" s="58" t="s">
        <v>94</v>
      </c>
      <c r="Z3000" s="58" t="s">
        <v>96</v>
      </c>
      <c r="AA3000" s="58" t="s">
        <v>99</v>
      </c>
      <c r="AB3000" s="58">
        <v>202</v>
      </c>
      <c r="AC3000" s="58">
        <v>288.86</v>
      </c>
    </row>
    <row r="3001" spans="19:29" ht="18" customHeight="1" x14ac:dyDescent="0.25">
      <c r="S3001" s="58" t="s">
        <v>89</v>
      </c>
      <c r="T3001" s="58">
        <v>2024</v>
      </c>
      <c r="U3001" s="58" t="s">
        <v>7</v>
      </c>
      <c r="V3001" s="58" t="s">
        <v>95</v>
      </c>
      <c r="W3001" s="58" t="s">
        <v>97</v>
      </c>
      <c r="X3001" s="58" t="s">
        <v>98</v>
      </c>
      <c r="Y3001" s="58" t="s">
        <v>94</v>
      </c>
      <c r="Z3001" s="58" t="s">
        <v>96</v>
      </c>
      <c r="AA3001" s="58" t="s">
        <v>99</v>
      </c>
      <c r="AB3001" s="58">
        <v>178</v>
      </c>
      <c r="AC3001" s="58">
        <v>254.54</v>
      </c>
    </row>
    <row r="3002" spans="19:29" ht="18" customHeight="1" x14ac:dyDescent="0.25">
      <c r="S3002" s="58" t="s">
        <v>91</v>
      </c>
      <c r="T3002" s="58">
        <v>2024</v>
      </c>
      <c r="U3002" s="58" t="s">
        <v>7</v>
      </c>
      <c r="V3002" s="58" t="s">
        <v>95</v>
      </c>
      <c r="W3002" s="58" t="s">
        <v>97</v>
      </c>
      <c r="X3002" s="58" t="s">
        <v>98</v>
      </c>
      <c r="Y3002" s="58" t="s">
        <v>94</v>
      </c>
      <c r="Z3002" s="58" t="s">
        <v>96</v>
      </c>
      <c r="AA3002" s="58" t="s">
        <v>99</v>
      </c>
      <c r="AB3002" s="58">
        <v>805</v>
      </c>
      <c r="AC3002" s="58">
        <v>1151.1500000000001</v>
      </c>
    </row>
    <row r="3003" spans="19:29" ht="18" customHeight="1" x14ac:dyDescent="0.25">
      <c r="S3003" s="58" t="s">
        <v>92</v>
      </c>
      <c r="T3003" s="58">
        <v>2024</v>
      </c>
      <c r="U3003" s="58" t="s">
        <v>7</v>
      </c>
      <c r="V3003" s="58" t="s">
        <v>95</v>
      </c>
      <c r="W3003" s="58" t="s">
        <v>97</v>
      </c>
      <c r="X3003" s="58" t="s">
        <v>98</v>
      </c>
      <c r="Y3003" s="58" t="s">
        <v>94</v>
      </c>
      <c r="Z3003" s="58" t="s">
        <v>96</v>
      </c>
      <c r="AA3003" s="58" t="s">
        <v>99</v>
      </c>
      <c r="AB3003" s="58">
        <v>892</v>
      </c>
      <c r="AC3003" s="58">
        <v>1275.56</v>
      </c>
    </row>
    <row r="3004" spans="19:29" ht="18" customHeight="1" x14ac:dyDescent="0.25">
      <c r="S3004" s="58" t="s">
        <v>92</v>
      </c>
      <c r="T3004" s="58">
        <v>2024</v>
      </c>
      <c r="U3004" s="58" t="s">
        <v>7</v>
      </c>
      <c r="V3004" s="58" t="s">
        <v>95</v>
      </c>
      <c r="W3004" s="58" t="s">
        <v>97</v>
      </c>
      <c r="X3004" s="58" t="s">
        <v>98</v>
      </c>
      <c r="Y3004" s="58" t="s">
        <v>94</v>
      </c>
      <c r="Z3004" s="58" t="s">
        <v>96</v>
      </c>
      <c r="AA3004" s="58" t="s">
        <v>99</v>
      </c>
      <c r="AB3004" s="58">
        <v>845</v>
      </c>
      <c r="AC3004" s="58">
        <v>526.24</v>
      </c>
    </row>
    <row r="3005" spans="19:29" ht="18" customHeight="1" x14ac:dyDescent="0.25">
      <c r="S3005" s="58" t="s">
        <v>91</v>
      </c>
      <c r="T3005" s="58">
        <v>2024</v>
      </c>
      <c r="U3005" s="58" t="s">
        <v>7</v>
      </c>
      <c r="V3005" s="58" t="s">
        <v>95</v>
      </c>
      <c r="W3005" s="58" t="s">
        <v>97</v>
      </c>
      <c r="X3005" s="58" t="s">
        <v>98</v>
      </c>
      <c r="Y3005" s="58" t="s">
        <v>94</v>
      </c>
      <c r="Z3005" s="58" t="s">
        <v>96</v>
      </c>
      <c r="AA3005" s="58" t="s">
        <v>99</v>
      </c>
      <c r="AB3005" s="58">
        <v>177</v>
      </c>
      <c r="AC3005" s="58">
        <v>253.11</v>
      </c>
    </row>
    <row r="3006" spans="19:29" ht="18" customHeight="1" x14ac:dyDescent="0.25">
      <c r="S3006" s="58" t="s">
        <v>89</v>
      </c>
      <c r="T3006" s="58">
        <v>2024</v>
      </c>
      <c r="U3006" s="58" t="s">
        <v>7</v>
      </c>
      <c r="V3006" s="58" t="s">
        <v>95</v>
      </c>
      <c r="W3006" s="58" t="s">
        <v>97</v>
      </c>
      <c r="X3006" s="58" t="s">
        <v>98</v>
      </c>
      <c r="Y3006" s="58" t="s">
        <v>94</v>
      </c>
      <c r="Z3006" s="58" t="s">
        <v>96</v>
      </c>
      <c r="AA3006" s="58" t="s">
        <v>99</v>
      </c>
      <c r="AB3006" s="58">
        <v>205</v>
      </c>
      <c r="AC3006" s="58">
        <v>293.14999999999998</v>
      </c>
    </row>
    <row r="3007" spans="19:29" ht="18" customHeight="1" x14ac:dyDescent="0.25">
      <c r="S3007" s="58" t="s">
        <v>82</v>
      </c>
      <c r="T3007" s="58">
        <v>2024</v>
      </c>
      <c r="U3007" s="58" t="s">
        <v>7</v>
      </c>
      <c r="V3007" s="58" t="s">
        <v>95</v>
      </c>
      <c r="W3007" s="58" t="s">
        <v>97</v>
      </c>
      <c r="X3007" s="58" t="s">
        <v>98</v>
      </c>
      <c r="Y3007" s="58" t="s">
        <v>94</v>
      </c>
      <c r="Z3007" s="58" t="s">
        <v>96</v>
      </c>
      <c r="AA3007" s="58" t="s">
        <v>99</v>
      </c>
      <c r="AB3007" s="58">
        <v>175</v>
      </c>
      <c r="AC3007" s="58">
        <v>250.25</v>
      </c>
    </row>
    <row r="3008" spans="19:29" ht="18" customHeight="1" x14ac:dyDescent="0.25">
      <c r="S3008" s="58" t="s">
        <v>89</v>
      </c>
      <c r="T3008" s="58">
        <v>2024</v>
      </c>
      <c r="U3008" s="58" t="s">
        <v>7</v>
      </c>
      <c r="V3008" s="58" t="s">
        <v>95</v>
      </c>
      <c r="W3008" s="58" t="s">
        <v>97</v>
      </c>
      <c r="X3008" s="58" t="s">
        <v>98</v>
      </c>
      <c r="Y3008" s="58" t="s">
        <v>94</v>
      </c>
      <c r="Z3008" s="58" t="s">
        <v>96</v>
      </c>
      <c r="AA3008" s="58" t="s">
        <v>99</v>
      </c>
      <c r="AB3008" s="58">
        <v>814</v>
      </c>
      <c r="AC3008" s="58">
        <v>1164.02</v>
      </c>
    </row>
    <row r="3009" spans="19:29" ht="18" customHeight="1" x14ac:dyDescent="0.25">
      <c r="S3009" s="58" t="s">
        <v>93</v>
      </c>
      <c r="T3009" s="58">
        <v>2024</v>
      </c>
      <c r="U3009" s="58" t="s">
        <v>11</v>
      </c>
      <c r="V3009" s="58" t="s">
        <v>95</v>
      </c>
      <c r="W3009" s="58" t="s">
        <v>97</v>
      </c>
      <c r="X3009" s="58" t="s">
        <v>98</v>
      </c>
      <c r="Y3009" s="58" t="s">
        <v>94</v>
      </c>
      <c r="Z3009" s="58" t="s">
        <v>96</v>
      </c>
      <c r="AA3009" s="58" t="s">
        <v>99</v>
      </c>
      <c r="AB3009" s="58">
        <v>182</v>
      </c>
      <c r="AC3009" s="58">
        <v>260.26</v>
      </c>
    </row>
    <row r="3010" spans="19:29" ht="18" customHeight="1" x14ac:dyDescent="0.25">
      <c r="S3010" s="58" t="s">
        <v>91</v>
      </c>
      <c r="T3010" s="58">
        <v>2024</v>
      </c>
      <c r="U3010" s="58" t="s">
        <v>11</v>
      </c>
      <c r="V3010" s="58" t="s">
        <v>95</v>
      </c>
      <c r="W3010" s="58" t="s">
        <v>97</v>
      </c>
      <c r="X3010" s="58" t="s">
        <v>98</v>
      </c>
      <c r="Y3010" s="58" t="s">
        <v>94</v>
      </c>
      <c r="Z3010" s="58" t="s">
        <v>96</v>
      </c>
      <c r="AA3010" s="58" t="s">
        <v>99</v>
      </c>
      <c r="AB3010" s="58">
        <v>152</v>
      </c>
      <c r="AC3010" s="58">
        <v>217.36</v>
      </c>
    </row>
    <row r="3011" spans="19:29" ht="18" customHeight="1" x14ac:dyDescent="0.25">
      <c r="S3011" s="58" t="s">
        <v>82</v>
      </c>
      <c r="T3011" s="58">
        <v>2024</v>
      </c>
      <c r="U3011" s="58" t="s">
        <v>11</v>
      </c>
      <c r="V3011" s="58" t="s">
        <v>95</v>
      </c>
      <c r="W3011" s="58" t="s">
        <v>97</v>
      </c>
      <c r="X3011" s="58" t="s">
        <v>98</v>
      </c>
      <c r="Y3011" s="58" t="s">
        <v>94</v>
      </c>
      <c r="Z3011" s="58" t="s">
        <v>96</v>
      </c>
      <c r="AA3011" s="58" t="s">
        <v>99</v>
      </c>
      <c r="AB3011" s="58">
        <v>184</v>
      </c>
      <c r="AC3011" s="58">
        <v>263.12</v>
      </c>
    </row>
    <row r="3012" spans="19:29" ht="18" customHeight="1" x14ac:dyDescent="0.25">
      <c r="S3012" s="58" t="s">
        <v>92</v>
      </c>
      <c r="T3012" s="58">
        <v>2024</v>
      </c>
      <c r="U3012" s="58" t="s">
        <v>11</v>
      </c>
      <c r="V3012" s="58" t="s">
        <v>95</v>
      </c>
      <c r="W3012" s="58" t="s">
        <v>97</v>
      </c>
      <c r="X3012" s="58" t="s">
        <v>98</v>
      </c>
      <c r="Y3012" s="58" t="s">
        <v>94</v>
      </c>
      <c r="Z3012" s="58" t="s">
        <v>96</v>
      </c>
      <c r="AA3012" s="58" t="s">
        <v>99</v>
      </c>
      <c r="AB3012" s="58">
        <v>154</v>
      </c>
      <c r="AC3012" s="58">
        <v>220.22</v>
      </c>
    </row>
    <row r="3013" spans="19:29" ht="18" customHeight="1" x14ac:dyDescent="0.25">
      <c r="S3013" s="58" t="s">
        <v>92</v>
      </c>
      <c r="T3013" s="58">
        <v>2024</v>
      </c>
      <c r="U3013" s="58" t="s">
        <v>11</v>
      </c>
      <c r="V3013" s="58" t="s">
        <v>95</v>
      </c>
      <c r="W3013" s="58" t="s">
        <v>97</v>
      </c>
      <c r="X3013" s="58" t="s">
        <v>98</v>
      </c>
      <c r="Y3013" s="58" t="s">
        <v>94</v>
      </c>
      <c r="Z3013" s="58" t="s">
        <v>96</v>
      </c>
      <c r="AA3013" s="58" t="s">
        <v>99</v>
      </c>
      <c r="AB3013" s="58">
        <v>809</v>
      </c>
      <c r="AC3013" s="58">
        <v>1156.8699999999999</v>
      </c>
    </row>
    <row r="3014" spans="19:29" ht="18" customHeight="1" x14ac:dyDescent="0.25">
      <c r="S3014" s="58" t="s">
        <v>89</v>
      </c>
      <c r="T3014" s="58">
        <v>2024</v>
      </c>
      <c r="U3014" s="58" t="s">
        <v>11</v>
      </c>
      <c r="V3014" s="58" t="s">
        <v>95</v>
      </c>
      <c r="W3014" s="58" t="s">
        <v>97</v>
      </c>
      <c r="X3014" s="58" t="s">
        <v>98</v>
      </c>
      <c r="Y3014" s="58" t="s">
        <v>94</v>
      </c>
      <c r="Z3014" s="58" t="s">
        <v>96</v>
      </c>
      <c r="AA3014" s="58" t="s">
        <v>99</v>
      </c>
      <c r="AB3014" s="58">
        <v>895</v>
      </c>
      <c r="AC3014" s="58">
        <v>1279.8499999999999</v>
      </c>
    </row>
    <row r="3015" spans="19:29" ht="18" customHeight="1" x14ac:dyDescent="0.25">
      <c r="S3015" s="58" t="s">
        <v>89</v>
      </c>
      <c r="T3015" s="58">
        <v>2024</v>
      </c>
      <c r="U3015" s="58" t="s">
        <v>11</v>
      </c>
      <c r="V3015" s="58" t="s">
        <v>95</v>
      </c>
      <c r="W3015" s="58" t="s">
        <v>97</v>
      </c>
      <c r="X3015" s="58" t="s">
        <v>98</v>
      </c>
      <c r="Y3015" s="58" t="s">
        <v>94</v>
      </c>
      <c r="Z3015" s="58" t="s">
        <v>96</v>
      </c>
      <c r="AA3015" s="58" t="s">
        <v>99</v>
      </c>
      <c r="AB3015" s="58">
        <v>848</v>
      </c>
      <c r="AC3015" s="58">
        <v>526.24</v>
      </c>
    </row>
    <row r="3016" spans="19:29" ht="18" customHeight="1" x14ac:dyDescent="0.25">
      <c r="S3016" s="58" t="s">
        <v>92</v>
      </c>
      <c r="T3016" s="58">
        <v>2024</v>
      </c>
      <c r="U3016" s="58" t="s">
        <v>11</v>
      </c>
      <c r="V3016" s="58" t="s">
        <v>95</v>
      </c>
      <c r="W3016" s="58" t="s">
        <v>97</v>
      </c>
      <c r="X3016" s="58" t="s">
        <v>98</v>
      </c>
      <c r="Y3016" s="58" t="s">
        <v>94</v>
      </c>
      <c r="Z3016" s="58" t="s">
        <v>96</v>
      </c>
      <c r="AA3016" s="58" t="s">
        <v>99</v>
      </c>
      <c r="AB3016" s="58">
        <v>153</v>
      </c>
      <c r="AC3016" s="58">
        <v>218.79</v>
      </c>
    </row>
    <row r="3017" spans="19:29" ht="18" customHeight="1" x14ac:dyDescent="0.25">
      <c r="S3017" s="58" t="s">
        <v>92</v>
      </c>
      <c r="T3017" s="58">
        <v>2024</v>
      </c>
      <c r="U3017" s="58" t="s">
        <v>11</v>
      </c>
      <c r="V3017" s="58" t="s">
        <v>95</v>
      </c>
      <c r="W3017" s="58" t="s">
        <v>97</v>
      </c>
      <c r="X3017" s="58" t="s">
        <v>98</v>
      </c>
      <c r="Y3017" s="58" t="s">
        <v>94</v>
      </c>
      <c r="Z3017" s="58" t="s">
        <v>96</v>
      </c>
      <c r="AA3017" s="58" t="s">
        <v>99</v>
      </c>
      <c r="AB3017" s="58">
        <v>181</v>
      </c>
      <c r="AC3017" s="58">
        <v>258.83</v>
      </c>
    </row>
    <row r="3018" spans="19:29" ht="18" customHeight="1" x14ac:dyDescent="0.25">
      <c r="S3018" s="58" t="s">
        <v>82</v>
      </c>
      <c r="T3018" s="58">
        <v>2024</v>
      </c>
      <c r="U3018" s="58" t="s">
        <v>11</v>
      </c>
      <c r="V3018" s="58" t="s">
        <v>95</v>
      </c>
      <c r="W3018" s="58" t="s">
        <v>97</v>
      </c>
      <c r="X3018" s="58" t="s">
        <v>98</v>
      </c>
      <c r="Y3018" s="58" t="s">
        <v>94</v>
      </c>
      <c r="Z3018" s="58" t="s">
        <v>96</v>
      </c>
      <c r="AA3018" s="58" t="s">
        <v>99</v>
      </c>
      <c r="AB3018" s="58">
        <v>157</v>
      </c>
      <c r="AC3018" s="58">
        <v>224.51</v>
      </c>
    </row>
    <row r="3019" spans="19:29" ht="18" customHeight="1" x14ac:dyDescent="0.25">
      <c r="S3019" s="58" t="s">
        <v>91</v>
      </c>
      <c r="T3019" s="58">
        <v>2024</v>
      </c>
      <c r="U3019" s="58" t="s">
        <v>11</v>
      </c>
      <c r="V3019" s="58" t="s">
        <v>95</v>
      </c>
      <c r="W3019" s="58" t="s">
        <v>97</v>
      </c>
      <c r="X3019" s="58" t="s">
        <v>98</v>
      </c>
      <c r="Y3019" s="58" t="s">
        <v>94</v>
      </c>
      <c r="Z3019" s="58" t="s">
        <v>96</v>
      </c>
      <c r="AA3019" s="58" t="s">
        <v>99</v>
      </c>
      <c r="AB3019" s="58">
        <v>818</v>
      </c>
      <c r="AC3019" s="58">
        <v>1169.74</v>
      </c>
    </row>
    <row r="3020" spans="19:29" ht="18" customHeight="1" x14ac:dyDescent="0.25">
      <c r="S3020" s="58" t="s">
        <v>93</v>
      </c>
      <c r="T3020" s="58">
        <v>2024</v>
      </c>
      <c r="U3020" s="58" t="s">
        <v>11</v>
      </c>
      <c r="V3020" s="58" t="s">
        <v>95</v>
      </c>
      <c r="W3020" s="58" t="s">
        <v>97</v>
      </c>
      <c r="X3020" s="58" t="s">
        <v>98</v>
      </c>
      <c r="Y3020" s="58" t="s">
        <v>94</v>
      </c>
      <c r="Z3020" s="58" t="s">
        <v>96</v>
      </c>
      <c r="AA3020" s="58" t="s">
        <v>99</v>
      </c>
      <c r="AB3020" s="58">
        <v>155</v>
      </c>
      <c r="AC3020" s="58">
        <v>221.65</v>
      </c>
    </row>
    <row r="3021" spans="19:29" ht="18" customHeight="1" x14ac:dyDescent="0.25">
      <c r="S3021" s="58" t="s">
        <v>82</v>
      </c>
      <c r="T3021" s="58">
        <v>2024</v>
      </c>
      <c r="U3021" s="58" t="s">
        <v>1</v>
      </c>
      <c r="V3021" s="58" t="s">
        <v>95</v>
      </c>
      <c r="W3021" s="58" t="s">
        <v>97</v>
      </c>
      <c r="X3021" s="58" t="s">
        <v>98</v>
      </c>
      <c r="Y3021" s="58" t="s">
        <v>94</v>
      </c>
      <c r="Z3021" s="58" t="s">
        <v>96</v>
      </c>
      <c r="AA3021" s="58" t="s">
        <v>99</v>
      </c>
      <c r="AB3021" s="58">
        <v>236</v>
      </c>
      <c r="AC3021" s="58">
        <v>337.48</v>
      </c>
    </row>
    <row r="3022" spans="19:29" ht="18" customHeight="1" x14ac:dyDescent="0.25">
      <c r="S3022" s="58" t="s">
        <v>82</v>
      </c>
      <c r="T3022" s="58">
        <v>2024</v>
      </c>
      <c r="U3022" s="58" t="s">
        <v>1</v>
      </c>
      <c r="V3022" s="58" t="s">
        <v>95</v>
      </c>
      <c r="W3022" s="58" t="s">
        <v>97</v>
      </c>
      <c r="X3022" s="58" t="s">
        <v>98</v>
      </c>
      <c r="Y3022" s="58" t="s">
        <v>94</v>
      </c>
      <c r="Z3022" s="58" t="s">
        <v>96</v>
      </c>
      <c r="AA3022" s="58" t="s">
        <v>99</v>
      </c>
      <c r="AB3022" s="58">
        <v>206</v>
      </c>
      <c r="AC3022" s="58">
        <v>294.58</v>
      </c>
    </row>
    <row r="3023" spans="19:29" ht="18" customHeight="1" x14ac:dyDescent="0.25">
      <c r="S3023" s="58" t="s">
        <v>92</v>
      </c>
      <c r="T3023" s="58">
        <v>2024</v>
      </c>
      <c r="U3023" s="58" t="s">
        <v>1</v>
      </c>
      <c r="V3023" s="58" t="s">
        <v>95</v>
      </c>
      <c r="W3023" s="58" t="s">
        <v>97</v>
      </c>
      <c r="X3023" s="58" t="s">
        <v>98</v>
      </c>
      <c r="Y3023" s="58" t="s">
        <v>94</v>
      </c>
      <c r="Z3023" s="58" t="s">
        <v>96</v>
      </c>
      <c r="AA3023" s="58" t="s">
        <v>99</v>
      </c>
      <c r="AB3023" s="58">
        <v>208</v>
      </c>
      <c r="AC3023" s="58">
        <v>297.44</v>
      </c>
    </row>
    <row r="3024" spans="19:29" ht="18" customHeight="1" x14ac:dyDescent="0.25">
      <c r="S3024" s="58" t="s">
        <v>89</v>
      </c>
      <c r="T3024" s="58">
        <v>2024</v>
      </c>
      <c r="U3024" s="58" t="s">
        <v>1</v>
      </c>
      <c r="V3024" s="58" t="s">
        <v>95</v>
      </c>
      <c r="W3024" s="58" t="s">
        <v>97</v>
      </c>
      <c r="X3024" s="58" t="s">
        <v>98</v>
      </c>
      <c r="Y3024" s="58" t="s">
        <v>94</v>
      </c>
      <c r="Z3024" s="58" t="s">
        <v>96</v>
      </c>
      <c r="AA3024" s="58" t="s">
        <v>99</v>
      </c>
      <c r="AB3024" s="58">
        <v>800</v>
      </c>
      <c r="AC3024" s="58">
        <v>1144</v>
      </c>
    </row>
    <row r="3025" spans="19:29" ht="18" customHeight="1" x14ac:dyDescent="0.25">
      <c r="S3025" s="58" t="s">
        <v>91</v>
      </c>
      <c r="T3025" s="58">
        <v>2024</v>
      </c>
      <c r="U3025" s="58" t="s">
        <v>1</v>
      </c>
      <c r="V3025" s="58" t="s">
        <v>95</v>
      </c>
      <c r="W3025" s="58" t="s">
        <v>97</v>
      </c>
      <c r="X3025" s="58" t="s">
        <v>98</v>
      </c>
      <c r="Y3025" s="58" t="s">
        <v>94</v>
      </c>
      <c r="Z3025" s="58" t="s">
        <v>96</v>
      </c>
      <c r="AA3025" s="58" t="s">
        <v>99</v>
      </c>
      <c r="AB3025" s="58">
        <v>886</v>
      </c>
      <c r="AC3025" s="58">
        <v>1266.98</v>
      </c>
    </row>
    <row r="3026" spans="19:29" ht="18" customHeight="1" x14ac:dyDescent="0.25">
      <c r="S3026" s="58" t="s">
        <v>91</v>
      </c>
      <c r="T3026" s="58">
        <v>2024</v>
      </c>
      <c r="U3026" s="58" t="s">
        <v>1</v>
      </c>
      <c r="V3026" s="58" t="s">
        <v>95</v>
      </c>
      <c r="W3026" s="58" t="s">
        <v>97</v>
      </c>
      <c r="X3026" s="58" t="s">
        <v>98</v>
      </c>
      <c r="Y3026" s="58" t="s">
        <v>94</v>
      </c>
      <c r="Z3026" s="58" t="s">
        <v>96</v>
      </c>
      <c r="AA3026" s="58" t="s">
        <v>99</v>
      </c>
      <c r="AB3026" s="58">
        <v>839</v>
      </c>
      <c r="AC3026" s="58">
        <v>526.24</v>
      </c>
    </row>
    <row r="3027" spans="19:29" ht="18" customHeight="1" x14ac:dyDescent="0.25">
      <c r="S3027" s="58" t="s">
        <v>89</v>
      </c>
      <c r="T3027" s="58">
        <v>2024</v>
      </c>
      <c r="U3027" s="58" t="s">
        <v>1</v>
      </c>
      <c r="V3027" s="58" t="s">
        <v>95</v>
      </c>
      <c r="W3027" s="58" t="s">
        <v>97</v>
      </c>
      <c r="X3027" s="58" t="s">
        <v>98</v>
      </c>
      <c r="Y3027" s="58" t="s">
        <v>94</v>
      </c>
      <c r="Z3027" s="58" t="s">
        <v>96</v>
      </c>
      <c r="AA3027" s="58" t="s">
        <v>99</v>
      </c>
      <c r="AB3027" s="58">
        <v>207</v>
      </c>
      <c r="AC3027" s="58">
        <v>296.01</v>
      </c>
    </row>
    <row r="3028" spans="19:29" ht="18" customHeight="1" x14ac:dyDescent="0.25">
      <c r="S3028" s="58" t="s">
        <v>92</v>
      </c>
      <c r="T3028" s="58">
        <v>2024</v>
      </c>
      <c r="U3028" s="58" t="s">
        <v>1</v>
      </c>
      <c r="V3028" s="58" t="s">
        <v>95</v>
      </c>
      <c r="W3028" s="58" t="s">
        <v>97</v>
      </c>
      <c r="X3028" s="58" t="s">
        <v>98</v>
      </c>
      <c r="Y3028" s="58" t="s">
        <v>94</v>
      </c>
      <c r="Z3028" s="58" t="s">
        <v>96</v>
      </c>
      <c r="AA3028" s="58" t="s">
        <v>99</v>
      </c>
      <c r="AB3028" s="58">
        <v>235</v>
      </c>
      <c r="AC3028" s="58">
        <v>336.05</v>
      </c>
    </row>
    <row r="3029" spans="19:29" ht="18" customHeight="1" x14ac:dyDescent="0.25">
      <c r="S3029" s="58" t="s">
        <v>82</v>
      </c>
      <c r="T3029" s="58">
        <v>2024</v>
      </c>
      <c r="U3029" s="58" t="s">
        <v>1</v>
      </c>
      <c r="V3029" s="58" t="s">
        <v>95</v>
      </c>
      <c r="W3029" s="58" t="s">
        <v>97</v>
      </c>
      <c r="X3029" s="58" t="s">
        <v>98</v>
      </c>
      <c r="Y3029" s="58" t="s">
        <v>94</v>
      </c>
      <c r="Z3029" s="58" t="s">
        <v>96</v>
      </c>
      <c r="AA3029" s="58" t="s">
        <v>99</v>
      </c>
      <c r="AB3029" s="58">
        <v>809</v>
      </c>
      <c r="AC3029" s="58">
        <v>1156.8699999999999</v>
      </c>
    </row>
    <row r="3030" spans="19:29" ht="18" customHeight="1" x14ac:dyDescent="0.25">
      <c r="S3030" s="58" t="s">
        <v>82</v>
      </c>
      <c r="T3030" s="58">
        <v>2024</v>
      </c>
      <c r="U3030" s="58" t="s">
        <v>1</v>
      </c>
      <c r="V3030" s="58" t="s">
        <v>95</v>
      </c>
      <c r="W3030" s="58" t="s">
        <v>97</v>
      </c>
      <c r="X3030" s="58" t="s">
        <v>98</v>
      </c>
      <c r="Y3030" s="58" t="s">
        <v>94</v>
      </c>
      <c r="Z3030" s="58" t="s">
        <v>96</v>
      </c>
      <c r="AA3030" s="58" t="s">
        <v>99</v>
      </c>
      <c r="AB3030" s="58">
        <v>209</v>
      </c>
      <c r="AC3030" s="58">
        <v>298.87</v>
      </c>
    </row>
    <row r="3031" spans="19:29" ht="18" customHeight="1" x14ac:dyDescent="0.25">
      <c r="S3031" s="58" t="s">
        <v>82</v>
      </c>
      <c r="T3031" s="58">
        <v>2024</v>
      </c>
      <c r="U3031" s="58" t="s">
        <v>0</v>
      </c>
      <c r="V3031" s="58" t="s">
        <v>95</v>
      </c>
      <c r="W3031" s="58" t="s">
        <v>97</v>
      </c>
      <c r="X3031" s="58" t="s">
        <v>98</v>
      </c>
      <c r="Y3031" s="58" t="s">
        <v>94</v>
      </c>
      <c r="Z3031" s="58" t="s">
        <v>96</v>
      </c>
      <c r="AA3031" s="58" t="s">
        <v>99</v>
      </c>
      <c r="AB3031" s="58">
        <v>242</v>
      </c>
      <c r="AC3031" s="58">
        <v>346.06</v>
      </c>
    </row>
    <row r="3032" spans="19:29" ht="18" customHeight="1" x14ac:dyDescent="0.25">
      <c r="S3032" s="58" t="s">
        <v>91</v>
      </c>
      <c r="T3032" s="58">
        <v>2024</v>
      </c>
      <c r="U3032" s="58" t="s">
        <v>0</v>
      </c>
      <c r="V3032" s="58" t="s">
        <v>95</v>
      </c>
      <c r="W3032" s="58" t="s">
        <v>97</v>
      </c>
      <c r="X3032" s="58" t="s">
        <v>98</v>
      </c>
      <c r="Y3032" s="58" t="s">
        <v>94</v>
      </c>
      <c r="Z3032" s="58" t="s">
        <v>96</v>
      </c>
      <c r="AA3032" s="58" t="s">
        <v>99</v>
      </c>
      <c r="AB3032" s="58">
        <v>212</v>
      </c>
      <c r="AC3032" s="58">
        <v>303.15999999999997</v>
      </c>
    </row>
    <row r="3033" spans="19:29" ht="18" customHeight="1" x14ac:dyDescent="0.25">
      <c r="S3033" s="58" t="s">
        <v>89</v>
      </c>
      <c r="T3033" s="58">
        <v>2024</v>
      </c>
      <c r="U3033" s="58" t="s">
        <v>0</v>
      </c>
      <c r="V3033" s="58" t="s">
        <v>95</v>
      </c>
      <c r="W3033" s="58" t="s">
        <v>97</v>
      </c>
      <c r="X3033" s="58" t="s">
        <v>98</v>
      </c>
      <c r="Y3033" s="58" t="s">
        <v>94</v>
      </c>
      <c r="Z3033" s="58" t="s">
        <v>96</v>
      </c>
      <c r="AA3033" s="58" t="s">
        <v>99</v>
      </c>
      <c r="AB3033" s="58">
        <v>238</v>
      </c>
      <c r="AC3033" s="58">
        <v>340.34000000000003</v>
      </c>
    </row>
    <row r="3034" spans="19:29" ht="18" customHeight="1" x14ac:dyDescent="0.25">
      <c r="S3034" s="58" t="s">
        <v>91</v>
      </c>
      <c r="T3034" s="58">
        <v>2024</v>
      </c>
      <c r="U3034" s="58" t="s">
        <v>0</v>
      </c>
      <c r="V3034" s="58" t="s">
        <v>95</v>
      </c>
      <c r="W3034" s="58" t="s">
        <v>97</v>
      </c>
      <c r="X3034" s="58" t="s">
        <v>98</v>
      </c>
      <c r="Y3034" s="58" t="s">
        <v>94</v>
      </c>
      <c r="Z3034" s="58" t="s">
        <v>96</v>
      </c>
      <c r="AA3034" s="58" t="s">
        <v>99</v>
      </c>
      <c r="AB3034" s="58">
        <v>214</v>
      </c>
      <c r="AC3034" s="58">
        <v>306.02</v>
      </c>
    </row>
    <row r="3035" spans="19:29" ht="18" customHeight="1" x14ac:dyDescent="0.25">
      <c r="S3035" s="58" t="s">
        <v>89</v>
      </c>
      <c r="T3035" s="58">
        <v>2024</v>
      </c>
      <c r="U3035" s="58" t="s">
        <v>0</v>
      </c>
      <c r="V3035" s="58" t="s">
        <v>95</v>
      </c>
      <c r="W3035" s="58" t="s">
        <v>97</v>
      </c>
      <c r="X3035" s="58" t="s">
        <v>98</v>
      </c>
      <c r="Y3035" s="58" t="s">
        <v>94</v>
      </c>
      <c r="Z3035" s="58" t="s">
        <v>96</v>
      </c>
      <c r="AA3035" s="58" t="s">
        <v>99</v>
      </c>
      <c r="AB3035" s="58">
        <v>799</v>
      </c>
      <c r="AC3035" s="58">
        <v>1142.57</v>
      </c>
    </row>
    <row r="3036" spans="19:29" ht="18" customHeight="1" x14ac:dyDescent="0.25">
      <c r="S3036" s="58" t="s">
        <v>89</v>
      </c>
      <c r="T3036" s="58">
        <v>2024</v>
      </c>
      <c r="U3036" s="58" t="s">
        <v>0</v>
      </c>
      <c r="V3036" s="58" t="s">
        <v>95</v>
      </c>
      <c r="W3036" s="58" t="s">
        <v>97</v>
      </c>
      <c r="X3036" s="58" t="s">
        <v>98</v>
      </c>
      <c r="Y3036" s="58" t="s">
        <v>94</v>
      </c>
      <c r="Z3036" s="58" t="s">
        <v>96</v>
      </c>
      <c r="AA3036" s="58" t="s">
        <v>99</v>
      </c>
      <c r="AB3036" s="58">
        <v>213</v>
      </c>
      <c r="AC3036" s="58">
        <v>304.59000000000003</v>
      </c>
    </row>
    <row r="3037" spans="19:29" ht="18" customHeight="1" x14ac:dyDescent="0.25">
      <c r="S3037" s="58" t="s">
        <v>91</v>
      </c>
      <c r="T3037" s="58">
        <v>2024</v>
      </c>
      <c r="U3037" s="58" t="s">
        <v>0</v>
      </c>
      <c r="V3037" s="58" t="s">
        <v>95</v>
      </c>
      <c r="W3037" s="58" t="s">
        <v>97</v>
      </c>
      <c r="X3037" s="58" t="s">
        <v>98</v>
      </c>
      <c r="Y3037" s="58" t="s">
        <v>94</v>
      </c>
      <c r="Z3037" s="58" t="s">
        <v>96</v>
      </c>
      <c r="AA3037" s="58" t="s">
        <v>99</v>
      </c>
      <c r="AB3037" s="58">
        <v>241</v>
      </c>
      <c r="AC3037" s="58">
        <v>344.63</v>
      </c>
    </row>
    <row r="3038" spans="19:29" ht="18" customHeight="1" x14ac:dyDescent="0.25">
      <c r="S3038" s="58" t="s">
        <v>89</v>
      </c>
      <c r="T3038" s="58">
        <v>2024</v>
      </c>
      <c r="U3038" s="58" t="s">
        <v>0</v>
      </c>
      <c r="V3038" s="58" t="s">
        <v>95</v>
      </c>
      <c r="W3038" s="58" t="s">
        <v>97</v>
      </c>
      <c r="X3038" s="58" t="s">
        <v>98</v>
      </c>
      <c r="Y3038" s="58" t="s">
        <v>94</v>
      </c>
      <c r="Z3038" s="58" t="s">
        <v>96</v>
      </c>
      <c r="AA3038" s="58" t="s">
        <v>99</v>
      </c>
      <c r="AB3038" s="58">
        <v>211</v>
      </c>
      <c r="AC3038" s="58">
        <v>301.73</v>
      </c>
    </row>
    <row r="3039" spans="19:29" ht="18" customHeight="1" x14ac:dyDescent="0.25">
      <c r="S3039" s="58" t="s">
        <v>91</v>
      </c>
      <c r="T3039" s="58">
        <v>2024</v>
      </c>
      <c r="U3039" s="58" t="s">
        <v>0</v>
      </c>
      <c r="V3039" s="58" t="s">
        <v>95</v>
      </c>
      <c r="W3039" s="58" t="s">
        <v>97</v>
      </c>
      <c r="X3039" s="58" t="s">
        <v>98</v>
      </c>
      <c r="Y3039" s="58" t="s">
        <v>94</v>
      </c>
      <c r="Z3039" s="58" t="s">
        <v>96</v>
      </c>
      <c r="AA3039" s="58" t="s">
        <v>99</v>
      </c>
      <c r="AB3039" s="58">
        <v>808</v>
      </c>
      <c r="AC3039" s="58">
        <v>1155.44</v>
      </c>
    </row>
    <row r="3040" spans="19:29" ht="18" customHeight="1" x14ac:dyDescent="0.25">
      <c r="S3040" s="58" t="s">
        <v>82</v>
      </c>
      <c r="T3040" s="58">
        <v>2024</v>
      </c>
      <c r="U3040" s="58" t="s">
        <v>0</v>
      </c>
      <c r="V3040" s="58" t="s">
        <v>95</v>
      </c>
      <c r="W3040" s="58" t="s">
        <v>97</v>
      </c>
      <c r="X3040" s="58" t="s">
        <v>98</v>
      </c>
      <c r="Y3040" s="58" t="s">
        <v>94</v>
      </c>
      <c r="Z3040" s="58" t="s">
        <v>96</v>
      </c>
      <c r="AA3040" s="58" t="s">
        <v>99</v>
      </c>
      <c r="AB3040" s="58">
        <v>215</v>
      </c>
      <c r="AC3040" s="58">
        <v>307.45</v>
      </c>
    </row>
    <row r="3041" spans="19:29" ht="18" customHeight="1" x14ac:dyDescent="0.25">
      <c r="S3041" s="58" t="s">
        <v>82</v>
      </c>
      <c r="T3041" s="58">
        <v>2024</v>
      </c>
      <c r="U3041" s="58" t="s">
        <v>6</v>
      </c>
      <c r="V3041" s="58" t="s">
        <v>95</v>
      </c>
      <c r="W3041" s="58" t="s">
        <v>97</v>
      </c>
      <c r="X3041" s="58" t="s">
        <v>98</v>
      </c>
      <c r="Y3041" s="58" t="s">
        <v>94</v>
      </c>
      <c r="Z3041" s="58" t="s">
        <v>96</v>
      </c>
      <c r="AA3041" s="58" t="s">
        <v>99</v>
      </c>
      <c r="AB3041" s="58">
        <v>206</v>
      </c>
      <c r="AC3041" s="58">
        <v>294.58</v>
      </c>
    </row>
    <row r="3042" spans="19:29" ht="18" customHeight="1" x14ac:dyDescent="0.25">
      <c r="S3042" s="58" t="s">
        <v>89</v>
      </c>
      <c r="T3042" s="58">
        <v>2024</v>
      </c>
      <c r="U3042" s="58" t="s">
        <v>6</v>
      </c>
      <c r="V3042" s="58" t="s">
        <v>95</v>
      </c>
      <c r="W3042" s="58" t="s">
        <v>97</v>
      </c>
      <c r="X3042" s="58" t="s">
        <v>98</v>
      </c>
      <c r="Y3042" s="58" t="s">
        <v>94</v>
      </c>
      <c r="Z3042" s="58" t="s">
        <v>96</v>
      </c>
      <c r="AA3042" s="58" t="s">
        <v>99</v>
      </c>
      <c r="AB3042" s="58">
        <v>182</v>
      </c>
      <c r="AC3042" s="58">
        <v>260.26</v>
      </c>
    </row>
    <row r="3043" spans="19:29" ht="18" customHeight="1" x14ac:dyDescent="0.25">
      <c r="S3043" s="58" t="s">
        <v>89</v>
      </c>
      <c r="T3043" s="58">
        <v>2024</v>
      </c>
      <c r="U3043" s="58" t="s">
        <v>6</v>
      </c>
      <c r="V3043" s="58" t="s">
        <v>95</v>
      </c>
      <c r="W3043" s="58" t="s">
        <v>97</v>
      </c>
      <c r="X3043" s="58" t="s">
        <v>98</v>
      </c>
      <c r="Y3043" s="58" t="s">
        <v>94</v>
      </c>
      <c r="Z3043" s="58" t="s">
        <v>96</v>
      </c>
      <c r="AA3043" s="58" t="s">
        <v>99</v>
      </c>
      <c r="AB3043" s="58">
        <v>208</v>
      </c>
      <c r="AC3043" s="58">
        <v>297.44</v>
      </c>
    </row>
    <row r="3044" spans="19:29" ht="18" customHeight="1" x14ac:dyDescent="0.25">
      <c r="S3044" s="58" t="s">
        <v>89</v>
      </c>
      <c r="T3044" s="58">
        <v>2024</v>
      </c>
      <c r="U3044" s="58" t="s">
        <v>6</v>
      </c>
      <c r="V3044" s="58" t="s">
        <v>95</v>
      </c>
      <c r="W3044" s="58" t="s">
        <v>97</v>
      </c>
      <c r="X3044" s="58" t="s">
        <v>98</v>
      </c>
      <c r="Y3044" s="58" t="s">
        <v>94</v>
      </c>
      <c r="Z3044" s="58" t="s">
        <v>96</v>
      </c>
      <c r="AA3044" s="58" t="s">
        <v>99</v>
      </c>
      <c r="AB3044" s="58">
        <v>804</v>
      </c>
      <c r="AC3044" s="58">
        <v>1149.72</v>
      </c>
    </row>
    <row r="3045" spans="19:29" ht="18" customHeight="1" x14ac:dyDescent="0.25">
      <c r="S3045" s="58" t="s">
        <v>82</v>
      </c>
      <c r="T3045" s="58">
        <v>2024</v>
      </c>
      <c r="U3045" s="58" t="s">
        <v>6</v>
      </c>
      <c r="V3045" s="58" t="s">
        <v>95</v>
      </c>
      <c r="W3045" s="58" t="s">
        <v>97</v>
      </c>
      <c r="X3045" s="58" t="s">
        <v>98</v>
      </c>
      <c r="Y3045" s="58" t="s">
        <v>94</v>
      </c>
      <c r="Z3045" s="58" t="s">
        <v>96</v>
      </c>
      <c r="AA3045" s="58" t="s">
        <v>99</v>
      </c>
      <c r="AB3045" s="58">
        <v>891</v>
      </c>
      <c r="AC3045" s="58">
        <v>1274.1300000000001</v>
      </c>
    </row>
    <row r="3046" spans="19:29" ht="18" customHeight="1" x14ac:dyDescent="0.25">
      <c r="S3046" s="58" t="s">
        <v>82</v>
      </c>
      <c r="T3046" s="58">
        <v>2024</v>
      </c>
      <c r="U3046" s="58" t="s">
        <v>6</v>
      </c>
      <c r="V3046" s="58" t="s">
        <v>95</v>
      </c>
      <c r="W3046" s="58" t="s">
        <v>97</v>
      </c>
      <c r="X3046" s="58" t="s">
        <v>98</v>
      </c>
      <c r="Y3046" s="58" t="s">
        <v>94</v>
      </c>
      <c r="Z3046" s="58" t="s">
        <v>96</v>
      </c>
      <c r="AA3046" s="58" t="s">
        <v>99</v>
      </c>
      <c r="AB3046" s="58">
        <v>844</v>
      </c>
      <c r="AC3046" s="58">
        <v>526.24</v>
      </c>
    </row>
    <row r="3047" spans="19:29" ht="18" customHeight="1" x14ac:dyDescent="0.25">
      <c r="S3047" s="58" t="s">
        <v>89</v>
      </c>
      <c r="T3047" s="58">
        <v>2024</v>
      </c>
      <c r="U3047" s="58" t="s">
        <v>6</v>
      </c>
      <c r="V3047" s="58" t="s">
        <v>95</v>
      </c>
      <c r="W3047" s="58" t="s">
        <v>97</v>
      </c>
      <c r="X3047" s="58" t="s">
        <v>98</v>
      </c>
      <c r="Y3047" s="58" t="s">
        <v>94</v>
      </c>
      <c r="Z3047" s="58" t="s">
        <v>96</v>
      </c>
      <c r="AA3047" s="58" t="s">
        <v>99</v>
      </c>
      <c r="AB3047" s="58">
        <v>183</v>
      </c>
      <c r="AC3047" s="58">
        <v>261.69</v>
      </c>
    </row>
    <row r="3048" spans="19:29" ht="18" customHeight="1" x14ac:dyDescent="0.25">
      <c r="S3048" s="58" t="s">
        <v>89</v>
      </c>
      <c r="T3048" s="58">
        <v>2024</v>
      </c>
      <c r="U3048" s="58" t="s">
        <v>6</v>
      </c>
      <c r="V3048" s="58" t="s">
        <v>95</v>
      </c>
      <c r="W3048" s="58" t="s">
        <v>97</v>
      </c>
      <c r="X3048" s="58" t="s">
        <v>98</v>
      </c>
      <c r="Y3048" s="58" t="s">
        <v>94</v>
      </c>
      <c r="Z3048" s="58" t="s">
        <v>96</v>
      </c>
      <c r="AA3048" s="58" t="s">
        <v>99</v>
      </c>
      <c r="AB3048" s="58">
        <v>181</v>
      </c>
      <c r="AC3048" s="58">
        <v>258.83</v>
      </c>
    </row>
    <row r="3049" spans="19:29" ht="18" customHeight="1" x14ac:dyDescent="0.25">
      <c r="S3049" s="58" t="s">
        <v>89</v>
      </c>
      <c r="T3049" s="58">
        <v>2024</v>
      </c>
      <c r="U3049" s="58" t="s">
        <v>6</v>
      </c>
      <c r="V3049" s="58" t="s">
        <v>95</v>
      </c>
      <c r="W3049" s="58" t="s">
        <v>97</v>
      </c>
      <c r="X3049" s="58" t="s">
        <v>98</v>
      </c>
      <c r="Y3049" s="58" t="s">
        <v>94</v>
      </c>
      <c r="Z3049" s="58" t="s">
        <v>96</v>
      </c>
      <c r="AA3049" s="58" t="s">
        <v>99</v>
      </c>
      <c r="AB3049" s="58">
        <v>813</v>
      </c>
      <c r="AC3049" s="58">
        <v>1162.5899999999999</v>
      </c>
    </row>
    <row r="3050" spans="19:29" ht="18" customHeight="1" x14ac:dyDescent="0.25">
      <c r="S3050" s="58" t="s">
        <v>82</v>
      </c>
      <c r="T3050" s="58">
        <v>2024</v>
      </c>
      <c r="U3050" s="58" t="s">
        <v>6</v>
      </c>
      <c r="V3050" s="58" t="s">
        <v>95</v>
      </c>
      <c r="W3050" s="58" t="s">
        <v>97</v>
      </c>
      <c r="X3050" s="58" t="s">
        <v>98</v>
      </c>
      <c r="Y3050" s="58" t="s">
        <v>94</v>
      </c>
      <c r="Z3050" s="58" t="s">
        <v>96</v>
      </c>
      <c r="AA3050" s="58" t="s">
        <v>99</v>
      </c>
      <c r="AB3050" s="58">
        <v>179</v>
      </c>
      <c r="AC3050" s="58">
        <v>255.97</v>
      </c>
    </row>
    <row r="3051" spans="19:29" ht="18" customHeight="1" x14ac:dyDescent="0.25">
      <c r="S3051" s="58" t="s">
        <v>89</v>
      </c>
      <c r="T3051" s="58">
        <v>2024</v>
      </c>
      <c r="U3051" s="58" t="s">
        <v>5</v>
      </c>
      <c r="V3051" s="58" t="s">
        <v>95</v>
      </c>
      <c r="W3051" s="58" t="s">
        <v>97</v>
      </c>
      <c r="X3051" s="58" t="s">
        <v>98</v>
      </c>
      <c r="Y3051" s="58" t="s">
        <v>94</v>
      </c>
      <c r="Z3051" s="58" t="s">
        <v>96</v>
      </c>
      <c r="AA3051" s="58" t="s">
        <v>99</v>
      </c>
      <c r="AB3051" s="58">
        <v>212</v>
      </c>
      <c r="AC3051" s="58">
        <v>303.15999999999997</v>
      </c>
    </row>
    <row r="3052" spans="19:29" ht="18" customHeight="1" x14ac:dyDescent="0.25">
      <c r="S3052" s="58" t="s">
        <v>91</v>
      </c>
      <c r="T3052" s="58">
        <v>2024</v>
      </c>
      <c r="U3052" s="58" t="s">
        <v>5</v>
      </c>
      <c r="V3052" s="58" t="s">
        <v>95</v>
      </c>
      <c r="W3052" s="58" t="s">
        <v>97</v>
      </c>
      <c r="X3052" s="58" t="s">
        <v>98</v>
      </c>
      <c r="Y3052" s="58" t="s">
        <v>94</v>
      </c>
      <c r="Z3052" s="58" t="s">
        <v>96</v>
      </c>
      <c r="AA3052" s="58" t="s">
        <v>99</v>
      </c>
      <c r="AB3052" s="58">
        <v>188</v>
      </c>
      <c r="AC3052" s="58">
        <v>268.84000000000003</v>
      </c>
    </row>
    <row r="3053" spans="19:29" ht="18" customHeight="1" x14ac:dyDescent="0.25">
      <c r="S3053" s="58" t="s">
        <v>92</v>
      </c>
      <c r="T3053" s="58">
        <v>2024</v>
      </c>
      <c r="U3053" s="58" t="s">
        <v>5</v>
      </c>
      <c r="V3053" s="58" t="s">
        <v>95</v>
      </c>
      <c r="W3053" s="58" t="s">
        <v>97</v>
      </c>
      <c r="X3053" s="58" t="s">
        <v>98</v>
      </c>
      <c r="Y3053" s="58" t="s">
        <v>94</v>
      </c>
      <c r="Z3053" s="58" t="s">
        <v>96</v>
      </c>
      <c r="AA3053" s="58" t="s">
        <v>99</v>
      </c>
      <c r="AB3053" s="58">
        <v>214</v>
      </c>
      <c r="AC3053" s="58">
        <v>306.02</v>
      </c>
    </row>
    <row r="3054" spans="19:29" ht="18" customHeight="1" x14ac:dyDescent="0.25">
      <c r="S3054" s="58" t="s">
        <v>91</v>
      </c>
      <c r="T3054" s="58">
        <v>2024</v>
      </c>
      <c r="U3054" s="58" t="s">
        <v>5</v>
      </c>
      <c r="V3054" s="58" t="s">
        <v>95</v>
      </c>
      <c r="W3054" s="58" t="s">
        <v>97</v>
      </c>
      <c r="X3054" s="58" t="s">
        <v>98</v>
      </c>
      <c r="Y3054" s="58" t="s">
        <v>94</v>
      </c>
      <c r="Z3054" s="58" t="s">
        <v>96</v>
      </c>
      <c r="AA3054" s="58" t="s">
        <v>99</v>
      </c>
      <c r="AB3054" s="58">
        <v>184</v>
      </c>
      <c r="AC3054" s="58">
        <v>263.12</v>
      </c>
    </row>
    <row r="3055" spans="19:29" ht="18" customHeight="1" x14ac:dyDescent="0.25">
      <c r="S3055" s="58" t="s">
        <v>92</v>
      </c>
      <c r="T3055" s="58">
        <v>2024</v>
      </c>
      <c r="U3055" s="58" t="s">
        <v>5</v>
      </c>
      <c r="V3055" s="58" t="s">
        <v>95</v>
      </c>
      <c r="W3055" s="58" t="s">
        <v>97</v>
      </c>
      <c r="X3055" s="58" t="s">
        <v>98</v>
      </c>
      <c r="Y3055" s="58" t="s">
        <v>94</v>
      </c>
      <c r="Z3055" s="58" t="s">
        <v>96</v>
      </c>
      <c r="AA3055" s="58" t="s">
        <v>99</v>
      </c>
      <c r="AB3055" s="58">
        <v>803</v>
      </c>
      <c r="AC3055" s="58">
        <v>1148.29</v>
      </c>
    </row>
    <row r="3056" spans="19:29" ht="18" customHeight="1" x14ac:dyDescent="0.25">
      <c r="S3056" s="58" t="s">
        <v>91</v>
      </c>
      <c r="T3056" s="58">
        <v>2024</v>
      </c>
      <c r="U3056" s="58" t="s">
        <v>5</v>
      </c>
      <c r="V3056" s="58" t="s">
        <v>95</v>
      </c>
      <c r="W3056" s="58" t="s">
        <v>97</v>
      </c>
      <c r="X3056" s="58" t="s">
        <v>98</v>
      </c>
      <c r="Y3056" s="58" t="s">
        <v>94</v>
      </c>
      <c r="Z3056" s="58" t="s">
        <v>96</v>
      </c>
      <c r="AA3056" s="58" t="s">
        <v>99</v>
      </c>
      <c r="AB3056" s="58">
        <v>890</v>
      </c>
      <c r="AC3056" s="58">
        <v>1272.7</v>
      </c>
    </row>
    <row r="3057" spans="19:29" ht="18" customHeight="1" x14ac:dyDescent="0.25">
      <c r="S3057" s="58" t="s">
        <v>91</v>
      </c>
      <c r="T3057" s="58">
        <v>2024</v>
      </c>
      <c r="U3057" s="58" t="s">
        <v>5</v>
      </c>
      <c r="V3057" s="58" t="s">
        <v>95</v>
      </c>
      <c r="W3057" s="58" t="s">
        <v>97</v>
      </c>
      <c r="X3057" s="58" t="s">
        <v>98</v>
      </c>
      <c r="Y3057" s="58" t="s">
        <v>94</v>
      </c>
      <c r="Z3057" s="58" t="s">
        <v>96</v>
      </c>
      <c r="AA3057" s="58" t="s">
        <v>99</v>
      </c>
      <c r="AB3057" s="58">
        <v>843</v>
      </c>
      <c r="AC3057" s="58">
        <v>526.24</v>
      </c>
    </row>
    <row r="3058" spans="19:29" ht="18" customHeight="1" x14ac:dyDescent="0.25">
      <c r="S3058" s="58" t="s">
        <v>92</v>
      </c>
      <c r="T3058" s="58">
        <v>2024</v>
      </c>
      <c r="U3058" s="58" t="s">
        <v>5</v>
      </c>
      <c r="V3058" s="58" t="s">
        <v>95</v>
      </c>
      <c r="W3058" s="58" t="s">
        <v>97</v>
      </c>
      <c r="X3058" s="58" t="s">
        <v>98</v>
      </c>
      <c r="Y3058" s="58" t="s">
        <v>94</v>
      </c>
      <c r="Z3058" s="58" t="s">
        <v>96</v>
      </c>
      <c r="AA3058" s="58" t="s">
        <v>99</v>
      </c>
      <c r="AB3058" s="58">
        <v>189</v>
      </c>
      <c r="AC3058" s="58">
        <v>270.27</v>
      </c>
    </row>
    <row r="3059" spans="19:29" ht="18" customHeight="1" x14ac:dyDescent="0.25">
      <c r="S3059" s="58" t="s">
        <v>91</v>
      </c>
      <c r="T3059" s="58">
        <v>2024</v>
      </c>
      <c r="U3059" s="58" t="s">
        <v>5</v>
      </c>
      <c r="V3059" s="58" t="s">
        <v>95</v>
      </c>
      <c r="W3059" s="58" t="s">
        <v>97</v>
      </c>
      <c r="X3059" s="58" t="s">
        <v>98</v>
      </c>
      <c r="Y3059" s="58" t="s">
        <v>94</v>
      </c>
      <c r="Z3059" s="58" t="s">
        <v>96</v>
      </c>
      <c r="AA3059" s="58" t="s">
        <v>99</v>
      </c>
      <c r="AB3059" s="58">
        <v>211</v>
      </c>
      <c r="AC3059" s="58">
        <v>301.73</v>
      </c>
    </row>
    <row r="3060" spans="19:29" ht="18" customHeight="1" x14ac:dyDescent="0.25">
      <c r="S3060" s="58" t="s">
        <v>92</v>
      </c>
      <c r="T3060" s="58">
        <v>2024</v>
      </c>
      <c r="U3060" s="58" t="s">
        <v>5</v>
      </c>
      <c r="V3060" s="58" t="s">
        <v>95</v>
      </c>
      <c r="W3060" s="58" t="s">
        <v>97</v>
      </c>
      <c r="X3060" s="58" t="s">
        <v>98</v>
      </c>
      <c r="Y3060" s="58" t="s">
        <v>94</v>
      </c>
      <c r="Z3060" s="58" t="s">
        <v>96</v>
      </c>
      <c r="AA3060" s="58" t="s">
        <v>99</v>
      </c>
      <c r="AB3060" s="58">
        <v>187</v>
      </c>
      <c r="AC3060" s="58">
        <v>267.40999999999997</v>
      </c>
    </row>
    <row r="3061" spans="19:29" ht="18" customHeight="1" x14ac:dyDescent="0.25">
      <c r="S3061" s="58" t="s">
        <v>91</v>
      </c>
      <c r="T3061" s="58">
        <v>2024</v>
      </c>
      <c r="U3061" s="58" t="s">
        <v>5</v>
      </c>
      <c r="V3061" s="58" t="s">
        <v>95</v>
      </c>
      <c r="W3061" s="58" t="s">
        <v>97</v>
      </c>
      <c r="X3061" s="58" t="s">
        <v>98</v>
      </c>
      <c r="Y3061" s="58" t="s">
        <v>94</v>
      </c>
      <c r="Z3061" s="58" t="s">
        <v>96</v>
      </c>
      <c r="AA3061" s="58" t="s">
        <v>99</v>
      </c>
      <c r="AB3061" s="58">
        <v>812</v>
      </c>
      <c r="AC3061" s="58">
        <v>1161.1599999999999</v>
      </c>
    </row>
    <row r="3062" spans="19:29" ht="18" customHeight="1" x14ac:dyDescent="0.25">
      <c r="S3062" s="58" t="s">
        <v>89</v>
      </c>
      <c r="T3062" s="58">
        <v>2024</v>
      </c>
      <c r="U3062" s="58" t="s">
        <v>5</v>
      </c>
      <c r="V3062" s="58" t="s">
        <v>95</v>
      </c>
      <c r="W3062" s="58" t="s">
        <v>97</v>
      </c>
      <c r="X3062" s="58" t="s">
        <v>98</v>
      </c>
      <c r="Y3062" s="58" t="s">
        <v>94</v>
      </c>
      <c r="Z3062" s="58" t="s">
        <v>96</v>
      </c>
      <c r="AA3062" s="58" t="s">
        <v>99</v>
      </c>
      <c r="AB3062" s="58">
        <v>185</v>
      </c>
      <c r="AC3062" s="58">
        <v>264.55</v>
      </c>
    </row>
    <row r="3063" spans="19:29" ht="18" customHeight="1" x14ac:dyDescent="0.25">
      <c r="S3063" s="58" t="s">
        <v>89</v>
      </c>
      <c r="T3063" s="58">
        <v>2024</v>
      </c>
      <c r="U3063" s="58" t="s">
        <v>2</v>
      </c>
      <c r="V3063" s="58" t="s">
        <v>95</v>
      </c>
      <c r="W3063" s="58" t="s">
        <v>97</v>
      </c>
      <c r="X3063" s="58" t="s">
        <v>98</v>
      </c>
      <c r="Y3063" s="58" t="s">
        <v>94</v>
      </c>
      <c r="Z3063" s="58" t="s">
        <v>96</v>
      </c>
      <c r="AA3063" s="58" t="s">
        <v>99</v>
      </c>
      <c r="AB3063" s="58">
        <v>230</v>
      </c>
      <c r="AC3063" s="58">
        <v>328.9</v>
      </c>
    </row>
    <row r="3064" spans="19:29" ht="18" customHeight="1" x14ac:dyDescent="0.25">
      <c r="S3064" s="58" t="s">
        <v>82</v>
      </c>
      <c r="T3064" s="58">
        <v>2024</v>
      </c>
      <c r="U3064" s="58" t="s">
        <v>2</v>
      </c>
      <c r="V3064" s="58" t="s">
        <v>95</v>
      </c>
      <c r="W3064" s="58" t="s">
        <v>97</v>
      </c>
      <c r="X3064" s="58" t="s">
        <v>98</v>
      </c>
      <c r="Y3064" s="58" t="s">
        <v>94</v>
      </c>
      <c r="Z3064" s="58" t="s">
        <v>96</v>
      </c>
      <c r="AA3064" s="58" t="s">
        <v>99</v>
      </c>
      <c r="AB3064" s="58">
        <v>200</v>
      </c>
      <c r="AC3064" s="58">
        <v>286</v>
      </c>
    </row>
    <row r="3065" spans="19:29" ht="18" customHeight="1" x14ac:dyDescent="0.25">
      <c r="S3065" s="58" t="s">
        <v>82</v>
      </c>
      <c r="T3065" s="58">
        <v>2024</v>
      </c>
      <c r="U3065" s="58" t="s">
        <v>2</v>
      </c>
      <c r="V3065" s="58" t="s">
        <v>95</v>
      </c>
      <c r="W3065" s="58" t="s">
        <v>97</v>
      </c>
      <c r="X3065" s="58" t="s">
        <v>98</v>
      </c>
      <c r="Y3065" s="58" t="s">
        <v>94</v>
      </c>
      <c r="Z3065" s="58" t="s">
        <v>96</v>
      </c>
      <c r="AA3065" s="58" t="s">
        <v>99</v>
      </c>
      <c r="AB3065" s="58">
        <v>232</v>
      </c>
      <c r="AC3065" s="58">
        <v>331.76</v>
      </c>
    </row>
    <row r="3066" spans="19:29" ht="18" customHeight="1" x14ac:dyDescent="0.25">
      <c r="S3066" s="58" t="s">
        <v>91</v>
      </c>
      <c r="T3066" s="58">
        <v>2024</v>
      </c>
      <c r="U3066" s="58" t="s">
        <v>2</v>
      </c>
      <c r="V3066" s="58" t="s">
        <v>95</v>
      </c>
      <c r="W3066" s="58" t="s">
        <v>97</v>
      </c>
      <c r="X3066" s="58" t="s">
        <v>98</v>
      </c>
      <c r="Y3066" s="58" t="s">
        <v>94</v>
      </c>
      <c r="Z3066" s="58" t="s">
        <v>96</v>
      </c>
      <c r="AA3066" s="58" t="s">
        <v>99</v>
      </c>
      <c r="AB3066" s="58">
        <v>202</v>
      </c>
      <c r="AC3066" s="58">
        <v>288.86</v>
      </c>
    </row>
    <row r="3067" spans="19:29" ht="18" customHeight="1" x14ac:dyDescent="0.25">
      <c r="S3067" s="58" t="s">
        <v>82</v>
      </c>
      <c r="T3067" s="58">
        <v>2024</v>
      </c>
      <c r="U3067" s="58" t="s">
        <v>2</v>
      </c>
      <c r="V3067" s="58" t="s">
        <v>95</v>
      </c>
      <c r="W3067" s="58" t="s">
        <v>97</v>
      </c>
      <c r="X3067" s="58" t="s">
        <v>98</v>
      </c>
      <c r="Y3067" s="58" t="s">
        <v>94</v>
      </c>
      <c r="Z3067" s="58" t="s">
        <v>96</v>
      </c>
      <c r="AA3067" s="58" t="s">
        <v>99</v>
      </c>
      <c r="AB3067" s="58">
        <v>801</v>
      </c>
      <c r="AC3067" s="58">
        <v>1145.43</v>
      </c>
    </row>
    <row r="3068" spans="19:29" ht="18" customHeight="1" x14ac:dyDescent="0.25">
      <c r="S3068" s="58" t="s">
        <v>82</v>
      </c>
      <c r="T3068" s="58">
        <v>2024</v>
      </c>
      <c r="U3068" s="58" t="s">
        <v>2</v>
      </c>
      <c r="V3068" s="58" t="s">
        <v>95</v>
      </c>
      <c r="W3068" s="58" t="s">
        <v>97</v>
      </c>
      <c r="X3068" s="58" t="s">
        <v>98</v>
      </c>
      <c r="Y3068" s="58" t="s">
        <v>94</v>
      </c>
      <c r="Z3068" s="58" t="s">
        <v>96</v>
      </c>
      <c r="AA3068" s="58" t="s">
        <v>99</v>
      </c>
      <c r="AB3068" s="58">
        <v>887</v>
      </c>
      <c r="AC3068" s="58">
        <v>1268.4099999999999</v>
      </c>
    </row>
    <row r="3069" spans="19:29" ht="18" customHeight="1" x14ac:dyDescent="0.25">
      <c r="S3069" s="58" t="s">
        <v>82</v>
      </c>
      <c r="T3069" s="58">
        <v>2024</v>
      </c>
      <c r="U3069" s="58" t="s">
        <v>2</v>
      </c>
      <c r="V3069" s="58" t="s">
        <v>95</v>
      </c>
      <c r="W3069" s="58" t="s">
        <v>97</v>
      </c>
      <c r="X3069" s="58" t="s">
        <v>98</v>
      </c>
      <c r="Y3069" s="58" t="s">
        <v>94</v>
      </c>
      <c r="Z3069" s="58" t="s">
        <v>96</v>
      </c>
      <c r="AA3069" s="58" t="s">
        <v>99</v>
      </c>
      <c r="AB3069" s="58">
        <v>840</v>
      </c>
      <c r="AC3069" s="58">
        <v>526.24</v>
      </c>
    </row>
    <row r="3070" spans="19:29" ht="18" customHeight="1" x14ac:dyDescent="0.25">
      <c r="S3070" s="58" t="s">
        <v>82</v>
      </c>
      <c r="T3070" s="58">
        <v>2024</v>
      </c>
      <c r="U3070" s="58" t="s">
        <v>2</v>
      </c>
      <c r="V3070" s="58" t="s">
        <v>95</v>
      </c>
      <c r="W3070" s="58" t="s">
        <v>97</v>
      </c>
      <c r="X3070" s="58" t="s">
        <v>98</v>
      </c>
      <c r="Y3070" s="58" t="s">
        <v>94</v>
      </c>
      <c r="Z3070" s="58" t="s">
        <v>96</v>
      </c>
      <c r="AA3070" s="58" t="s">
        <v>99</v>
      </c>
      <c r="AB3070" s="58">
        <v>201</v>
      </c>
      <c r="AC3070" s="58">
        <v>287.43</v>
      </c>
    </row>
    <row r="3071" spans="19:29" ht="18" customHeight="1" x14ac:dyDescent="0.25">
      <c r="S3071" s="58" t="s">
        <v>91</v>
      </c>
      <c r="T3071" s="58">
        <v>2024</v>
      </c>
      <c r="U3071" s="58" t="s">
        <v>2</v>
      </c>
      <c r="V3071" s="58" t="s">
        <v>95</v>
      </c>
      <c r="W3071" s="58" t="s">
        <v>97</v>
      </c>
      <c r="X3071" s="58" t="s">
        <v>98</v>
      </c>
      <c r="Y3071" s="58" t="s">
        <v>94</v>
      </c>
      <c r="Z3071" s="58" t="s">
        <v>96</v>
      </c>
      <c r="AA3071" s="58" t="s">
        <v>99</v>
      </c>
      <c r="AB3071" s="58">
        <v>229</v>
      </c>
      <c r="AC3071" s="58">
        <v>327.47000000000003</v>
      </c>
    </row>
    <row r="3072" spans="19:29" ht="18" customHeight="1" x14ac:dyDescent="0.25">
      <c r="S3072" s="58" t="s">
        <v>82</v>
      </c>
      <c r="T3072" s="58">
        <v>2024</v>
      </c>
      <c r="U3072" s="58" t="s">
        <v>2</v>
      </c>
      <c r="V3072" s="58" t="s">
        <v>95</v>
      </c>
      <c r="W3072" s="58" t="s">
        <v>97</v>
      </c>
      <c r="X3072" s="58" t="s">
        <v>98</v>
      </c>
      <c r="Y3072" s="58" t="s">
        <v>94</v>
      </c>
      <c r="Z3072" s="58" t="s">
        <v>96</v>
      </c>
      <c r="AA3072" s="58" t="s">
        <v>99</v>
      </c>
      <c r="AB3072" s="58">
        <v>205</v>
      </c>
      <c r="AC3072" s="58">
        <v>293.14999999999998</v>
      </c>
    </row>
    <row r="3073" spans="19:29" ht="18" customHeight="1" x14ac:dyDescent="0.25">
      <c r="S3073" s="58" t="s">
        <v>82</v>
      </c>
      <c r="T3073" s="58">
        <v>2024</v>
      </c>
      <c r="U3073" s="58" t="s">
        <v>2</v>
      </c>
      <c r="V3073" s="58" t="s">
        <v>95</v>
      </c>
      <c r="W3073" s="58" t="s">
        <v>97</v>
      </c>
      <c r="X3073" s="58" t="s">
        <v>98</v>
      </c>
      <c r="Y3073" s="58" t="s">
        <v>94</v>
      </c>
      <c r="Z3073" s="58" t="s">
        <v>96</v>
      </c>
      <c r="AA3073" s="58" t="s">
        <v>99</v>
      </c>
      <c r="AB3073" s="58">
        <v>810</v>
      </c>
      <c r="AC3073" s="58">
        <v>1158.3</v>
      </c>
    </row>
    <row r="3074" spans="19:29" ht="18" customHeight="1" x14ac:dyDescent="0.25">
      <c r="S3074" s="58" t="s">
        <v>89</v>
      </c>
      <c r="T3074" s="58">
        <v>2024</v>
      </c>
      <c r="U3074" s="58" t="s">
        <v>2</v>
      </c>
      <c r="V3074" s="58" t="s">
        <v>95</v>
      </c>
      <c r="W3074" s="58" t="s">
        <v>97</v>
      </c>
      <c r="X3074" s="58" t="s">
        <v>98</v>
      </c>
      <c r="Y3074" s="58" t="s">
        <v>94</v>
      </c>
      <c r="Z3074" s="58" t="s">
        <v>96</v>
      </c>
      <c r="AA3074" s="58" t="s">
        <v>99</v>
      </c>
      <c r="AB3074" s="58">
        <v>203</v>
      </c>
      <c r="AC3074" s="58">
        <v>290.28999999999996</v>
      </c>
    </row>
    <row r="3075" spans="19:29" ht="18" customHeight="1" x14ac:dyDescent="0.25">
      <c r="S3075" s="58" t="s">
        <v>91</v>
      </c>
      <c r="T3075" s="58">
        <v>2024</v>
      </c>
      <c r="U3075" s="58" t="s">
        <v>4</v>
      </c>
      <c r="V3075" s="58" t="s">
        <v>95</v>
      </c>
      <c r="W3075" s="58" t="s">
        <v>97</v>
      </c>
      <c r="X3075" s="58" t="s">
        <v>98</v>
      </c>
      <c r="Y3075" s="58" t="s">
        <v>94</v>
      </c>
      <c r="Z3075" s="58" t="s">
        <v>96</v>
      </c>
      <c r="AA3075" s="58" t="s">
        <v>99</v>
      </c>
      <c r="AB3075" s="58">
        <v>218</v>
      </c>
      <c r="AC3075" s="58">
        <v>311.74</v>
      </c>
    </row>
    <row r="3076" spans="19:29" ht="18" customHeight="1" x14ac:dyDescent="0.25">
      <c r="S3076" s="58" t="s">
        <v>91</v>
      </c>
      <c r="T3076" s="58">
        <v>2024</v>
      </c>
      <c r="U3076" s="58" t="s">
        <v>4</v>
      </c>
      <c r="V3076" s="58" t="s">
        <v>95</v>
      </c>
      <c r="W3076" s="58" t="s">
        <v>97</v>
      </c>
      <c r="X3076" s="58" t="s">
        <v>98</v>
      </c>
      <c r="Y3076" s="58" t="s">
        <v>94</v>
      </c>
      <c r="Z3076" s="58" t="s">
        <v>96</v>
      </c>
      <c r="AA3076" s="58" t="s">
        <v>99</v>
      </c>
      <c r="AB3076" s="58">
        <v>194</v>
      </c>
      <c r="AC3076" s="58">
        <v>277.42</v>
      </c>
    </row>
    <row r="3077" spans="19:29" ht="18" customHeight="1" x14ac:dyDescent="0.25">
      <c r="S3077" s="58" t="s">
        <v>89</v>
      </c>
      <c r="T3077" s="58">
        <v>2024</v>
      </c>
      <c r="U3077" s="58" t="s">
        <v>4</v>
      </c>
      <c r="V3077" s="58" t="s">
        <v>95</v>
      </c>
      <c r="W3077" s="58" t="s">
        <v>97</v>
      </c>
      <c r="X3077" s="58" t="s">
        <v>98</v>
      </c>
      <c r="Y3077" s="58" t="s">
        <v>94</v>
      </c>
      <c r="Z3077" s="58" t="s">
        <v>96</v>
      </c>
      <c r="AA3077" s="58" t="s">
        <v>99</v>
      </c>
      <c r="AB3077" s="58">
        <v>220</v>
      </c>
      <c r="AC3077" s="58">
        <v>314.60000000000002</v>
      </c>
    </row>
    <row r="3078" spans="19:29" ht="18" customHeight="1" x14ac:dyDescent="0.25">
      <c r="S3078" s="58" t="s">
        <v>89</v>
      </c>
      <c r="T3078" s="58">
        <v>2024</v>
      </c>
      <c r="U3078" s="58" t="s">
        <v>4</v>
      </c>
      <c r="V3078" s="58" t="s">
        <v>95</v>
      </c>
      <c r="W3078" s="58" t="s">
        <v>97</v>
      </c>
      <c r="X3078" s="58" t="s">
        <v>98</v>
      </c>
      <c r="Y3078" s="58" t="s">
        <v>94</v>
      </c>
      <c r="Z3078" s="58" t="s">
        <v>96</v>
      </c>
      <c r="AA3078" s="58" t="s">
        <v>99</v>
      </c>
      <c r="AB3078" s="58">
        <v>190</v>
      </c>
      <c r="AC3078" s="58">
        <v>271.7</v>
      </c>
    </row>
    <row r="3079" spans="19:29" ht="18" customHeight="1" x14ac:dyDescent="0.25">
      <c r="S3079" s="58" t="s">
        <v>89</v>
      </c>
      <c r="T3079" s="58">
        <v>2024</v>
      </c>
      <c r="U3079" s="58" t="s">
        <v>4</v>
      </c>
      <c r="V3079" s="58" t="s">
        <v>95</v>
      </c>
      <c r="W3079" s="58" t="s">
        <v>97</v>
      </c>
      <c r="X3079" s="58" t="s">
        <v>98</v>
      </c>
      <c r="Y3079" s="58" t="s">
        <v>94</v>
      </c>
      <c r="Z3079" s="58" t="s">
        <v>96</v>
      </c>
      <c r="AA3079" s="58" t="s">
        <v>99</v>
      </c>
      <c r="AB3079" s="58">
        <v>889</v>
      </c>
      <c r="AC3079" s="58">
        <v>1271.27</v>
      </c>
    </row>
    <row r="3080" spans="19:29" ht="18" customHeight="1" x14ac:dyDescent="0.25">
      <c r="S3080" s="58" t="s">
        <v>89</v>
      </c>
      <c r="T3080" s="58">
        <v>2024</v>
      </c>
      <c r="U3080" s="58" t="s">
        <v>4</v>
      </c>
      <c r="V3080" s="58" t="s">
        <v>95</v>
      </c>
      <c r="W3080" s="58" t="s">
        <v>97</v>
      </c>
      <c r="X3080" s="58" t="s">
        <v>98</v>
      </c>
      <c r="Y3080" s="58" t="s">
        <v>94</v>
      </c>
      <c r="Z3080" s="58" t="s">
        <v>96</v>
      </c>
      <c r="AA3080" s="58" t="s">
        <v>99</v>
      </c>
      <c r="AB3080" s="58">
        <v>842</v>
      </c>
      <c r="AC3080" s="58">
        <v>526.24</v>
      </c>
    </row>
    <row r="3081" spans="19:29" ht="18" customHeight="1" x14ac:dyDescent="0.25">
      <c r="S3081" s="58" t="s">
        <v>89</v>
      </c>
      <c r="T3081" s="58">
        <v>2024</v>
      </c>
      <c r="U3081" s="58" t="s">
        <v>4</v>
      </c>
      <c r="V3081" s="58" t="s">
        <v>95</v>
      </c>
      <c r="W3081" s="58" t="s">
        <v>97</v>
      </c>
      <c r="X3081" s="58" t="s">
        <v>98</v>
      </c>
      <c r="Y3081" s="58" t="s">
        <v>94</v>
      </c>
      <c r="Z3081" s="58" t="s">
        <v>96</v>
      </c>
      <c r="AA3081" s="58" t="s">
        <v>99</v>
      </c>
      <c r="AB3081" s="58">
        <v>217</v>
      </c>
      <c r="AC3081" s="58">
        <v>310.31</v>
      </c>
    </row>
    <row r="3082" spans="19:29" ht="18" customHeight="1" x14ac:dyDescent="0.25">
      <c r="S3082" s="58" t="s">
        <v>89</v>
      </c>
      <c r="T3082" s="58">
        <v>2024</v>
      </c>
      <c r="U3082" s="58" t="s">
        <v>4</v>
      </c>
      <c r="V3082" s="58" t="s">
        <v>95</v>
      </c>
      <c r="W3082" s="58" t="s">
        <v>97</v>
      </c>
      <c r="X3082" s="58" t="s">
        <v>98</v>
      </c>
      <c r="Y3082" s="58" t="s">
        <v>94</v>
      </c>
      <c r="Z3082" s="58" t="s">
        <v>96</v>
      </c>
      <c r="AA3082" s="58" t="s">
        <v>99</v>
      </c>
      <c r="AB3082" s="58">
        <v>193</v>
      </c>
      <c r="AC3082" s="58">
        <v>275.99</v>
      </c>
    </row>
    <row r="3083" spans="19:29" ht="18" customHeight="1" x14ac:dyDescent="0.25">
      <c r="S3083" s="58" t="s">
        <v>91</v>
      </c>
      <c r="T3083" s="58">
        <v>2024</v>
      </c>
      <c r="U3083" s="58" t="s">
        <v>4</v>
      </c>
      <c r="V3083" s="58" t="s">
        <v>95</v>
      </c>
      <c r="W3083" s="58" t="s">
        <v>97</v>
      </c>
      <c r="X3083" s="58" t="s">
        <v>98</v>
      </c>
      <c r="Y3083" s="58" t="s">
        <v>94</v>
      </c>
      <c r="Z3083" s="58" t="s">
        <v>96</v>
      </c>
      <c r="AA3083" s="58" t="s">
        <v>99</v>
      </c>
      <c r="AB3083" s="58">
        <v>811</v>
      </c>
      <c r="AC3083" s="58">
        <v>1159.73</v>
      </c>
    </row>
    <row r="3084" spans="19:29" ht="18" customHeight="1" x14ac:dyDescent="0.25">
      <c r="S3084" s="58" t="s">
        <v>91</v>
      </c>
      <c r="T3084" s="58">
        <v>2024</v>
      </c>
      <c r="U3084" s="58" t="s">
        <v>4</v>
      </c>
      <c r="V3084" s="58" t="s">
        <v>95</v>
      </c>
      <c r="W3084" s="58" t="s">
        <v>97</v>
      </c>
      <c r="X3084" s="58" t="s">
        <v>98</v>
      </c>
      <c r="Y3084" s="58" t="s">
        <v>94</v>
      </c>
      <c r="Z3084" s="58" t="s">
        <v>96</v>
      </c>
      <c r="AA3084" s="58" t="s">
        <v>99</v>
      </c>
      <c r="AB3084" s="58">
        <v>191</v>
      </c>
      <c r="AC3084" s="58">
        <v>273.13</v>
      </c>
    </row>
    <row r="3085" spans="19:29" ht="18" customHeight="1" x14ac:dyDescent="0.25">
      <c r="S3085" s="58" t="s">
        <v>89</v>
      </c>
      <c r="T3085" s="58">
        <v>2024</v>
      </c>
      <c r="U3085" s="58" t="s">
        <v>10</v>
      </c>
      <c r="V3085" s="58" t="s">
        <v>95</v>
      </c>
      <c r="W3085" s="58" t="s">
        <v>97</v>
      </c>
      <c r="X3085" s="58" t="s">
        <v>98</v>
      </c>
      <c r="Y3085" s="58" t="s">
        <v>94</v>
      </c>
      <c r="Z3085" s="58" t="s">
        <v>96</v>
      </c>
      <c r="AA3085" s="58" t="s">
        <v>99</v>
      </c>
      <c r="AB3085" s="58">
        <v>188</v>
      </c>
      <c r="AC3085" s="58">
        <v>268.84000000000003</v>
      </c>
    </row>
    <row r="3086" spans="19:29" ht="18" customHeight="1" x14ac:dyDescent="0.25">
      <c r="S3086" s="58" t="s">
        <v>93</v>
      </c>
      <c r="T3086" s="58">
        <v>2024</v>
      </c>
      <c r="U3086" s="58" t="s">
        <v>10</v>
      </c>
      <c r="V3086" s="58" t="s">
        <v>95</v>
      </c>
      <c r="W3086" s="58" t="s">
        <v>97</v>
      </c>
      <c r="X3086" s="58" t="s">
        <v>98</v>
      </c>
      <c r="Y3086" s="58" t="s">
        <v>94</v>
      </c>
      <c r="Z3086" s="58" t="s">
        <v>96</v>
      </c>
      <c r="AA3086" s="58" t="s">
        <v>99</v>
      </c>
      <c r="AB3086" s="58">
        <v>158</v>
      </c>
      <c r="AC3086" s="58">
        <v>225.94</v>
      </c>
    </row>
    <row r="3087" spans="19:29" ht="18" customHeight="1" x14ac:dyDescent="0.25">
      <c r="S3087" s="58" t="s">
        <v>82</v>
      </c>
      <c r="T3087" s="58">
        <v>2024</v>
      </c>
      <c r="U3087" s="58" t="s">
        <v>10</v>
      </c>
      <c r="V3087" s="58" t="s">
        <v>95</v>
      </c>
      <c r="W3087" s="58" t="s">
        <v>97</v>
      </c>
      <c r="X3087" s="58" t="s">
        <v>98</v>
      </c>
      <c r="Y3087" s="58" t="s">
        <v>94</v>
      </c>
      <c r="Z3087" s="58" t="s">
        <v>96</v>
      </c>
      <c r="AA3087" s="58" t="s">
        <v>99</v>
      </c>
      <c r="AB3087" s="58">
        <v>160</v>
      </c>
      <c r="AC3087" s="58">
        <v>228.8</v>
      </c>
    </row>
    <row r="3088" spans="19:29" ht="18" customHeight="1" x14ac:dyDescent="0.25">
      <c r="S3088" s="58" t="s">
        <v>82</v>
      </c>
      <c r="T3088" s="58">
        <v>2024</v>
      </c>
      <c r="U3088" s="58" t="s">
        <v>10</v>
      </c>
      <c r="V3088" s="58" t="s">
        <v>95</v>
      </c>
      <c r="W3088" s="58" t="s">
        <v>97</v>
      </c>
      <c r="X3088" s="58" t="s">
        <v>98</v>
      </c>
      <c r="Y3088" s="58" t="s">
        <v>94</v>
      </c>
      <c r="Z3088" s="58" t="s">
        <v>96</v>
      </c>
      <c r="AA3088" s="58" t="s">
        <v>99</v>
      </c>
      <c r="AB3088" s="58">
        <v>808</v>
      </c>
      <c r="AC3088" s="58">
        <v>1155.44</v>
      </c>
    </row>
    <row r="3089" spans="19:29" ht="18" customHeight="1" x14ac:dyDescent="0.25">
      <c r="S3089" s="58" t="s">
        <v>89</v>
      </c>
      <c r="T3089" s="58">
        <v>2024</v>
      </c>
      <c r="U3089" s="58" t="s">
        <v>10</v>
      </c>
      <c r="V3089" s="58" t="s">
        <v>95</v>
      </c>
      <c r="W3089" s="58" t="s">
        <v>97</v>
      </c>
      <c r="X3089" s="58" t="s">
        <v>98</v>
      </c>
      <c r="Y3089" s="58" t="s">
        <v>94</v>
      </c>
      <c r="Z3089" s="58" t="s">
        <v>96</v>
      </c>
      <c r="AA3089" s="58" t="s">
        <v>99</v>
      </c>
      <c r="AB3089" s="58">
        <v>894</v>
      </c>
      <c r="AC3089" s="58">
        <v>1278.42</v>
      </c>
    </row>
    <row r="3090" spans="19:29" ht="18" customHeight="1" x14ac:dyDescent="0.25">
      <c r="S3090" s="58" t="s">
        <v>89</v>
      </c>
      <c r="T3090" s="58">
        <v>2024</v>
      </c>
      <c r="U3090" s="58" t="s">
        <v>10</v>
      </c>
      <c r="V3090" s="58" t="s">
        <v>95</v>
      </c>
      <c r="W3090" s="58" t="s">
        <v>97</v>
      </c>
      <c r="X3090" s="58" t="s">
        <v>98</v>
      </c>
      <c r="Y3090" s="58" t="s">
        <v>94</v>
      </c>
      <c r="Z3090" s="58" t="s">
        <v>96</v>
      </c>
      <c r="AA3090" s="58" t="s">
        <v>99</v>
      </c>
      <c r="AB3090" s="58">
        <v>847</v>
      </c>
      <c r="AC3090" s="58">
        <v>526.24</v>
      </c>
    </row>
    <row r="3091" spans="19:29" ht="18" customHeight="1" x14ac:dyDescent="0.25">
      <c r="S3091" s="58" t="s">
        <v>82</v>
      </c>
      <c r="T3091" s="58">
        <v>2024</v>
      </c>
      <c r="U3091" s="58" t="s">
        <v>10</v>
      </c>
      <c r="V3091" s="58" t="s">
        <v>95</v>
      </c>
      <c r="W3091" s="58" t="s">
        <v>97</v>
      </c>
      <c r="X3091" s="58" t="s">
        <v>98</v>
      </c>
      <c r="Y3091" s="58" t="s">
        <v>94</v>
      </c>
      <c r="Z3091" s="58" t="s">
        <v>96</v>
      </c>
      <c r="AA3091" s="58" t="s">
        <v>99</v>
      </c>
      <c r="AB3091" s="58">
        <v>159</v>
      </c>
      <c r="AC3091" s="58">
        <v>227.37</v>
      </c>
    </row>
    <row r="3092" spans="19:29" ht="18" customHeight="1" x14ac:dyDescent="0.25">
      <c r="S3092" s="58" t="s">
        <v>82</v>
      </c>
      <c r="T3092" s="58">
        <v>2024</v>
      </c>
      <c r="U3092" s="58" t="s">
        <v>10</v>
      </c>
      <c r="V3092" s="58" t="s">
        <v>95</v>
      </c>
      <c r="W3092" s="58" t="s">
        <v>97</v>
      </c>
      <c r="X3092" s="58" t="s">
        <v>98</v>
      </c>
      <c r="Y3092" s="58" t="s">
        <v>94</v>
      </c>
      <c r="Z3092" s="58" t="s">
        <v>96</v>
      </c>
      <c r="AA3092" s="58" t="s">
        <v>99</v>
      </c>
      <c r="AB3092" s="58">
        <v>187</v>
      </c>
      <c r="AC3092" s="58">
        <v>267.40999999999997</v>
      </c>
    </row>
    <row r="3093" spans="19:29" ht="18" customHeight="1" x14ac:dyDescent="0.25">
      <c r="S3093" s="58" t="s">
        <v>93</v>
      </c>
      <c r="T3093" s="58">
        <v>2024</v>
      </c>
      <c r="U3093" s="58" t="s">
        <v>10</v>
      </c>
      <c r="V3093" s="58" t="s">
        <v>95</v>
      </c>
      <c r="W3093" s="58" t="s">
        <v>97</v>
      </c>
      <c r="X3093" s="58" t="s">
        <v>98</v>
      </c>
      <c r="Y3093" s="58" t="s">
        <v>94</v>
      </c>
      <c r="Z3093" s="58" t="s">
        <v>96</v>
      </c>
      <c r="AA3093" s="58" t="s">
        <v>99</v>
      </c>
      <c r="AB3093" s="58">
        <v>817</v>
      </c>
      <c r="AC3093" s="58">
        <v>1168.31</v>
      </c>
    </row>
    <row r="3094" spans="19:29" ht="18" customHeight="1" x14ac:dyDescent="0.25">
      <c r="S3094" s="58" t="s">
        <v>89</v>
      </c>
      <c r="T3094" s="58">
        <v>2024</v>
      </c>
      <c r="U3094" s="58" t="s">
        <v>10</v>
      </c>
      <c r="V3094" s="58" t="s">
        <v>95</v>
      </c>
      <c r="W3094" s="58" t="s">
        <v>97</v>
      </c>
      <c r="X3094" s="58" t="s">
        <v>98</v>
      </c>
      <c r="Y3094" s="58" t="s">
        <v>94</v>
      </c>
      <c r="Z3094" s="58" t="s">
        <v>96</v>
      </c>
      <c r="AA3094" s="58" t="s">
        <v>99</v>
      </c>
      <c r="AB3094" s="58">
        <v>161</v>
      </c>
      <c r="AC3094" s="58">
        <v>230.23000000000002</v>
      </c>
    </row>
    <row r="3095" spans="19:29" ht="18" customHeight="1" x14ac:dyDescent="0.25">
      <c r="S3095" s="58" t="s">
        <v>82</v>
      </c>
      <c r="T3095" s="58">
        <v>2024</v>
      </c>
      <c r="U3095" s="58" t="s">
        <v>9</v>
      </c>
      <c r="V3095" s="58" t="s">
        <v>95</v>
      </c>
      <c r="W3095" s="58" t="s">
        <v>97</v>
      </c>
      <c r="X3095" s="58" t="s">
        <v>98</v>
      </c>
      <c r="Y3095" s="58" t="s">
        <v>94</v>
      </c>
      <c r="Z3095" s="58" t="s">
        <v>96</v>
      </c>
      <c r="AA3095" s="58" t="s">
        <v>99</v>
      </c>
      <c r="AB3095" s="58">
        <v>194</v>
      </c>
      <c r="AC3095" s="58">
        <v>277.42</v>
      </c>
    </row>
    <row r="3096" spans="19:29" ht="18" customHeight="1" x14ac:dyDescent="0.25">
      <c r="S3096" s="58" t="s">
        <v>89</v>
      </c>
      <c r="T3096" s="58">
        <v>2024</v>
      </c>
      <c r="U3096" s="58" t="s">
        <v>9</v>
      </c>
      <c r="V3096" s="58" t="s">
        <v>95</v>
      </c>
      <c r="W3096" s="58" t="s">
        <v>97</v>
      </c>
      <c r="X3096" s="58" t="s">
        <v>98</v>
      </c>
      <c r="Y3096" s="58" t="s">
        <v>94</v>
      </c>
      <c r="Z3096" s="58" t="s">
        <v>96</v>
      </c>
      <c r="AA3096" s="58" t="s">
        <v>99</v>
      </c>
      <c r="AB3096" s="58">
        <v>164</v>
      </c>
      <c r="AC3096" s="58">
        <v>234.51999999999998</v>
      </c>
    </row>
    <row r="3097" spans="19:29" ht="18" customHeight="1" x14ac:dyDescent="0.25">
      <c r="S3097" s="58" t="s">
        <v>89</v>
      </c>
      <c r="T3097" s="58">
        <v>2024</v>
      </c>
      <c r="U3097" s="58" t="s">
        <v>9</v>
      </c>
      <c r="V3097" s="58" t="s">
        <v>95</v>
      </c>
      <c r="W3097" s="58" t="s">
        <v>97</v>
      </c>
      <c r="X3097" s="58" t="s">
        <v>98</v>
      </c>
      <c r="Y3097" s="58" t="s">
        <v>94</v>
      </c>
      <c r="Z3097" s="58" t="s">
        <v>96</v>
      </c>
      <c r="AA3097" s="58" t="s">
        <v>99</v>
      </c>
      <c r="AB3097" s="58">
        <v>190</v>
      </c>
      <c r="AC3097" s="58">
        <v>271.7</v>
      </c>
    </row>
    <row r="3098" spans="19:29" ht="18" customHeight="1" x14ac:dyDescent="0.25">
      <c r="S3098" s="58" t="s">
        <v>92</v>
      </c>
      <c r="T3098" s="58">
        <v>2024</v>
      </c>
      <c r="U3098" s="58" t="s">
        <v>9</v>
      </c>
      <c r="V3098" s="58" t="s">
        <v>95</v>
      </c>
      <c r="W3098" s="58" t="s">
        <v>97</v>
      </c>
      <c r="X3098" s="58" t="s">
        <v>98</v>
      </c>
      <c r="Y3098" s="58" t="s">
        <v>94</v>
      </c>
      <c r="Z3098" s="58" t="s">
        <v>96</v>
      </c>
      <c r="AA3098" s="58" t="s">
        <v>99</v>
      </c>
      <c r="AB3098" s="58">
        <v>166</v>
      </c>
      <c r="AC3098" s="58">
        <v>237.38</v>
      </c>
    </row>
    <row r="3099" spans="19:29" ht="18" customHeight="1" x14ac:dyDescent="0.25">
      <c r="S3099" s="58" t="s">
        <v>82</v>
      </c>
      <c r="T3099" s="58">
        <v>2024</v>
      </c>
      <c r="U3099" s="58" t="s">
        <v>9</v>
      </c>
      <c r="V3099" s="58" t="s">
        <v>95</v>
      </c>
      <c r="W3099" s="58" t="s">
        <v>97</v>
      </c>
      <c r="X3099" s="58" t="s">
        <v>98</v>
      </c>
      <c r="Y3099" s="58" t="s">
        <v>94</v>
      </c>
      <c r="Z3099" s="58" t="s">
        <v>96</v>
      </c>
      <c r="AA3099" s="58" t="s">
        <v>99</v>
      </c>
      <c r="AB3099" s="58">
        <v>807</v>
      </c>
      <c r="AC3099" s="58">
        <v>1154.01</v>
      </c>
    </row>
    <row r="3100" spans="19:29" ht="18" customHeight="1" x14ac:dyDescent="0.25">
      <c r="S3100" s="58" t="s">
        <v>82</v>
      </c>
      <c r="T3100" s="58">
        <v>2024</v>
      </c>
      <c r="U3100" s="58" t="s">
        <v>9</v>
      </c>
      <c r="V3100" s="58" t="s">
        <v>95</v>
      </c>
      <c r="W3100" s="58" t="s">
        <v>97</v>
      </c>
      <c r="X3100" s="58" t="s">
        <v>98</v>
      </c>
      <c r="Y3100" s="58" t="s">
        <v>94</v>
      </c>
      <c r="Z3100" s="58" t="s">
        <v>96</v>
      </c>
      <c r="AA3100" s="58" t="s">
        <v>99</v>
      </c>
      <c r="AB3100" s="58">
        <v>165</v>
      </c>
      <c r="AC3100" s="58">
        <v>235.95</v>
      </c>
    </row>
    <row r="3101" spans="19:29" ht="18" customHeight="1" x14ac:dyDescent="0.25">
      <c r="S3101" s="58" t="s">
        <v>92</v>
      </c>
      <c r="T3101" s="58">
        <v>2024</v>
      </c>
      <c r="U3101" s="58" t="s">
        <v>9</v>
      </c>
      <c r="V3101" s="58" t="s">
        <v>95</v>
      </c>
      <c r="W3101" s="58" t="s">
        <v>97</v>
      </c>
      <c r="X3101" s="58" t="s">
        <v>98</v>
      </c>
      <c r="Y3101" s="58" t="s">
        <v>94</v>
      </c>
      <c r="Z3101" s="58" t="s">
        <v>96</v>
      </c>
      <c r="AA3101" s="58" t="s">
        <v>99</v>
      </c>
      <c r="AB3101" s="58">
        <v>193</v>
      </c>
      <c r="AC3101" s="58">
        <v>275.99</v>
      </c>
    </row>
    <row r="3102" spans="19:29" ht="18" customHeight="1" x14ac:dyDescent="0.25">
      <c r="S3102" s="58" t="s">
        <v>89</v>
      </c>
      <c r="T3102" s="58">
        <v>2024</v>
      </c>
      <c r="U3102" s="58" t="s">
        <v>9</v>
      </c>
      <c r="V3102" s="58" t="s">
        <v>95</v>
      </c>
      <c r="W3102" s="58" t="s">
        <v>97</v>
      </c>
      <c r="X3102" s="58" t="s">
        <v>98</v>
      </c>
      <c r="Y3102" s="58" t="s">
        <v>94</v>
      </c>
      <c r="Z3102" s="58" t="s">
        <v>96</v>
      </c>
      <c r="AA3102" s="58" t="s">
        <v>99</v>
      </c>
      <c r="AB3102" s="58">
        <v>163</v>
      </c>
      <c r="AC3102" s="58">
        <v>233.09</v>
      </c>
    </row>
    <row r="3103" spans="19:29" ht="18" customHeight="1" x14ac:dyDescent="0.25">
      <c r="S3103" s="58" t="s">
        <v>89</v>
      </c>
      <c r="T3103" s="58">
        <v>2024</v>
      </c>
      <c r="U3103" s="58" t="s">
        <v>9</v>
      </c>
      <c r="V3103" s="58" t="s">
        <v>95</v>
      </c>
      <c r="W3103" s="58" t="s">
        <v>97</v>
      </c>
      <c r="X3103" s="58" t="s">
        <v>98</v>
      </c>
      <c r="Y3103" s="58" t="s">
        <v>94</v>
      </c>
      <c r="Z3103" s="58" t="s">
        <v>96</v>
      </c>
      <c r="AA3103" s="58" t="s">
        <v>99</v>
      </c>
      <c r="AB3103" s="58">
        <v>816</v>
      </c>
      <c r="AC3103" s="58">
        <v>1166.8800000000001</v>
      </c>
    </row>
    <row r="3104" spans="19:29" ht="18" customHeight="1" x14ac:dyDescent="0.25">
      <c r="S3104" s="58" t="s">
        <v>82</v>
      </c>
      <c r="T3104" s="58">
        <v>2024</v>
      </c>
      <c r="U3104" s="58" t="s">
        <v>9</v>
      </c>
      <c r="V3104" s="58" t="s">
        <v>95</v>
      </c>
      <c r="W3104" s="58" t="s">
        <v>97</v>
      </c>
      <c r="X3104" s="58" t="s">
        <v>98</v>
      </c>
      <c r="Y3104" s="58" t="s">
        <v>94</v>
      </c>
      <c r="Z3104" s="58" t="s">
        <v>96</v>
      </c>
      <c r="AA3104" s="58" t="s">
        <v>99</v>
      </c>
      <c r="AB3104" s="58">
        <v>167</v>
      </c>
      <c r="AC3104" s="58">
        <v>238.81</v>
      </c>
    </row>
    <row r="3105" spans="19:29" ht="18" customHeight="1" x14ac:dyDescent="0.25">
      <c r="S3105" s="58" t="s">
        <v>89</v>
      </c>
      <c r="T3105" s="58">
        <v>2024</v>
      </c>
      <c r="U3105" s="58" t="s">
        <v>8</v>
      </c>
      <c r="V3105" s="58" t="s">
        <v>95</v>
      </c>
      <c r="W3105" s="58" t="s">
        <v>97</v>
      </c>
      <c r="X3105" s="58" t="s">
        <v>98</v>
      </c>
      <c r="Y3105" s="58" t="s">
        <v>94</v>
      </c>
      <c r="Z3105" s="58" t="s">
        <v>96</v>
      </c>
      <c r="AA3105" s="58" t="s">
        <v>99</v>
      </c>
      <c r="AB3105" s="58">
        <v>200</v>
      </c>
      <c r="AC3105" s="58">
        <v>286</v>
      </c>
    </row>
    <row r="3106" spans="19:29" ht="18" customHeight="1" x14ac:dyDescent="0.25">
      <c r="S3106" s="58" t="s">
        <v>82</v>
      </c>
      <c r="T3106" s="58">
        <v>2024</v>
      </c>
      <c r="U3106" s="58" t="s">
        <v>8</v>
      </c>
      <c r="V3106" s="58" t="s">
        <v>95</v>
      </c>
      <c r="W3106" s="58" t="s">
        <v>97</v>
      </c>
      <c r="X3106" s="58" t="s">
        <v>98</v>
      </c>
      <c r="Y3106" s="58" t="s">
        <v>94</v>
      </c>
      <c r="Z3106" s="58" t="s">
        <v>96</v>
      </c>
      <c r="AA3106" s="58" t="s">
        <v>99</v>
      </c>
      <c r="AB3106" s="58">
        <v>170</v>
      </c>
      <c r="AC3106" s="58">
        <v>243.1</v>
      </c>
    </row>
    <row r="3107" spans="19:29" ht="18" customHeight="1" x14ac:dyDescent="0.25">
      <c r="S3107" s="58" t="s">
        <v>82</v>
      </c>
      <c r="T3107" s="58">
        <v>2024</v>
      </c>
      <c r="U3107" s="58" t="s">
        <v>8</v>
      </c>
      <c r="V3107" s="58" t="s">
        <v>95</v>
      </c>
      <c r="W3107" s="58" t="s">
        <v>97</v>
      </c>
      <c r="X3107" s="58" t="s">
        <v>98</v>
      </c>
      <c r="Y3107" s="58" t="s">
        <v>94</v>
      </c>
      <c r="Z3107" s="58" t="s">
        <v>96</v>
      </c>
      <c r="AA3107" s="58" t="s">
        <v>99</v>
      </c>
      <c r="AB3107" s="58">
        <v>196</v>
      </c>
      <c r="AC3107" s="58">
        <v>280.27999999999997</v>
      </c>
    </row>
    <row r="3108" spans="19:29" ht="18" customHeight="1" x14ac:dyDescent="0.25">
      <c r="S3108" s="58" t="s">
        <v>89</v>
      </c>
      <c r="T3108" s="58">
        <v>2024</v>
      </c>
      <c r="U3108" s="58" t="s">
        <v>8</v>
      </c>
      <c r="V3108" s="58" t="s">
        <v>95</v>
      </c>
      <c r="W3108" s="58" t="s">
        <v>97</v>
      </c>
      <c r="X3108" s="58" t="s">
        <v>98</v>
      </c>
      <c r="Y3108" s="58" t="s">
        <v>94</v>
      </c>
      <c r="Z3108" s="58" t="s">
        <v>96</v>
      </c>
      <c r="AA3108" s="58" t="s">
        <v>99</v>
      </c>
      <c r="AB3108" s="58">
        <v>172</v>
      </c>
      <c r="AC3108" s="58">
        <v>245.95999999999998</v>
      </c>
    </row>
    <row r="3109" spans="19:29" ht="18" customHeight="1" x14ac:dyDescent="0.25">
      <c r="S3109" s="58" t="s">
        <v>89</v>
      </c>
      <c r="T3109" s="58">
        <v>2024</v>
      </c>
      <c r="U3109" s="58" t="s">
        <v>8</v>
      </c>
      <c r="V3109" s="58" t="s">
        <v>95</v>
      </c>
      <c r="W3109" s="58" t="s">
        <v>97</v>
      </c>
      <c r="X3109" s="58" t="s">
        <v>98</v>
      </c>
      <c r="Y3109" s="58" t="s">
        <v>94</v>
      </c>
      <c r="Z3109" s="58" t="s">
        <v>96</v>
      </c>
      <c r="AA3109" s="58" t="s">
        <v>99</v>
      </c>
      <c r="AB3109" s="58">
        <v>806</v>
      </c>
      <c r="AC3109" s="58">
        <v>1152.58</v>
      </c>
    </row>
    <row r="3110" spans="19:29" ht="18" customHeight="1" x14ac:dyDescent="0.25">
      <c r="S3110" s="58" t="s">
        <v>82</v>
      </c>
      <c r="T3110" s="58">
        <v>2024</v>
      </c>
      <c r="U3110" s="58" t="s">
        <v>8</v>
      </c>
      <c r="V3110" s="58" t="s">
        <v>95</v>
      </c>
      <c r="W3110" s="58" t="s">
        <v>97</v>
      </c>
      <c r="X3110" s="58" t="s">
        <v>98</v>
      </c>
      <c r="Y3110" s="58" t="s">
        <v>94</v>
      </c>
      <c r="Z3110" s="58" t="s">
        <v>96</v>
      </c>
      <c r="AA3110" s="58" t="s">
        <v>99</v>
      </c>
      <c r="AB3110" s="58">
        <v>893</v>
      </c>
      <c r="AC3110" s="58">
        <v>1276.99</v>
      </c>
    </row>
    <row r="3111" spans="19:29" ht="18" customHeight="1" x14ac:dyDescent="0.25">
      <c r="S3111" s="58" t="s">
        <v>82</v>
      </c>
      <c r="T3111" s="58">
        <v>2024</v>
      </c>
      <c r="U3111" s="58" t="s">
        <v>8</v>
      </c>
      <c r="V3111" s="58" t="s">
        <v>95</v>
      </c>
      <c r="W3111" s="58" t="s">
        <v>97</v>
      </c>
      <c r="X3111" s="58" t="s">
        <v>98</v>
      </c>
      <c r="Y3111" s="58" t="s">
        <v>94</v>
      </c>
      <c r="Z3111" s="58" t="s">
        <v>96</v>
      </c>
      <c r="AA3111" s="58" t="s">
        <v>99</v>
      </c>
      <c r="AB3111" s="58">
        <v>846</v>
      </c>
      <c r="AC3111" s="58">
        <v>526.24</v>
      </c>
    </row>
    <row r="3112" spans="19:29" ht="18" customHeight="1" x14ac:dyDescent="0.25">
      <c r="S3112" s="58" t="s">
        <v>89</v>
      </c>
      <c r="T3112" s="58">
        <v>2024</v>
      </c>
      <c r="U3112" s="58" t="s">
        <v>8</v>
      </c>
      <c r="V3112" s="58" t="s">
        <v>95</v>
      </c>
      <c r="W3112" s="58" t="s">
        <v>97</v>
      </c>
      <c r="X3112" s="58" t="s">
        <v>98</v>
      </c>
      <c r="Y3112" s="58" t="s">
        <v>94</v>
      </c>
      <c r="Z3112" s="58" t="s">
        <v>96</v>
      </c>
      <c r="AA3112" s="58" t="s">
        <v>99</v>
      </c>
      <c r="AB3112" s="58">
        <v>171</v>
      </c>
      <c r="AC3112" s="58">
        <v>244.53</v>
      </c>
    </row>
    <row r="3113" spans="19:29" ht="18" customHeight="1" x14ac:dyDescent="0.25">
      <c r="S3113" s="58" t="s">
        <v>89</v>
      </c>
      <c r="T3113" s="58">
        <v>2024</v>
      </c>
      <c r="U3113" s="58" t="s">
        <v>8</v>
      </c>
      <c r="V3113" s="58" t="s">
        <v>95</v>
      </c>
      <c r="W3113" s="58" t="s">
        <v>97</v>
      </c>
      <c r="X3113" s="58" t="s">
        <v>98</v>
      </c>
      <c r="Y3113" s="58" t="s">
        <v>94</v>
      </c>
      <c r="Z3113" s="58" t="s">
        <v>96</v>
      </c>
      <c r="AA3113" s="58" t="s">
        <v>99</v>
      </c>
      <c r="AB3113" s="58">
        <v>199</v>
      </c>
      <c r="AC3113" s="58">
        <v>284.57</v>
      </c>
    </row>
    <row r="3114" spans="19:29" ht="18" customHeight="1" x14ac:dyDescent="0.25">
      <c r="S3114" s="58" t="s">
        <v>82</v>
      </c>
      <c r="T3114" s="58">
        <v>2024</v>
      </c>
      <c r="U3114" s="58" t="s">
        <v>8</v>
      </c>
      <c r="V3114" s="58" t="s">
        <v>95</v>
      </c>
      <c r="W3114" s="58" t="s">
        <v>97</v>
      </c>
      <c r="X3114" s="58" t="s">
        <v>98</v>
      </c>
      <c r="Y3114" s="58" t="s">
        <v>94</v>
      </c>
      <c r="Z3114" s="58" t="s">
        <v>96</v>
      </c>
      <c r="AA3114" s="58" t="s">
        <v>99</v>
      </c>
      <c r="AB3114" s="58">
        <v>169</v>
      </c>
      <c r="AC3114" s="58">
        <v>241.67000000000002</v>
      </c>
    </row>
    <row r="3115" spans="19:29" ht="18" customHeight="1" x14ac:dyDescent="0.25">
      <c r="S3115" s="58" t="s">
        <v>82</v>
      </c>
      <c r="T3115" s="58">
        <v>2024</v>
      </c>
      <c r="U3115" s="58" t="s">
        <v>8</v>
      </c>
      <c r="V3115" s="58" t="s">
        <v>95</v>
      </c>
      <c r="W3115" s="58" t="s">
        <v>97</v>
      </c>
      <c r="X3115" s="58" t="s">
        <v>98</v>
      </c>
      <c r="Y3115" s="58" t="s">
        <v>94</v>
      </c>
      <c r="Z3115" s="58" t="s">
        <v>96</v>
      </c>
      <c r="AA3115" s="58" t="s">
        <v>99</v>
      </c>
      <c r="AB3115" s="58">
        <v>815</v>
      </c>
      <c r="AC3115" s="58">
        <v>1165.45</v>
      </c>
    </row>
    <row r="3116" spans="19:29" ht="18" customHeight="1" x14ac:dyDescent="0.25">
      <c r="S3116" s="58" t="s">
        <v>89</v>
      </c>
      <c r="T3116" s="58">
        <v>2024</v>
      </c>
      <c r="U3116" s="58" t="s">
        <v>8</v>
      </c>
      <c r="V3116" s="58" t="s">
        <v>95</v>
      </c>
      <c r="W3116" s="58" t="s">
        <v>97</v>
      </c>
      <c r="X3116" s="58" t="s">
        <v>98</v>
      </c>
      <c r="Y3116" s="58" t="s">
        <v>94</v>
      </c>
      <c r="Z3116" s="58" t="s">
        <v>96</v>
      </c>
      <c r="AA3116" s="58" t="s">
        <v>99</v>
      </c>
      <c r="AB3116" s="58">
        <v>173</v>
      </c>
      <c r="AC3116" s="58">
        <v>247.39</v>
      </c>
    </row>
  </sheetData>
  <phoneticPr fontId="3"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34C69-360D-459B-A3DB-B4D6AE6516B7}">
  <sheetPr codeName="Sheet2"/>
  <dimension ref="C3:DM32"/>
  <sheetViews>
    <sheetView showGridLines="0" topLeftCell="DE7" workbookViewId="0">
      <selection activeCell="DK19" sqref="DK19"/>
    </sheetView>
  </sheetViews>
  <sheetFormatPr defaultRowHeight="14.25" x14ac:dyDescent="0.2"/>
  <cols>
    <col min="1" max="2" width="9.140625" style="10"/>
    <col min="3" max="3" width="15" style="10" bestFit="1" customWidth="1"/>
    <col min="4" max="5" width="16" style="10" bestFit="1" customWidth="1"/>
    <col min="6" max="6" width="17.28515625" style="10" bestFit="1" customWidth="1"/>
    <col min="7" max="9" width="9.140625" style="10"/>
    <col min="10" max="10" width="12.5703125" style="10" bestFit="1" customWidth="1"/>
    <col min="11" max="12" width="9.140625" style="10"/>
    <col min="13" max="15" width="13.42578125" style="10" bestFit="1" customWidth="1"/>
    <col min="16" max="16" width="11.5703125" style="10" bestFit="1" customWidth="1"/>
    <col min="17" max="18" width="9.140625" style="10"/>
    <col min="19" max="19" width="16" style="10" bestFit="1" customWidth="1"/>
    <col min="20" max="20" width="23.5703125" style="10" bestFit="1" customWidth="1"/>
    <col min="21" max="21" width="11.140625" style="10" customWidth="1"/>
    <col min="22" max="24" width="9.140625" style="10"/>
    <col min="25" max="25" width="15" style="10" bestFit="1" customWidth="1"/>
    <col min="26" max="26" width="16" style="10" bestFit="1" customWidth="1"/>
    <col min="27" max="28" width="17.28515625" style="10" bestFit="1" customWidth="1"/>
    <col min="29" max="29" width="25.7109375" style="10" bestFit="1" customWidth="1"/>
    <col min="30" max="31" width="9.140625" style="10"/>
    <col min="32" max="32" width="15" style="10" bestFit="1" customWidth="1"/>
    <col min="33" max="33" width="24.7109375" style="10" bestFit="1" customWidth="1"/>
    <col min="34" max="34" width="17.28515625" style="10" bestFit="1" customWidth="1"/>
    <col min="35" max="35" width="25.7109375" style="10" bestFit="1" customWidth="1"/>
    <col min="36" max="36" width="9.140625" style="10"/>
    <col min="37" max="37" width="15" style="10" bestFit="1" customWidth="1"/>
    <col min="38" max="38" width="16" style="10" bestFit="1" customWidth="1"/>
    <col min="39" max="39" width="17.28515625" style="10" bestFit="1" customWidth="1"/>
    <col min="40" max="41" width="9.140625" style="10"/>
    <col min="42" max="42" width="13.42578125" style="10" bestFit="1" customWidth="1"/>
    <col min="43" max="45" width="9.140625" style="10"/>
    <col min="46" max="46" width="29.42578125" style="10" bestFit="1" customWidth="1"/>
    <col min="47" max="47" width="16" style="10" bestFit="1" customWidth="1"/>
    <col min="48" max="48" width="17.28515625" style="10" bestFit="1" customWidth="1"/>
    <col min="49" max="50" width="9.140625" style="10"/>
    <col min="51" max="51" width="25.7109375" style="10" bestFit="1" customWidth="1"/>
    <col min="52" max="52" width="14.5703125" style="10" bestFit="1" customWidth="1"/>
    <col min="53" max="56" width="9.140625" style="10"/>
    <col min="57" max="57" width="14.85546875" style="10" bestFit="1" customWidth="1"/>
    <col min="58" max="58" width="15.42578125" style="10" bestFit="1" customWidth="1"/>
    <col min="59" max="59" width="14.85546875" style="10" bestFit="1" customWidth="1"/>
    <col min="60" max="60" width="15.85546875" style="10" bestFit="1" customWidth="1"/>
    <col min="61" max="62" width="15.85546875" style="10" customWidth="1"/>
    <col min="63" max="63" width="9.42578125" style="10" customWidth="1"/>
    <col min="64" max="65" width="10.5703125" style="10" customWidth="1"/>
    <col min="66" max="66" width="9.140625" style="10" customWidth="1"/>
    <col min="67" max="67" width="9.140625" style="10"/>
    <col min="68" max="68" width="14.85546875" style="10" bestFit="1" customWidth="1"/>
    <col min="69" max="69" width="9.140625" style="10"/>
    <col min="70" max="70" width="15.85546875" style="10" bestFit="1" customWidth="1"/>
    <col min="71" max="71" width="9.140625" style="10"/>
    <col min="72" max="72" width="12.7109375" style="10" bestFit="1" customWidth="1"/>
    <col min="73" max="73" width="9.140625" style="10"/>
    <col min="74" max="74" width="14.85546875" style="10" bestFit="1" customWidth="1"/>
    <col min="75" max="75" width="13.28515625" style="10" bestFit="1" customWidth="1"/>
    <col min="76" max="76" width="15.85546875" style="10" bestFit="1" customWidth="1"/>
    <col min="77" max="77" width="23.28515625" style="10" bestFit="1" customWidth="1"/>
    <col min="78" max="82" width="9.140625" style="10"/>
    <col min="83" max="83" width="13.7109375" style="10" bestFit="1" customWidth="1"/>
    <col min="84" max="84" width="15.28515625" style="10" bestFit="1" customWidth="1"/>
    <col min="85" max="85" width="13.7109375" style="10" bestFit="1" customWidth="1"/>
    <col min="86" max="86" width="12.42578125" style="10" bestFit="1" customWidth="1"/>
    <col min="87" max="87" width="11.5703125" style="10" customWidth="1"/>
    <col min="88" max="92" width="9.140625" style="10"/>
    <col min="93" max="93" width="13.28515625" style="10" bestFit="1" customWidth="1"/>
    <col min="94" max="94" width="14.85546875" style="10" bestFit="1" customWidth="1"/>
    <col min="95" max="96" width="9.140625" style="10"/>
    <col min="97" max="97" width="7" style="10" bestFit="1" customWidth="1"/>
    <col min="98" max="110" width="9.140625" style="10"/>
    <col min="111" max="111" width="13.140625" style="10" bestFit="1" customWidth="1"/>
    <col min="112" max="112" width="12.5703125" style="10" bestFit="1" customWidth="1"/>
    <col min="113" max="114" width="9.140625" style="10"/>
    <col min="115" max="115" width="28.5703125" style="10" bestFit="1" customWidth="1"/>
    <col min="116" max="116" width="9.140625" style="10"/>
    <col min="117" max="117" width="13.140625" style="10" bestFit="1" customWidth="1"/>
    <col min="118" max="16384" width="9.140625" style="10"/>
  </cols>
  <sheetData>
    <row r="3" spans="3:117" x14ac:dyDescent="0.2">
      <c r="BE3" s="30" t="s">
        <v>71</v>
      </c>
    </row>
    <row r="4" spans="3:117" ht="15" x14ac:dyDescent="0.25">
      <c r="S4" s="10" t="s">
        <v>45</v>
      </c>
      <c r="T4" s="10" t="s">
        <v>52</v>
      </c>
      <c r="U4"/>
      <c r="V4" s="12" t="s">
        <v>21</v>
      </c>
      <c r="W4" s="12" t="s">
        <v>53</v>
      </c>
      <c r="Y4" s="64" t="s">
        <v>43</v>
      </c>
      <c r="Z4" s="10" t="s">
        <v>45</v>
      </c>
      <c r="AA4" s="10" t="s">
        <v>46</v>
      </c>
      <c r="AB4"/>
      <c r="AC4" s="12" t="s">
        <v>58</v>
      </c>
      <c r="AD4"/>
      <c r="AE4"/>
      <c r="AF4" s="64" t="s">
        <v>43</v>
      </c>
      <c r="AG4" s="10" t="s">
        <v>60</v>
      </c>
      <c r="AH4"/>
      <c r="AI4" s="12" t="s">
        <v>61</v>
      </c>
      <c r="AK4" s="64" t="s">
        <v>43</v>
      </c>
      <c r="AL4" s="10" t="s">
        <v>45</v>
      </c>
      <c r="AM4" s="10" t="s">
        <v>46</v>
      </c>
    </row>
    <row r="5" spans="3:117" ht="15" x14ac:dyDescent="0.25">
      <c r="K5" s="12" t="s">
        <v>47</v>
      </c>
      <c r="L5" s="12" t="s">
        <v>48</v>
      </c>
      <c r="M5" s="12" t="s">
        <v>49</v>
      </c>
      <c r="N5" s="12" t="s">
        <v>50</v>
      </c>
      <c r="O5" s="12" t="s">
        <v>51</v>
      </c>
      <c r="P5" s="12" t="s">
        <v>56</v>
      </c>
      <c r="Q5" s="12" t="s">
        <v>57</v>
      </c>
      <c r="S5" s="67">
        <v>802617.60000000021</v>
      </c>
      <c r="T5" s="67">
        <v>898931.71199999994</v>
      </c>
      <c r="U5"/>
      <c r="V5" s="15">
        <f>GETPIVOTDATA("Sum of Income",$S$4)/GETPIVOTDATA("Sum of Target Income",$S$4)</f>
        <v>0.89285714285714313</v>
      </c>
      <c r="W5" s="16">
        <f>100%-V5</f>
        <v>0.10714285714285687</v>
      </c>
      <c r="Y5" s="11" t="s">
        <v>0</v>
      </c>
      <c r="Z5" s="67">
        <v>66884.800000000003</v>
      </c>
      <c r="AA5" s="67">
        <v>66884.800000000003</v>
      </c>
      <c r="AB5"/>
      <c r="AC5" s="3">
        <f>IFERROR(AVERAGE(Z5:Z16), "")</f>
        <v>66884.800000000017</v>
      </c>
      <c r="AD5"/>
      <c r="AE5"/>
      <c r="AF5" s="11" t="s">
        <v>0</v>
      </c>
      <c r="AG5" s="67">
        <v>13376.960000000003</v>
      </c>
      <c r="AH5"/>
      <c r="AI5" s="14">
        <f>IFERROR(GETPIVOTDATA("operating profit",$AF$4), "")</f>
        <v>160523.52000000002</v>
      </c>
      <c r="AK5" s="11" t="s">
        <v>40</v>
      </c>
      <c r="AL5" s="67">
        <v>432460.49999999994</v>
      </c>
      <c r="AM5" s="66">
        <v>0.53881263007439661</v>
      </c>
      <c r="AO5" s="12" t="s">
        <v>40</v>
      </c>
      <c r="AP5" s="14">
        <f>GETPIVOTDATA("Sum of Income",$AK$4,"Marketing Strategies","B2B")</f>
        <v>432460.49999999994</v>
      </c>
      <c r="AQ5" s="19">
        <f>GETPIVOTDATA("Sum of Income2",$AK$4,"Marketing Strategies","B2B")</f>
        <v>0.53881263007439661</v>
      </c>
      <c r="AT5" s="64" t="s">
        <v>43</v>
      </c>
      <c r="AU5" s="10" t="s">
        <v>45</v>
      </c>
      <c r="AV5" s="10" t="s">
        <v>46</v>
      </c>
      <c r="AY5" s="20" t="s">
        <v>12</v>
      </c>
      <c r="AZ5" s="22">
        <f t="shared" ref="AZ5:AZ25" si="0">VLOOKUP(AY5,AT6:AV27,2,0)</f>
        <v>168000</v>
      </c>
      <c r="BA5" s="21">
        <f t="shared" ref="BA5:BA25" si="1">VLOOKUP(AY5,AT6:AV27,3,0)</f>
        <v>0.20931512092433557</v>
      </c>
      <c r="BF5" s="23" t="s">
        <v>43</v>
      </c>
      <c r="BG5" t="s">
        <v>69</v>
      </c>
      <c r="BH5" t="s">
        <v>70</v>
      </c>
      <c r="BI5"/>
      <c r="BJ5" s="41"/>
      <c r="BK5" s="31" t="s">
        <v>76</v>
      </c>
      <c r="BL5" s="31"/>
      <c r="BM5" s="31" t="s">
        <v>77</v>
      </c>
      <c r="BN5" s="31"/>
      <c r="BP5" s="31" t="s">
        <v>72</v>
      </c>
      <c r="BR5" s="20" t="s">
        <v>62</v>
      </c>
      <c r="BS5" s="21">
        <f>VLOOKUP(BR5,$BF$6:$BH$11,3,0)</f>
        <v>0.29544495207826388</v>
      </c>
      <c r="BT5" s="22">
        <f>VLOOKUP(BR5,$BF$6:$BG$11,2,0)</f>
        <v>190380</v>
      </c>
      <c r="BV5" t="s">
        <v>69</v>
      </c>
      <c r="BW5" t="s">
        <v>73</v>
      </c>
      <c r="BX5"/>
      <c r="BY5" s="31" t="s">
        <v>74</v>
      </c>
      <c r="BZ5" s="31" t="s">
        <v>75</v>
      </c>
      <c r="CB5" s="35" t="s">
        <v>47</v>
      </c>
      <c r="CC5" s="36" t="s">
        <v>48</v>
      </c>
      <c r="CE5" s="31" t="s">
        <v>78</v>
      </c>
      <c r="CF5" s="31" t="s">
        <v>79</v>
      </c>
      <c r="CG5" s="31" t="s">
        <v>80</v>
      </c>
      <c r="CH5" s="31" t="s">
        <v>81</v>
      </c>
      <c r="CI5" s="56">
        <v>1</v>
      </c>
      <c r="CO5" t="s">
        <v>73</v>
      </c>
      <c r="CP5" t="s">
        <v>69</v>
      </c>
      <c r="CQ5"/>
      <c r="CR5" s="31" t="s">
        <v>107</v>
      </c>
      <c r="CS5" s="31" t="s">
        <v>53</v>
      </c>
      <c r="CU5" s="31" t="s">
        <v>108</v>
      </c>
    </row>
    <row r="6" spans="3:117" ht="21" x14ac:dyDescent="0.35">
      <c r="C6" s="64" t="s">
        <v>43</v>
      </c>
      <c r="D6" s="10" t="s">
        <v>45</v>
      </c>
      <c r="E6" s="10" t="s">
        <v>54</v>
      </c>
      <c r="F6" s="10" t="s">
        <v>55</v>
      </c>
      <c r="J6" s="11" t="s">
        <v>12</v>
      </c>
      <c r="K6" s="13">
        <v>1</v>
      </c>
      <c r="L6" s="13">
        <v>3</v>
      </c>
      <c r="M6" s="14">
        <f>VLOOKUP(J6,$C$7:$E$12,2,0)</f>
        <v>168000</v>
      </c>
      <c r="N6" s="14" t="str">
        <f>IF(M6=MAX($M$6:$M$11),INT(M6),"")</f>
        <v/>
      </c>
      <c r="O6" s="14">
        <f>IF(M6=MAX($M$6:$M$11),"",INT(M6))</f>
        <v>168000</v>
      </c>
      <c r="P6" s="14">
        <f>VLOOKUP(J6,C6:F12,3,0)</f>
        <v>11856</v>
      </c>
      <c r="Q6" s="15">
        <f>VLOOKUP(J6,C6:F13,4,0)</f>
        <v>0.10118631048903302</v>
      </c>
      <c r="S6"/>
      <c r="T6"/>
      <c r="U6"/>
      <c r="W6" s="15"/>
      <c r="Y6" s="11" t="s">
        <v>1</v>
      </c>
      <c r="Z6" s="67">
        <v>66884.800000000003</v>
      </c>
      <c r="AA6" s="67">
        <v>66884.800000000003</v>
      </c>
      <c r="AB6"/>
      <c r="AC6"/>
      <c r="AD6"/>
      <c r="AE6"/>
      <c r="AF6" s="11" t="s">
        <v>1</v>
      </c>
      <c r="AG6" s="67">
        <v>13376.960000000003</v>
      </c>
      <c r="AH6"/>
      <c r="AK6" s="11" t="s">
        <v>42</v>
      </c>
      <c r="AL6" s="67">
        <v>370157.09999999992</v>
      </c>
      <c r="AM6" s="66">
        <v>0.46118736992560339</v>
      </c>
      <c r="AO6" s="12" t="s">
        <v>42</v>
      </c>
      <c r="AP6" s="14">
        <f>GETPIVOTDATA("Sum of Income",$AK$4,"Marketing Strategies","B2C")</f>
        <v>370157.09999999992</v>
      </c>
      <c r="AQ6" s="19">
        <f>GETPIVOTDATA("Sum of Income2",$AK$4,"Marketing Strategies","B2C")</f>
        <v>0.46118736992560339</v>
      </c>
      <c r="AT6" s="11" t="s">
        <v>12</v>
      </c>
      <c r="AU6" s="67">
        <v>168000</v>
      </c>
      <c r="AV6" s="66">
        <v>0.20931512092433557</v>
      </c>
      <c r="AY6" s="20" t="s">
        <v>28</v>
      </c>
      <c r="AZ6" s="22">
        <f t="shared" si="0"/>
        <v>84000</v>
      </c>
      <c r="BA6" s="21">
        <f t="shared" si="1"/>
        <v>0.10465756046216779</v>
      </c>
      <c r="BF6" s="2" t="s">
        <v>62</v>
      </c>
      <c r="BG6" s="3">
        <v>190380</v>
      </c>
      <c r="BH6" s="24">
        <v>0.29544495207826388</v>
      </c>
      <c r="BI6" s="24"/>
      <c r="BJ6" s="33" t="s">
        <v>62</v>
      </c>
      <c r="BK6" s="42" t="str">
        <f>IF(BJ6=$BF$6,"●","")</f>
        <v>●</v>
      </c>
      <c r="BL6" s="43" t="str">
        <f>IF(BJ6=$BF$6,"●","")</f>
        <v>●</v>
      </c>
      <c r="BM6" s="44" t="str">
        <f>IF(BJ6=$BF$6,"","●")</f>
        <v/>
      </c>
      <c r="BN6" s="46" t="str">
        <f>IF(BJ6=$BF$6,"","●")</f>
        <v/>
      </c>
      <c r="BP6" s="32">
        <f>GETPIVOTDATA("Sum of Amount",$BF$5)</f>
        <v>644384</v>
      </c>
      <c r="BR6" s="20" t="s">
        <v>63</v>
      </c>
      <c r="BS6" s="21">
        <f t="shared" ref="BS6:BS10" si="2">VLOOKUP(BR6,$BF$6:$BH$11,3,0)</f>
        <v>0.17061255400506531</v>
      </c>
      <c r="BT6" s="22">
        <f t="shared" ref="BT6:BT10" si="3">VLOOKUP(BR6,$BF$6:$BG$11,2,0)</f>
        <v>109940</v>
      </c>
      <c r="BV6" s="63">
        <v>644384</v>
      </c>
      <c r="BW6" s="63">
        <v>880249.08000000007</v>
      </c>
      <c r="BX6"/>
      <c r="BY6" s="16">
        <f>100%-BZ6</f>
        <v>0.26795265721834105</v>
      </c>
      <c r="BZ6" s="15">
        <f>GETPIVOTDATA("Sum of Amount",$BV$5)/GETPIVOTDATA("Sum of Target",$BV$5)</f>
        <v>0.73204734278165895</v>
      </c>
      <c r="CB6" s="37">
        <v>0</v>
      </c>
      <c r="CC6" s="38">
        <v>1</v>
      </c>
      <c r="CE6" s="51">
        <v>9.1999999999999998E-2</v>
      </c>
      <c r="CF6" s="49">
        <v>7.3999999999999996E-2</v>
      </c>
      <c r="CG6" s="49">
        <v>6.2E-2</v>
      </c>
      <c r="CH6" s="52">
        <f>SUM(CE6:CG6)</f>
        <v>0.22799999999999998</v>
      </c>
      <c r="CI6" s="34">
        <f>100%-CH6</f>
        <v>0.77200000000000002</v>
      </c>
      <c r="CO6">
        <v>1741072.229999997</v>
      </c>
      <c r="CP6">
        <v>1252013</v>
      </c>
      <c r="CQ6"/>
      <c r="CR6" s="15">
        <f>GETPIVOTDATA("Sum of Amount",$CO$5)/GETPIVOTDATA("Sum of Target",$CO$5)</f>
        <v>0.71910457155473795</v>
      </c>
      <c r="CS6" s="16">
        <f>100%-CR6</f>
        <v>0.28089542844526205</v>
      </c>
      <c r="CU6" s="16">
        <f>CS6</f>
        <v>0.28089542844526205</v>
      </c>
    </row>
    <row r="7" spans="3:117" ht="21" x14ac:dyDescent="0.35">
      <c r="C7" s="11" t="s">
        <v>12</v>
      </c>
      <c r="D7" s="65">
        <v>168000</v>
      </c>
      <c r="E7" s="65">
        <v>11856</v>
      </c>
      <c r="F7" s="66">
        <v>0.10118631048903302</v>
      </c>
      <c r="J7" s="11" t="s">
        <v>38</v>
      </c>
      <c r="K7" s="13">
        <v>7</v>
      </c>
      <c r="L7" s="13">
        <v>2</v>
      </c>
      <c r="M7" s="14">
        <f t="shared" ref="M7:M11" si="4">VLOOKUP(J7,$C$7:$E$12,2,0)</f>
        <v>123865.20000000003</v>
      </c>
      <c r="N7" s="14" t="str">
        <f t="shared" ref="N7:N11" si="5">IF(M7=MAX($M$6:$M$11),INT(M7),"")</f>
        <v/>
      </c>
      <c r="O7" s="14">
        <f t="shared" ref="O7:O11" si="6">IF(M7=MAX($M$6:$M$11),"",INT(M7))</f>
        <v>123865</v>
      </c>
      <c r="P7" s="14">
        <f t="shared" ref="P7:P11" si="7">VLOOKUP(J7,C7:F13,3,0)</f>
        <v>13188</v>
      </c>
      <c r="Q7" s="15">
        <f t="shared" ref="Q7:Q11" si="8">VLOOKUP(J7,C7:F14,4,0)</f>
        <v>0.11255440812494666</v>
      </c>
      <c r="S7"/>
      <c r="T7" s="17"/>
      <c r="U7"/>
      <c r="Y7" s="11" t="s">
        <v>2</v>
      </c>
      <c r="Z7" s="67">
        <v>66884.800000000003</v>
      </c>
      <c r="AA7" s="67">
        <v>66884.800000000003</v>
      </c>
      <c r="AB7"/>
      <c r="AC7"/>
      <c r="AD7"/>
      <c r="AE7"/>
      <c r="AF7" s="11" t="s">
        <v>2</v>
      </c>
      <c r="AG7" s="67">
        <v>13376.960000000003</v>
      </c>
      <c r="AH7"/>
      <c r="AK7" s="11" t="s">
        <v>44</v>
      </c>
      <c r="AL7" s="67">
        <v>802617.59999999986</v>
      </c>
      <c r="AM7" s="66">
        <v>1</v>
      </c>
      <c r="AT7" s="68" t="s">
        <v>28</v>
      </c>
      <c r="AU7" s="67">
        <v>84000</v>
      </c>
      <c r="AV7" s="66">
        <v>0.10465756046216779</v>
      </c>
      <c r="AY7" s="20" t="s">
        <v>29</v>
      </c>
      <c r="AZ7" s="22">
        <f t="shared" si="0"/>
        <v>84000</v>
      </c>
      <c r="BA7" s="21">
        <f t="shared" si="1"/>
        <v>0.10465756046216779</v>
      </c>
      <c r="BF7" s="2" t="s">
        <v>64</v>
      </c>
      <c r="BG7" s="3">
        <v>112620</v>
      </c>
      <c r="BH7" s="24">
        <v>0.17477156478124845</v>
      </c>
      <c r="BI7" s="24"/>
      <c r="BJ7" s="33" t="s">
        <v>64</v>
      </c>
      <c r="BK7" s="42" t="str">
        <f t="shared" ref="BK7:BK11" si="9">IF(BJ7=$BF$6,"●","")</f>
        <v/>
      </c>
      <c r="BL7" s="43" t="str">
        <f t="shared" ref="BL7:BL11" si="10">IF(BJ7=$BF$6,"●","")</f>
        <v/>
      </c>
      <c r="BM7" s="44" t="str">
        <f t="shared" ref="BM7:BM11" si="11">IF(BJ7=$BF$6,"","●")</f>
        <v>●</v>
      </c>
      <c r="BN7" s="47" t="str">
        <f t="shared" ref="BN7:BN11" si="12">IF(BJ7=$BF$6,"","●")</f>
        <v>●</v>
      </c>
      <c r="BR7" s="20" t="s">
        <v>64</v>
      </c>
      <c r="BS7" s="21">
        <f t="shared" si="2"/>
        <v>0.17477156478124845</v>
      </c>
      <c r="BT7" s="22">
        <f t="shared" si="3"/>
        <v>112620</v>
      </c>
      <c r="BV7"/>
      <c r="BW7"/>
      <c r="BX7"/>
      <c r="CB7" s="39">
        <f>SIN(BY6*2*PI())</f>
        <v>0.99364483721177543</v>
      </c>
      <c r="CC7" s="40">
        <f>COS(BZ6*2*PI())</f>
        <v>-0.11256081681644099</v>
      </c>
      <c r="CE7" s="53">
        <f>CE6*$BP$6</f>
        <v>59283.328000000001</v>
      </c>
      <c r="CF7" s="54">
        <f t="shared" ref="CF7:CH7" si="13">CF6*$BP$6</f>
        <v>47684.415999999997</v>
      </c>
      <c r="CG7" s="54">
        <f t="shared" si="13"/>
        <v>39951.807999999997</v>
      </c>
      <c r="CH7" s="55">
        <f t="shared" si="13"/>
        <v>146919.552</v>
      </c>
      <c r="CO7"/>
      <c r="CP7"/>
      <c r="CQ7"/>
      <c r="CU7" s="16">
        <f>CR6</f>
        <v>0.71910457155473795</v>
      </c>
      <c r="DG7" s="23" t="s">
        <v>43</v>
      </c>
      <c r="DH7" t="s">
        <v>109</v>
      </c>
      <c r="DI7"/>
      <c r="DL7" s="59" t="s">
        <v>112</v>
      </c>
      <c r="DM7" s="59" t="s">
        <v>113</v>
      </c>
    </row>
    <row r="8" spans="3:117" ht="33.75" x14ac:dyDescent="0.35">
      <c r="C8" s="11" t="s">
        <v>38</v>
      </c>
      <c r="D8" s="65">
        <v>123865.20000000003</v>
      </c>
      <c r="E8" s="65">
        <v>13188</v>
      </c>
      <c r="F8" s="66">
        <v>0.11255440812494666</v>
      </c>
      <c r="J8" s="11" t="s">
        <v>13</v>
      </c>
      <c r="K8" s="13">
        <v>4</v>
      </c>
      <c r="L8" s="13">
        <v>1</v>
      </c>
      <c r="M8" s="14">
        <f t="shared" si="4"/>
        <v>58526.399999999987</v>
      </c>
      <c r="N8" s="14" t="str">
        <f t="shared" si="5"/>
        <v/>
      </c>
      <c r="O8" s="14">
        <f t="shared" si="6"/>
        <v>58526</v>
      </c>
      <c r="P8" s="14">
        <f t="shared" si="7"/>
        <v>16488</v>
      </c>
      <c r="Q8" s="15">
        <f t="shared" si="8"/>
        <v>0.14071861397968763</v>
      </c>
      <c r="S8"/>
      <c r="T8"/>
      <c r="U8"/>
      <c r="Y8" s="11" t="s">
        <v>3</v>
      </c>
      <c r="Z8" s="67">
        <v>66884.800000000003</v>
      </c>
      <c r="AA8" s="67">
        <v>66884.800000000003</v>
      </c>
      <c r="AB8"/>
      <c r="AC8"/>
      <c r="AD8"/>
      <c r="AE8"/>
      <c r="AF8" s="11" t="s">
        <v>3</v>
      </c>
      <c r="AG8" s="67">
        <v>13376.960000000003</v>
      </c>
      <c r="AH8"/>
      <c r="AK8"/>
      <c r="AL8"/>
      <c r="AT8" s="68" t="s">
        <v>29</v>
      </c>
      <c r="AU8" s="67">
        <v>84000</v>
      </c>
      <c r="AV8" s="66">
        <v>0.10465756046216779</v>
      </c>
      <c r="AY8" s="20" t="s">
        <v>38</v>
      </c>
      <c r="AZ8" s="22">
        <f t="shared" si="0"/>
        <v>123865.19999999998</v>
      </c>
      <c r="BA8" s="21">
        <f t="shared" si="1"/>
        <v>0.15432654354950601</v>
      </c>
      <c r="BF8" s="2" t="s">
        <v>63</v>
      </c>
      <c r="BG8" s="3">
        <v>109940</v>
      </c>
      <c r="BH8" s="24">
        <v>0.17061255400506531</v>
      </c>
      <c r="BI8" s="24"/>
      <c r="BJ8" s="33" t="s">
        <v>63</v>
      </c>
      <c r="BK8" s="42" t="str">
        <f t="shared" si="9"/>
        <v/>
      </c>
      <c r="BL8" s="43" t="str">
        <f t="shared" si="10"/>
        <v/>
      </c>
      <c r="BM8" s="44" t="str">
        <f t="shared" si="11"/>
        <v>●</v>
      </c>
      <c r="BN8" s="47" t="str">
        <f t="shared" si="12"/>
        <v>●</v>
      </c>
      <c r="BR8" s="20" t="s">
        <v>65</v>
      </c>
      <c r="BS8" s="21">
        <f t="shared" si="2"/>
        <v>0.1659693598847892</v>
      </c>
      <c r="BT8" s="22">
        <f t="shared" si="3"/>
        <v>106948</v>
      </c>
      <c r="BV8"/>
      <c r="BW8"/>
      <c r="BX8"/>
      <c r="CO8"/>
      <c r="CP8"/>
      <c r="CQ8"/>
      <c r="CR8" s="59" t="s">
        <v>47</v>
      </c>
      <c r="CS8" s="59" t="s">
        <v>48</v>
      </c>
      <c r="DG8" s="2" t="s">
        <v>95</v>
      </c>
      <c r="DH8">
        <v>294</v>
      </c>
      <c r="DI8"/>
      <c r="DK8" s="2" t="s">
        <v>95</v>
      </c>
      <c r="DL8" s="61" t="str">
        <f>IF(DK8=$DG$8,"│","")</f>
        <v>│</v>
      </c>
      <c r="DM8" s="62" t="str">
        <f>IF(DK8=$DG$8,"◦","")</f>
        <v>◦</v>
      </c>
    </row>
    <row r="9" spans="3:117" ht="33.75" x14ac:dyDescent="0.35">
      <c r="C9" s="11" t="s">
        <v>13</v>
      </c>
      <c r="D9" s="65">
        <v>58526.399999999987</v>
      </c>
      <c r="E9" s="65">
        <v>16488</v>
      </c>
      <c r="F9" s="66">
        <v>0.14071861397968763</v>
      </c>
      <c r="J9" s="11" t="s">
        <v>14</v>
      </c>
      <c r="K9" s="13">
        <v>2</v>
      </c>
      <c r="L9" s="13">
        <v>8</v>
      </c>
      <c r="M9" s="14">
        <f t="shared" si="4"/>
        <v>150927.59999999998</v>
      </c>
      <c r="N9" s="14" t="str">
        <f t="shared" si="5"/>
        <v/>
      </c>
      <c r="O9" s="14">
        <f t="shared" si="6"/>
        <v>150927</v>
      </c>
      <c r="P9" s="14">
        <f t="shared" si="7"/>
        <v>72768</v>
      </c>
      <c r="Q9" s="15">
        <f t="shared" si="8"/>
        <v>0.62104634292054284</v>
      </c>
      <c r="S9"/>
      <c r="T9"/>
      <c r="U9"/>
      <c r="Y9" s="11" t="s">
        <v>4</v>
      </c>
      <c r="Z9" s="67">
        <v>66884.800000000003</v>
      </c>
      <c r="AA9" s="67">
        <v>66884.800000000003</v>
      </c>
      <c r="AB9"/>
      <c r="AC9"/>
      <c r="AD9"/>
      <c r="AE9"/>
      <c r="AF9" s="11" t="s">
        <v>4</v>
      </c>
      <c r="AG9" s="67">
        <v>13376.960000000003</v>
      </c>
      <c r="AH9"/>
      <c r="AK9"/>
      <c r="AL9"/>
      <c r="AT9" s="11" t="s">
        <v>38</v>
      </c>
      <c r="AU9" s="67">
        <v>123865.19999999998</v>
      </c>
      <c r="AV9" s="66">
        <v>0.15432654354950601</v>
      </c>
      <c r="AY9" s="20" t="s">
        <v>31</v>
      </c>
      <c r="AZ9" s="22">
        <f t="shared" si="0"/>
        <v>54943.19999999999</v>
      </c>
      <c r="BA9" s="21">
        <f t="shared" si="1"/>
        <v>6.8455015190297341E-2</v>
      </c>
      <c r="BF9" s="2" t="s">
        <v>65</v>
      </c>
      <c r="BG9" s="3">
        <v>106948</v>
      </c>
      <c r="BH9" s="24">
        <v>0.1659693598847892</v>
      </c>
      <c r="BI9" s="24"/>
      <c r="BJ9" s="33" t="s">
        <v>65</v>
      </c>
      <c r="BK9" s="42" t="str">
        <f t="shared" si="9"/>
        <v/>
      </c>
      <c r="BL9" s="43" t="str">
        <f t="shared" si="10"/>
        <v/>
      </c>
      <c r="BM9" s="44" t="str">
        <f t="shared" si="11"/>
        <v>●</v>
      </c>
      <c r="BN9" s="47" t="str">
        <f t="shared" si="12"/>
        <v>●</v>
      </c>
      <c r="BR9" s="20" t="s">
        <v>67</v>
      </c>
      <c r="BS9" s="21">
        <f t="shared" si="2"/>
        <v>9.6613199582857426E-2</v>
      </c>
      <c r="BT9" s="22">
        <f t="shared" si="3"/>
        <v>62256</v>
      </c>
      <c r="BV9"/>
      <c r="BW9"/>
      <c r="BX9"/>
      <c r="CO9"/>
      <c r="CP9"/>
      <c r="CQ9"/>
      <c r="CR9" s="13">
        <v>0</v>
      </c>
      <c r="CS9" s="13">
        <v>1</v>
      </c>
      <c r="DG9" s="2" t="s">
        <v>83</v>
      </c>
      <c r="DH9">
        <v>136</v>
      </c>
      <c r="DI9"/>
      <c r="DK9" s="2" t="s">
        <v>83</v>
      </c>
      <c r="DL9" s="61" t="str">
        <f>IF(DK9=$DG$8,"│","")</f>
        <v/>
      </c>
      <c r="DM9" s="62" t="str">
        <f>IF(DK9=$DG$8,"◦","")</f>
        <v/>
      </c>
    </row>
    <row r="10" spans="3:117" ht="21" x14ac:dyDescent="0.35">
      <c r="C10" s="11" t="s">
        <v>14</v>
      </c>
      <c r="D10" s="65">
        <v>150927.59999999998</v>
      </c>
      <c r="E10" s="65">
        <v>72768</v>
      </c>
      <c r="F10" s="66">
        <v>0.62104634292054284</v>
      </c>
      <c r="J10" s="11" t="s">
        <v>15</v>
      </c>
      <c r="K10" s="13">
        <v>6</v>
      </c>
      <c r="L10" s="13">
        <v>6</v>
      </c>
      <c r="M10" s="14">
        <f t="shared" si="4"/>
        <v>222098.39999999991</v>
      </c>
      <c r="N10" s="14">
        <f t="shared" si="5"/>
        <v>222098</v>
      </c>
      <c r="O10" s="14" t="str">
        <f t="shared" si="6"/>
        <v/>
      </c>
      <c r="P10" s="14">
        <f t="shared" si="7"/>
        <v>2844</v>
      </c>
      <c r="Q10" s="15">
        <f t="shared" si="8"/>
        <v>2.4272424682085857E-2</v>
      </c>
      <c r="S10"/>
      <c r="T10"/>
      <c r="U10"/>
      <c r="Y10" s="11" t="s">
        <v>5</v>
      </c>
      <c r="Z10" s="67">
        <v>66884.800000000003</v>
      </c>
      <c r="AA10" s="67">
        <v>66884.800000000003</v>
      </c>
      <c r="AB10"/>
      <c r="AC10"/>
      <c r="AD10"/>
      <c r="AE10"/>
      <c r="AF10" s="11" t="s">
        <v>5</v>
      </c>
      <c r="AG10" s="67">
        <v>13376.960000000003</v>
      </c>
      <c r="AH10"/>
      <c r="AK10"/>
      <c r="AL10"/>
      <c r="AT10" s="68" t="s">
        <v>31</v>
      </c>
      <c r="AU10" s="67">
        <v>54943.19999999999</v>
      </c>
      <c r="AV10" s="66">
        <v>6.8455015190297341E-2</v>
      </c>
      <c r="AY10" s="20" t="s">
        <v>30</v>
      </c>
      <c r="AZ10" s="22">
        <f t="shared" si="0"/>
        <v>68922</v>
      </c>
      <c r="BA10" s="21">
        <f t="shared" si="1"/>
        <v>8.5871528359208665E-2</v>
      </c>
      <c r="BF10" s="2" t="s">
        <v>67</v>
      </c>
      <c r="BG10" s="3">
        <v>62256</v>
      </c>
      <c r="BH10" s="24">
        <v>9.6613199582857426E-2</v>
      </c>
      <c r="BI10" s="24"/>
      <c r="BJ10" s="33" t="s">
        <v>67</v>
      </c>
      <c r="BK10" s="42" t="str">
        <f t="shared" si="9"/>
        <v/>
      </c>
      <c r="BL10" s="43" t="str">
        <f t="shared" si="10"/>
        <v/>
      </c>
      <c r="BM10" s="44" t="str">
        <f t="shared" si="11"/>
        <v>●</v>
      </c>
      <c r="BN10" s="47" t="str">
        <f t="shared" si="12"/>
        <v>●</v>
      </c>
      <c r="BR10" s="20" t="s">
        <v>66</v>
      </c>
      <c r="BS10" s="21">
        <f t="shared" si="2"/>
        <v>9.6588369667775731E-2</v>
      </c>
      <c r="BT10" s="22">
        <f t="shared" si="3"/>
        <v>62240</v>
      </c>
      <c r="BV10"/>
      <c r="BW10"/>
      <c r="BX10"/>
      <c r="CG10" s="50"/>
      <c r="CO10"/>
      <c r="CP10"/>
      <c r="CQ10"/>
      <c r="CR10" s="13">
        <f>SIN(CR6*2*PI())</f>
        <v>-0.98121747588135366</v>
      </c>
      <c r="CS10" s="13">
        <f>COS(CS6*2*PI())</f>
        <v>-0.19290480819571401</v>
      </c>
      <c r="DG10" s="2" t="s">
        <v>44</v>
      </c>
      <c r="DH10">
        <v>430</v>
      </c>
      <c r="DI10"/>
    </row>
    <row r="11" spans="3:117" ht="21" x14ac:dyDescent="0.35">
      <c r="C11" s="11" t="s">
        <v>32</v>
      </c>
      <c r="D11" s="65">
        <v>79200</v>
      </c>
      <c r="E11" s="65">
        <v>26</v>
      </c>
      <c r="F11" s="66">
        <v>2.218998037040198E-4</v>
      </c>
      <c r="J11" s="10" t="s">
        <v>32</v>
      </c>
      <c r="K11" s="13">
        <v>5</v>
      </c>
      <c r="L11" s="13">
        <v>9</v>
      </c>
      <c r="M11" s="14">
        <f t="shared" si="4"/>
        <v>79200</v>
      </c>
      <c r="N11" s="14" t="str">
        <f t="shared" si="5"/>
        <v/>
      </c>
      <c r="O11" s="14">
        <f t="shared" si="6"/>
        <v>79200</v>
      </c>
      <c r="P11" s="14">
        <f t="shared" si="7"/>
        <v>26</v>
      </c>
      <c r="Q11" s="15">
        <f t="shared" si="8"/>
        <v>2.218998037040198E-4</v>
      </c>
      <c r="S11"/>
      <c r="T11"/>
      <c r="U11"/>
      <c r="Y11" s="11" t="s">
        <v>6</v>
      </c>
      <c r="Z11" s="67">
        <v>66884.800000000003</v>
      </c>
      <c r="AA11" s="67">
        <v>66884.800000000003</v>
      </c>
      <c r="AB11"/>
      <c r="AC11"/>
      <c r="AD11"/>
      <c r="AE11"/>
      <c r="AF11" s="11" t="s">
        <v>6</v>
      </c>
      <c r="AG11" s="67">
        <v>13376.960000000003</v>
      </c>
      <c r="AH11"/>
      <c r="AK11"/>
      <c r="AL11"/>
      <c r="AT11" s="68" t="s">
        <v>30</v>
      </c>
      <c r="AU11" s="67">
        <v>68922</v>
      </c>
      <c r="AV11" s="66">
        <v>8.5871528359208665E-2</v>
      </c>
      <c r="AY11" s="20" t="s">
        <v>13</v>
      </c>
      <c r="AZ11" s="22">
        <f t="shared" si="0"/>
        <v>58526.399999999987</v>
      </c>
      <c r="BA11" s="21">
        <f t="shared" si="1"/>
        <v>7.2919407698012084E-2</v>
      </c>
      <c r="BF11" s="2" t="s">
        <v>66</v>
      </c>
      <c r="BG11" s="3">
        <v>62240</v>
      </c>
      <c r="BH11" s="24">
        <v>9.6588369667775731E-2</v>
      </c>
      <c r="BI11" s="24"/>
      <c r="BJ11" s="33" t="s">
        <v>66</v>
      </c>
      <c r="BK11" s="42" t="str">
        <f t="shared" si="9"/>
        <v/>
      </c>
      <c r="BL11" s="43" t="str">
        <f t="shared" si="10"/>
        <v/>
      </c>
      <c r="BM11" s="45" t="str">
        <f t="shared" si="11"/>
        <v>●</v>
      </c>
      <c r="BN11" s="48" t="str">
        <f t="shared" si="12"/>
        <v>●</v>
      </c>
      <c r="BV11"/>
      <c r="BW11"/>
      <c r="BX11"/>
      <c r="CO11"/>
      <c r="CP11"/>
      <c r="CQ11"/>
      <c r="DG11"/>
      <c r="DH11"/>
      <c r="DI11"/>
    </row>
    <row r="12" spans="3:117" ht="15" x14ac:dyDescent="0.25">
      <c r="C12" s="11" t="s">
        <v>15</v>
      </c>
      <c r="D12" s="65">
        <v>222098.39999999991</v>
      </c>
      <c r="E12" s="65">
        <v>2844</v>
      </c>
      <c r="F12" s="66">
        <v>2.4272424682085857E-2</v>
      </c>
      <c r="Y12" s="11" t="s">
        <v>7</v>
      </c>
      <c r="Z12" s="67">
        <v>66884.800000000003</v>
      </c>
      <c r="AA12" s="67">
        <v>66884.800000000003</v>
      </c>
      <c r="AB12"/>
      <c r="AC12"/>
      <c r="AD12"/>
      <c r="AE12"/>
      <c r="AF12" s="11" t="s">
        <v>7</v>
      </c>
      <c r="AG12" s="67">
        <v>13376.960000000003</v>
      </c>
      <c r="AH12"/>
      <c r="AK12"/>
      <c r="AL12"/>
      <c r="AT12" s="11" t="s">
        <v>13</v>
      </c>
      <c r="AU12" s="67">
        <v>58526.399999999987</v>
      </c>
      <c r="AV12" s="66">
        <v>7.2919407698012084E-2</v>
      </c>
      <c r="AY12" s="20" t="s">
        <v>35</v>
      </c>
      <c r="AZ12" s="22">
        <f t="shared" si="0"/>
        <v>54926.399999999987</v>
      </c>
      <c r="BA12" s="21">
        <f t="shared" si="1"/>
        <v>6.8434083678204902E-2</v>
      </c>
      <c r="BF12" s="2" t="s">
        <v>44</v>
      </c>
      <c r="BG12" s="63">
        <v>644384</v>
      </c>
      <c r="BH12" s="24">
        <v>1</v>
      </c>
      <c r="BI12" s="24"/>
      <c r="BJ12" s="24"/>
      <c r="BK12" s="24"/>
      <c r="BL12" s="24"/>
      <c r="BM12" s="24"/>
      <c r="BN12" s="24"/>
      <c r="BV12"/>
      <c r="BW12"/>
      <c r="BX12"/>
      <c r="CO12"/>
      <c r="CP12"/>
      <c r="CQ12"/>
      <c r="DG12" s="23" t="s">
        <v>43</v>
      </c>
      <c r="DH12" t="s">
        <v>110</v>
      </c>
      <c r="DI12"/>
      <c r="DL12" s="59" t="s">
        <v>112</v>
      </c>
      <c r="DM12" s="59" t="s">
        <v>113</v>
      </c>
    </row>
    <row r="13" spans="3:117" ht="33.75" x14ac:dyDescent="0.25">
      <c r="C13" s="11" t="s">
        <v>44</v>
      </c>
      <c r="D13" s="65">
        <v>802617.59999999986</v>
      </c>
      <c r="E13" s="65">
        <v>117170</v>
      </c>
      <c r="F13" s="66">
        <v>1</v>
      </c>
      <c r="Y13" s="11" t="s">
        <v>8</v>
      </c>
      <c r="Z13" s="67">
        <v>66884.800000000003</v>
      </c>
      <c r="AA13" s="67">
        <v>66884.800000000003</v>
      </c>
      <c r="AB13"/>
      <c r="AC13"/>
      <c r="AD13"/>
      <c r="AE13"/>
      <c r="AF13" s="11" t="s">
        <v>8</v>
      </c>
      <c r="AG13" s="67">
        <v>13376.960000000003</v>
      </c>
      <c r="AH13"/>
      <c r="AK13"/>
      <c r="AL13"/>
      <c r="AT13" s="68" t="s">
        <v>35</v>
      </c>
      <c r="AU13" s="67">
        <v>54926.399999999987</v>
      </c>
      <c r="AV13" s="66">
        <v>6.8434083678204902E-2</v>
      </c>
      <c r="AY13" s="20" t="s">
        <v>34</v>
      </c>
      <c r="AZ13" s="22">
        <f t="shared" si="0"/>
        <v>2400</v>
      </c>
      <c r="BA13" s="21">
        <f t="shared" si="1"/>
        <v>2.990216013204794E-3</v>
      </c>
      <c r="BF13"/>
      <c r="BG13"/>
      <c r="BH13"/>
      <c r="BI13"/>
      <c r="BJ13"/>
      <c r="BK13"/>
      <c r="BL13"/>
      <c r="BM13"/>
      <c r="BN13"/>
      <c r="BV13"/>
      <c r="BW13"/>
      <c r="BX13"/>
      <c r="CO13"/>
      <c r="CP13"/>
      <c r="CQ13"/>
      <c r="DG13" s="2" t="s">
        <v>84</v>
      </c>
      <c r="DH13">
        <v>1921</v>
      </c>
      <c r="DI13"/>
      <c r="DK13" s="2" t="str">
        <f>DG13</f>
        <v>Credit Card</v>
      </c>
      <c r="DL13" s="61" t="s">
        <v>115</v>
      </c>
      <c r="DM13" s="62" t="s">
        <v>114</v>
      </c>
    </row>
    <row r="14" spans="3:117" ht="33.75" x14ac:dyDescent="0.25">
      <c r="Y14" s="11" t="s">
        <v>9</v>
      </c>
      <c r="Z14" s="67">
        <v>66884.800000000003</v>
      </c>
      <c r="AA14" s="67">
        <v>66884.800000000003</v>
      </c>
      <c r="AB14"/>
      <c r="AC14"/>
      <c r="AD14"/>
      <c r="AE14"/>
      <c r="AF14" s="11" t="s">
        <v>9</v>
      </c>
      <c r="AG14" s="67">
        <v>13376.960000000003</v>
      </c>
      <c r="AH14"/>
      <c r="AK14"/>
      <c r="AL14"/>
      <c r="AT14" s="68" t="s">
        <v>34</v>
      </c>
      <c r="AU14" s="67">
        <v>2400</v>
      </c>
      <c r="AV14" s="66">
        <v>2.990216013204794E-3</v>
      </c>
      <c r="AY14" s="20" t="s">
        <v>33</v>
      </c>
      <c r="AZ14" s="22">
        <f t="shared" si="0"/>
        <v>1200</v>
      </c>
      <c r="BA14" s="21">
        <f t="shared" si="1"/>
        <v>1.495108006602397E-3</v>
      </c>
      <c r="BF14"/>
      <c r="BG14"/>
      <c r="BH14"/>
      <c r="BI14"/>
      <c r="BJ14"/>
      <c r="BK14"/>
      <c r="BL14"/>
      <c r="BM14"/>
      <c r="BN14"/>
      <c r="BV14"/>
      <c r="BW14"/>
      <c r="BX14"/>
      <c r="CO14"/>
      <c r="CP14"/>
      <c r="CQ14"/>
      <c r="DG14" s="2" t="s">
        <v>97</v>
      </c>
      <c r="DH14">
        <v>1194</v>
      </c>
      <c r="DI14"/>
      <c r="DK14" s="2" t="str">
        <f>DG14</f>
        <v>Cash on Delivery</v>
      </c>
      <c r="DL14" s="61" t="s">
        <v>115</v>
      </c>
      <c r="DM14" s="62" t="s">
        <v>114</v>
      </c>
    </row>
    <row r="15" spans="3:117" ht="15" x14ac:dyDescent="0.25">
      <c r="Y15" s="11" t="s">
        <v>10</v>
      </c>
      <c r="Z15" s="67">
        <v>66884.800000000003</v>
      </c>
      <c r="AA15" s="67">
        <v>66884.800000000003</v>
      </c>
      <c r="AB15"/>
      <c r="AC15"/>
      <c r="AD15"/>
      <c r="AE15"/>
      <c r="AF15" s="11" t="s">
        <v>10</v>
      </c>
      <c r="AG15" s="67">
        <v>13376.960000000003</v>
      </c>
      <c r="AH15"/>
      <c r="AK15"/>
      <c r="AL15"/>
      <c r="AT15" s="68" t="s">
        <v>33</v>
      </c>
      <c r="AU15" s="67">
        <v>1200</v>
      </c>
      <c r="AV15" s="66">
        <v>1.495108006602397E-3</v>
      </c>
      <c r="AY15" s="20" t="s">
        <v>14</v>
      </c>
      <c r="AZ15" s="22">
        <f t="shared" si="0"/>
        <v>150927.6</v>
      </c>
      <c r="BA15" s="21">
        <f t="shared" si="1"/>
        <v>0.18804421931440329</v>
      </c>
      <c r="BF15"/>
      <c r="BG15"/>
      <c r="BH15"/>
      <c r="BI15"/>
      <c r="BJ15"/>
      <c r="BK15"/>
      <c r="BL15"/>
      <c r="BM15"/>
      <c r="BN15"/>
      <c r="BV15"/>
      <c r="BW15"/>
      <c r="BX15"/>
      <c r="CO15"/>
      <c r="CP15"/>
      <c r="CQ15"/>
      <c r="DG15" s="2" t="s">
        <v>44</v>
      </c>
      <c r="DH15">
        <v>3115</v>
      </c>
      <c r="DI15"/>
    </row>
    <row r="16" spans="3:117" ht="15" x14ac:dyDescent="0.25">
      <c r="Y16" s="11" t="s">
        <v>11</v>
      </c>
      <c r="Z16" s="67">
        <v>66884.800000000003</v>
      </c>
      <c r="AA16" s="67">
        <v>66884.800000000003</v>
      </c>
      <c r="AB16"/>
      <c r="AC16"/>
      <c r="AD16"/>
      <c r="AE16"/>
      <c r="AF16" s="11" t="s">
        <v>11</v>
      </c>
      <c r="AG16" s="67">
        <v>13376.960000000003</v>
      </c>
      <c r="AH16"/>
      <c r="AK16"/>
      <c r="AL16"/>
      <c r="AT16" s="11" t="s">
        <v>14</v>
      </c>
      <c r="AU16" s="67">
        <v>150927.6</v>
      </c>
      <c r="AV16" s="66">
        <v>0.18804421931440329</v>
      </c>
      <c r="AY16" s="20" t="s">
        <v>37</v>
      </c>
      <c r="AZ16" s="22">
        <f t="shared" si="0"/>
        <v>96000</v>
      </c>
      <c r="BA16" s="21">
        <f t="shared" si="1"/>
        <v>0.11960864052819176</v>
      </c>
      <c r="BF16"/>
      <c r="BG16"/>
      <c r="BH16"/>
      <c r="BI16"/>
      <c r="BJ16"/>
      <c r="BK16"/>
      <c r="BL16"/>
      <c r="BM16"/>
      <c r="BN16"/>
      <c r="BV16"/>
      <c r="BW16"/>
      <c r="BX16"/>
      <c r="CO16"/>
      <c r="CP16"/>
      <c r="CQ16"/>
      <c r="DG16"/>
      <c r="DH16"/>
      <c r="DI16"/>
    </row>
    <row r="17" spans="25:117" ht="15" x14ac:dyDescent="0.25">
      <c r="Y17" s="11" t="s">
        <v>44</v>
      </c>
      <c r="Z17" s="67">
        <v>802617.60000000021</v>
      </c>
      <c r="AA17" s="67">
        <v>802617.60000000021</v>
      </c>
      <c r="AB17"/>
      <c r="AC17"/>
      <c r="AD17"/>
      <c r="AE17"/>
      <c r="AF17" s="11" t="s">
        <v>44</v>
      </c>
      <c r="AG17" s="67">
        <v>160523.52000000002</v>
      </c>
      <c r="AH17"/>
      <c r="AK17"/>
      <c r="AL17"/>
      <c r="AT17" s="68" t="s">
        <v>37</v>
      </c>
      <c r="AU17" s="67">
        <v>96000</v>
      </c>
      <c r="AV17" s="66">
        <v>0.11960864052819176</v>
      </c>
      <c r="AY17" s="20" t="s">
        <v>36</v>
      </c>
      <c r="AZ17" s="22">
        <f t="shared" si="0"/>
        <v>54927.600000000013</v>
      </c>
      <c r="BA17" s="21">
        <f t="shared" si="1"/>
        <v>6.8435578786211537E-2</v>
      </c>
      <c r="BF17"/>
      <c r="BG17"/>
      <c r="BH17"/>
      <c r="BI17"/>
      <c r="BJ17"/>
      <c r="BK17"/>
      <c r="BL17"/>
      <c r="BM17"/>
      <c r="BN17"/>
      <c r="BV17"/>
      <c r="BW17"/>
      <c r="BX17"/>
      <c r="CO17"/>
      <c r="CP17"/>
      <c r="CQ17"/>
      <c r="DG17"/>
      <c r="DH17"/>
      <c r="DI17"/>
    </row>
    <row r="18" spans="25:117" ht="15" x14ac:dyDescent="0.25">
      <c r="Z18"/>
      <c r="AA18"/>
      <c r="AB18"/>
      <c r="AC18"/>
      <c r="AD18"/>
      <c r="AE18"/>
      <c r="AT18" s="68" t="s">
        <v>36</v>
      </c>
      <c r="AU18" s="67">
        <v>54927.600000000013</v>
      </c>
      <c r="AV18" s="66">
        <v>6.8435578786211537E-2</v>
      </c>
      <c r="AY18" s="20" t="s">
        <v>32</v>
      </c>
      <c r="AZ18" s="22">
        <f t="shared" si="0"/>
        <v>79200</v>
      </c>
      <c r="BA18" s="21">
        <f t="shared" si="1"/>
        <v>9.8677128435758196E-2</v>
      </c>
      <c r="BF18"/>
      <c r="BG18"/>
      <c r="BH18"/>
      <c r="BI18"/>
      <c r="BJ18"/>
      <c r="BK18"/>
      <c r="BL18"/>
      <c r="BM18"/>
      <c r="BN18"/>
      <c r="BV18"/>
      <c r="BW18"/>
      <c r="BX18"/>
      <c r="CO18"/>
      <c r="CP18"/>
      <c r="CQ18"/>
      <c r="DG18" s="23" t="s">
        <v>43</v>
      </c>
      <c r="DH18" t="s">
        <v>111</v>
      </c>
      <c r="DI18"/>
      <c r="DL18" s="59" t="s">
        <v>112</v>
      </c>
      <c r="DM18" s="59" t="s">
        <v>113</v>
      </c>
    </row>
    <row r="19" spans="25:117" ht="33.75" x14ac:dyDescent="0.25">
      <c r="Z19"/>
      <c r="AA19"/>
      <c r="AB19"/>
      <c r="AC19"/>
      <c r="AD19"/>
      <c r="AE19"/>
      <c r="AT19" s="11" t="s">
        <v>32</v>
      </c>
      <c r="AU19" s="67">
        <v>79200</v>
      </c>
      <c r="AV19" s="66">
        <v>9.8677128435758196E-2</v>
      </c>
      <c r="AY19" s="20" t="s">
        <v>32</v>
      </c>
      <c r="AZ19" s="22">
        <f t="shared" si="0"/>
        <v>79200</v>
      </c>
      <c r="BA19" s="21">
        <f t="shared" si="1"/>
        <v>9.8677128435758196E-2</v>
      </c>
      <c r="BF19"/>
      <c r="BG19"/>
      <c r="BH19"/>
      <c r="BI19"/>
      <c r="BJ19"/>
      <c r="BK19"/>
      <c r="BL19"/>
      <c r="BM19"/>
      <c r="BN19"/>
      <c r="BV19"/>
      <c r="BW19"/>
      <c r="BX19"/>
      <c r="CO19"/>
      <c r="CP19"/>
      <c r="CQ19"/>
      <c r="DG19" s="2" t="s">
        <v>86</v>
      </c>
      <c r="DH19">
        <v>1808</v>
      </c>
      <c r="DI19"/>
      <c r="DK19" s="2" t="str">
        <f>DG19</f>
        <v>Register Customer info</v>
      </c>
      <c r="DL19" s="61" t="s">
        <v>115</v>
      </c>
      <c r="DM19" s="62" t="s">
        <v>114</v>
      </c>
    </row>
    <row r="20" spans="25:117" ht="33.75" x14ac:dyDescent="0.25">
      <c r="Z20"/>
      <c r="AA20"/>
      <c r="AB20"/>
      <c r="AC20"/>
      <c r="AD20"/>
      <c r="AE20"/>
      <c r="AT20" s="68" t="s">
        <v>32</v>
      </c>
      <c r="AU20" s="67">
        <v>79200</v>
      </c>
      <c r="AV20" s="66">
        <v>9.8677128435758196E-2</v>
      </c>
      <c r="AY20" s="20" t="s">
        <v>15</v>
      </c>
      <c r="AZ20" s="22">
        <f t="shared" si="0"/>
        <v>222098.40000000002</v>
      </c>
      <c r="BA20" s="21">
        <f t="shared" si="1"/>
        <v>0.27671758007798486</v>
      </c>
      <c r="BF20"/>
      <c r="BG20"/>
      <c r="BH20"/>
      <c r="BI20"/>
      <c r="BJ20"/>
      <c r="BK20"/>
      <c r="BL20"/>
      <c r="BM20"/>
      <c r="BN20"/>
      <c r="BV20"/>
      <c r="BW20"/>
      <c r="BX20"/>
      <c r="CO20"/>
      <c r="CP20"/>
      <c r="CQ20"/>
      <c r="DG20" s="2" t="s">
        <v>94</v>
      </c>
      <c r="DH20">
        <v>1307</v>
      </c>
      <c r="DI20"/>
      <c r="DK20" s="2" t="str">
        <f>DG20</f>
        <v>Non-Registered Customer info</v>
      </c>
      <c r="DL20" s="61" t="s">
        <v>115</v>
      </c>
      <c r="DM20" s="62" t="s">
        <v>114</v>
      </c>
    </row>
    <row r="21" spans="25:117" ht="15" x14ac:dyDescent="0.25">
      <c r="Z21"/>
      <c r="AA21"/>
      <c r="AB21"/>
      <c r="AC21"/>
      <c r="AD21"/>
      <c r="AE21"/>
      <c r="AT21" s="11" t="s">
        <v>15</v>
      </c>
      <c r="AU21" s="67">
        <v>222098.40000000002</v>
      </c>
      <c r="AV21" s="66">
        <v>0.27671758007798486</v>
      </c>
      <c r="AY21" s="20" t="s">
        <v>25</v>
      </c>
      <c r="AZ21" s="22">
        <f t="shared" si="0"/>
        <v>2400</v>
      </c>
      <c r="BA21" s="21">
        <f t="shared" si="1"/>
        <v>2.990216013204794E-3</v>
      </c>
      <c r="BF21"/>
      <c r="BG21"/>
      <c r="BH21"/>
      <c r="BI21"/>
      <c r="BJ21"/>
      <c r="BK21"/>
      <c r="BL21"/>
      <c r="BM21"/>
      <c r="BN21"/>
      <c r="BV21"/>
      <c r="BW21"/>
      <c r="BX21"/>
      <c r="CO21"/>
      <c r="CP21"/>
      <c r="CQ21"/>
      <c r="DG21" s="2" t="s">
        <v>44</v>
      </c>
      <c r="DH21">
        <v>3115</v>
      </c>
      <c r="DI21"/>
    </row>
    <row r="22" spans="25:117" ht="15" x14ac:dyDescent="0.25">
      <c r="Z22"/>
      <c r="AA22"/>
      <c r="AB22"/>
      <c r="AT22" s="68" t="s">
        <v>25</v>
      </c>
      <c r="AU22" s="67">
        <v>2400</v>
      </c>
      <c r="AV22" s="66">
        <v>2.990216013204794E-3</v>
      </c>
      <c r="AY22" s="20" t="s">
        <v>26</v>
      </c>
      <c r="AZ22" s="22">
        <f t="shared" si="0"/>
        <v>54926.399999999987</v>
      </c>
      <c r="BA22" s="21">
        <f t="shared" si="1"/>
        <v>6.8434083678204902E-2</v>
      </c>
      <c r="BF22"/>
      <c r="BG22"/>
      <c r="BH22"/>
      <c r="BI22"/>
      <c r="BJ22"/>
      <c r="BK22"/>
      <c r="BL22"/>
      <c r="BM22"/>
      <c r="BN22"/>
      <c r="BV22"/>
      <c r="BW22"/>
      <c r="BX22"/>
      <c r="CO22"/>
      <c r="CP22"/>
      <c r="CQ22"/>
      <c r="DG22"/>
      <c r="DH22"/>
      <c r="DI22"/>
    </row>
    <row r="23" spans="25:117" ht="15" x14ac:dyDescent="0.25">
      <c r="Z23"/>
      <c r="AA23"/>
      <c r="AB23"/>
      <c r="AT23" s="68" t="s">
        <v>26</v>
      </c>
      <c r="AU23" s="67">
        <v>54926.399999999987</v>
      </c>
      <c r="AV23" s="66">
        <v>6.8434083678204902E-2</v>
      </c>
      <c r="AY23" s="20" t="s">
        <v>24</v>
      </c>
      <c r="AZ23" s="22">
        <f t="shared" si="0"/>
        <v>54922.80000000001</v>
      </c>
      <c r="BA23" s="21">
        <f t="shared" si="1"/>
        <v>6.842959835418512E-2</v>
      </c>
      <c r="DG23"/>
      <c r="DH23"/>
      <c r="DI23"/>
    </row>
    <row r="24" spans="25:117" ht="15" x14ac:dyDescent="0.25">
      <c r="Z24"/>
      <c r="AA24"/>
      <c r="AB24"/>
      <c r="AT24" s="68" t="s">
        <v>24</v>
      </c>
      <c r="AU24" s="67">
        <v>54922.80000000001</v>
      </c>
      <c r="AV24" s="66">
        <v>6.842959835418512E-2</v>
      </c>
      <c r="AY24" s="20" t="s">
        <v>27</v>
      </c>
      <c r="AZ24" s="22">
        <f t="shared" si="0"/>
        <v>54927.600000000013</v>
      </c>
      <c r="BA24" s="21">
        <f t="shared" si="1"/>
        <v>6.8435578786211537E-2</v>
      </c>
      <c r="DG24"/>
      <c r="DH24"/>
      <c r="DI24"/>
    </row>
    <row r="25" spans="25:117" ht="15" x14ac:dyDescent="0.25">
      <c r="Z25"/>
      <c r="AA25"/>
      <c r="AB25"/>
      <c r="AT25" s="68" t="s">
        <v>27</v>
      </c>
      <c r="AU25" s="67">
        <v>54927.600000000013</v>
      </c>
      <c r="AV25" s="66">
        <v>6.8435578786211537E-2</v>
      </c>
      <c r="AY25" s="20" t="s">
        <v>23</v>
      </c>
      <c r="AZ25" s="22">
        <f t="shared" si="0"/>
        <v>54921.600000000013</v>
      </c>
      <c r="BA25" s="21">
        <f t="shared" si="1"/>
        <v>6.8428103246178526E-2</v>
      </c>
      <c r="DG25"/>
      <c r="DH25"/>
    </row>
    <row r="26" spans="25:117" ht="15" x14ac:dyDescent="0.25">
      <c r="Z26"/>
      <c r="AA26"/>
      <c r="AB26"/>
      <c r="AT26" s="68" t="s">
        <v>23</v>
      </c>
      <c r="AU26" s="67">
        <v>54921.600000000013</v>
      </c>
      <c r="AV26" s="66">
        <v>6.8428103246178526E-2</v>
      </c>
    </row>
    <row r="27" spans="25:117" ht="15" x14ac:dyDescent="0.25">
      <c r="Z27"/>
      <c r="AA27"/>
      <c r="AB27"/>
      <c r="AT27" s="11" t="s">
        <v>44</v>
      </c>
      <c r="AU27" s="67">
        <v>802617.6</v>
      </c>
      <c r="AV27" s="66">
        <v>1</v>
      </c>
    </row>
    <row r="28" spans="25:117" ht="15" x14ac:dyDescent="0.25">
      <c r="Z28"/>
      <c r="AA28"/>
      <c r="AB28"/>
    </row>
    <row r="29" spans="25:117" ht="15" x14ac:dyDescent="0.25">
      <c r="Z29"/>
      <c r="AA29"/>
      <c r="AB29"/>
    </row>
    <row r="32" spans="25:117" ht="15" x14ac:dyDescent="0.25">
      <c r="DF32" s="60" t="s">
        <v>114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9D81-33CC-43BA-AEE4-063F16479B5C}">
  <sheetPr codeName="Sheet3"/>
  <dimension ref="T8"/>
  <sheetViews>
    <sheetView showGridLines="0" showRowColHeaders="0" zoomScaleNormal="100" workbookViewId="0">
      <selection activeCell="E53" sqref="E53"/>
    </sheetView>
  </sheetViews>
  <sheetFormatPr defaultRowHeight="15" x14ac:dyDescent="0.25"/>
  <cols>
    <col min="1" max="16384" width="9.140625" style="9"/>
  </cols>
  <sheetData>
    <row r="8" spans="20:20" x14ac:dyDescent="0.25">
      <c r="T8" s="18" t="s">
        <v>59</v>
      </c>
    </row>
  </sheetData>
  <sheetProtection algorithmName="SHA-512" hashValue="pJ+u2mboXhnm/XZNnnrV8JA4pUni+To9tBrkiprvvlna8EoJE0vrlTX4qtMhlze+Mjzw5wyOajQSus/g/s/7oQ==" saltValue="nPq9R1xye/e2w2u+4DrEFw==" spinCount="100000" sheet="1" objects="1" scenarios="1" selectLockedCell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D8C60-302A-40CD-B902-3315BC63F2A8}">
  <sheetPr codeName="Sheet4"/>
  <dimension ref="A1"/>
  <sheetViews>
    <sheetView showGridLines="0" showRowColHeaders="0" tabSelected="1" zoomScaleNormal="100" workbookViewId="0">
      <selection activeCell="E4" sqref="E4"/>
    </sheetView>
  </sheetViews>
  <sheetFormatPr defaultRowHeight="15" x14ac:dyDescent="0.25"/>
  <cols>
    <col min="1" max="16384" width="9.140625" style="9"/>
  </cols>
  <sheetData/>
  <sheetProtection algorithmName="SHA-512" hashValue="Dj2rRap0+3PFjLdLGu8nNz8fcdN6MeGh8SGYOAaOU5xSi0XDNMimFdlY5g9wkomt5Igp1i0Yr3JDzsjjQ6Zomg==" saltValue="Et4cbh18r0GUNNhrzNJpEg=="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Tables</vt:lpstr>
      <vt:lpstr>Pivot Table</vt:lpstr>
      <vt:lpstr>Income Sources</vt:lpstr>
      <vt:lpstr>Geographically</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Nida Deshmukh</cp:lastModifiedBy>
  <dcterms:created xsi:type="dcterms:W3CDTF">2015-06-05T18:17:20Z</dcterms:created>
  <dcterms:modified xsi:type="dcterms:W3CDTF">2024-07-08T19:31:56Z</dcterms:modified>
  <cp:category/>
</cp:coreProperties>
</file>