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73e6ee417fa54d8c/Documents/2025/Alex Freburg/EXCEL/"/>
    </mc:Choice>
  </mc:AlternateContent>
  <xr:revisionPtr revIDLastSave="168" documentId="8_{42318208-F223-4504-ADE7-2DF16C04FDE4}" xr6:coauthVersionLast="47" xr6:coauthVersionMax="47" xr10:uidLastSave="{CEE42C0D-AE06-451A-AD7E-DC8BD6486F11}"/>
  <bookViews>
    <workbookView xWindow="-110" yWindow="-110" windowWidth="19420" windowHeight="10300" activeTab="32" xr2:uid="{47981922-77C5-4EC3-A76E-98D6CE997DC2}"/>
  </bookViews>
  <sheets>
    <sheet name="Max-Min" sheetId="9" r:id="rId1"/>
    <sheet name="Max-Min (2)" sheetId="14" r:id="rId2"/>
    <sheet name="Max-Min 9.7.25" sheetId="25" r:id="rId3"/>
    <sheet name="IF-IFS" sheetId="8" r:id="rId4"/>
    <sheet name="IF-IFS (2)" sheetId="15" r:id="rId5"/>
    <sheet name="IF-IFS 9.7.25" sheetId="26" r:id="rId6"/>
    <sheet name="Len" sheetId="2" r:id="rId7"/>
    <sheet name="Len (2)" sheetId="16" r:id="rId8"/>
    <sheet name="Len 9.7.25" sheetId="28" r:id="rId9"/>
    <sheet name="LeftRight" sheetId="4" r:id="rId10"/>
    <sheet name="LeftRight (2)" sheetId="17" r:id="rId11"/>
    <sheet name="LeftRight 9.7.25" sheetId="29" r:id="rId12"/>
    <sheet name="DateToText" sheetId="3" r:id="rId13"/>
    <sheet name="DateToText (2)" sheetId="18" r:id="rId14"/>
    <sheet name="DateToText 9.7.25" sheetId="31" r:id="rId15"/>
    <sheet name="TRIM" sheetId="6" r:id="rId16"/>
    <sheet name="TRIM (2)" sheetId="19" r:id="rId17"/>
    <sheet name="TRIM 9.7.25" sheetId="32" r:id="rId18"/>
    <sheet name="Substitute" sheetId="7" r:id="rId19"/>
    <sheet name="Substitute (2)" sheetId="21" r:id="rId20"/>
    <sheet name="Substitute 9.7.25" sheetId="34" r:id="rId21"/>
    <sheet name="SUM-SumIF" sheetId="12" r:id="rId22"/>
    <sheet name="SUM-SumIF (2)" sheetId="22" r:id="rId23"/>
    <sheet name="SUM-SumIF 9.7.25" sheetId="35" r:id="rId24"/>
    <sheet name="Count-CountIF" sheetId="5" r:id="rId25"/>
    <sheet name="Count-CountIF (2)" sheetId="23" r:id="rId26"/>
    <sheet name="Count-CountIF 9.7.25" sheetId="36" r:id="rId27"/>
    <sheet name="Concatenate" sheetId="1" r:id="rId28"/>
    <sheet name="Concatenate (2)" sheetId="20" r:id="rId29"/>
    <sheet name="Concatenate 9.7.25" sheetId="33" r:id="rId30"/>
    <sheet name="Days-NetworkDays" sheetId="13" r:id="rId31"/>
    <sheet name="Days-NetworkDays (2)" sheetId="24" r:id="rId32"/>
    <sheet name="Days-NetworkDays 9.7.25" sheetId="38" r:id="rId3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38" l="1"/>
  <c r="K4" i="38"/>
  <c r="K5" i="38"/>
  <c r="K6" i="38"/>
  <c r="K7" i="38"/>
  <c r="K8" i="38"/>
  <c r="K9" i="38"/>
  <c r="K10" i="38"/>
  <c r="K2" i="38"/>
  <c r="J3" i="38"/>
  <c r="J4" i="38"/>
  <c r="J5" i="38"/>
  <c r="J6" i="38"/>
  <c r="J7" i="38"/>
  <c r="J8" i="38"/>
  <c r="J9" i="38"/>
  <c r="J10" i="38"/>
  <c r="J2" i="38"/>
  <c r="L2" i="36"/>
  <c r="K2" i="36"/>
  <c r="J2" i="36"/>
  <c r="L2" i="35"/>
  <c r="K2" i="35"/>
  <c r="J2" i="35"/>
  <c r="K2" i="34" a="1"/>
  <c r="K2" i="34" s="1"/>
  <c r="J2" i="34" a="1"/>
  <c r="J2" i="34" s="1"/>
  <c r="L2" i="34" a="1"/>
  <c r="L2" i="34" s="1"/>
  <c r="K3" i="33"/>
  <c r="K4" i="33"/>
  <c r="K5" i="33"/>
  <c r="K6" i="33"/>
  <c r="K7" i="33"/>
  <c r="K8" i="33"/>
  <c r="K9" i="33"/>
  <c r="K10" i="33"/>
  <c r="K2" i="33"/>
  <c r="J3" i="33"/>
  <c r="J4" i="33"/>
  <c r="J5" i="33"/>
  <c r="J6" i="33"/>
  <c r="J7" i="33"/>
  <c r="J8" i="33"/>
  <c r="J9" i="33"/>
  <c r="J10" i="33"/>
  <c r="J2" i="33"/>
  <c r="H12" i="33"/>
  <c r="H11" i="33"/>
  <c r="J2" i="32" a="1"/>
  <c r="J2" i="32" s="1"/>
  <c r="N2" i="31" a="1"/>
  <c r="N2" i="31" s="1"/>
  <c r="L2" i="31" a="1"/>
  <c r="L2" i="31" s="1"/>
  <c r="K2" i="31" a="1"/>
  <c r="K2" i="31" s="1"/>
  <c r="J2" i="31" a="1"/>
  <c r="J2" i="31" s="1"/>
  <c r="M2" i="29" a="1"/>
  <c r="M2" i="29" s="1"/>
  <c r="L2" i="29" a="1"/>
  <c r="L2" i="29" s="1"/>
  <c r="K2" i="29" a="1"/>
  <c r="K2" i="29" s="1"/>
  <c r="J2" i="28" a="1"/>
  <c r="J2" i="28" s="1"/>
  <c r="K2" i="26" a="1"/>
  <c r="K2" i="26" s="1"/>
  <c r="J2" i="26" a="1"/>
  <c r="J2" i="26" s="1"/>
  <c r="M2" i="25"/>
  <c r="L2" i="25"/>
  <c r="K2" i="25"/>
  <c r="J2" i="25"/>
  <c r="K10" i="24"/>
  <c r="J10" i="24"/>
  <c r="K9" i="24"/>
  <c r="J9" i="24"/>
  <c r="K8" i="24"/>
  <c r="J8" i="24"/>
  <c r="K7" i="24"/>
  <c r="J7" i="24"/>
  <c r="K6" i="24"/>
  <c r="J6" i="24"/>
  <c r="K5" i="24"/>
  <c r="J5" i="24"/>
  <c r="K4" i="24"/>
  <c r="J4" i="24"/>
  <c r="K3" i="24"/>
  <c r="J3" i="24"/>
  <c r="K2" i="24"/>
  <c r="J2" i="24"/>
  <c r="L2" i="23"/>
  <c r="K2" i="23"/>
  <c r="J2" i="23"/>
  <c r="L2" i="22"/>
  <c r="K2" i="22"/>
  <c r="J2" i="22"/>
  <c r="K2" i="21" a="1"/>
  <c r="K2" i="21" s="1"/>
  <c r="J2" i="21" a="1"/>
  <c r="J2" i="21" s="1"/>
  <c r="M2" i="21" a="1"/>
  <c r="M2" i="21" s="1"/>
  <c r="L2" i="21" a="1"/>
  <c r="L2" i="21" s="1"/>
  <c r="K3" i="20"/>
  <c r="K4" i="20"/>
  <c r="K5" i="20"/>
  <c r="K6" i="20"/>
  <c r="K7" i="20"/>
  <c r="K8" i="20"/>
  <c r="K9" i="20"/>
  <c r="K10" i="20"/>
  <c r="K2" i="20"/>
  <c r="J3" i="20"/>
  <c r="J4" i="20"/>
  <c r="J5" i="20"/>
  <c r="J6" i="20"/>
  <c r="J7" i="20"/>
  <c r="J8" i="20"/>
  <c r="J9" i="20"/>
  <c r="J10" i="20"/>
  <c r="J11" i="20"/>
  <c r="J12" i="20"/>
  <c r="J2" i="20"/>
  <c r="H12" i="20"/>
  <c r="H11" i="20"/>
  <c r="J2" i="19" a="1"/>
  <c r="J2" i="19" s="1"/>
  <c r="L3" i="18"/>
  <c r="L4" i="18"/>
  <c r="L5" i="18"/>
  <c r="L6" i="18"/>
  <c r="L7" i="18"/>
  <c r="L8" i="18"/>
  <c r="L9" i="18"/>
  <c r="L10" i="18"/>
  <c r="L2" i="18"/>
  <c r="J3" i="18"/>
  <c r="J4" i="18"/>
  <c r="J5" i="18"/>
  <c r="J6" i="18"/>
  <c r="J7" i="18"/>
  <c r="J8" i="18"/>
  <c r="J9" i="18"/>
  <c r="J10" i="18"/>
  <c r="J2" i="18"/>
  <c r="P2" i="17"/>
  <c r="P3" i="17"/>
  <c r="P4" i="17"/>
  <c r="P5" i="17"/>
  <c r="P6" i="17"/>
  <c r="P7" i="17"/>
  <c r="P8" i="17"/>
  <c r="P9" i="17"/>
  <c r="P10" i="17"/>
  <c r="N2" i="17" a="1"/>
  <c r="N2" i="17" s="1"/>
  <c r="M2" i="17" a="1"/>
  <c r="M2" i="17" s="1"/>
  <c r="L2" i="17" a="1"/>
  <c r="L2" i="17" s="1"/>
  <c r="K2" i="17" a="1"/>
  <c r="K2" i="17" s="1"/>
  <c r="J2" i="16" a="1"/>
  <c r="J2" i="16" s="1"/>
  <c r="M2" i="15" a="1"/>
  <c r="M2" i="15" s="1"/>
  <c r="L2" i="15" a="1"/>
  <c r="L2" i="15" s="1"/>
  <c r="K2" i="15" a="1"/>
  <c r="K2" i="15" s="1"/>
  <c r="J2" i="15" a="1"/>
  <c r="J2" i="15" s="1"/>
  <c r="K3" i="14"/>
  <c r="J3" i="14"/>
  <c r="K2" i="14"/>
  <c r="J2" i="14"/>
  <c r="H11" i="1"/>
  <c r="H1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<sst xmlns="http://schemas.openxmlformats.org/spreadsheetml/2006/main" count="1844" uniqueCount="178">
  <si>
    <t>FirstName</t>
  </si>
  <si>
    <t>LastName</t>
  </si>
  <si>
    <t>Jim</t>
  </si>
  <si>
    <t>Halpert</t>
  </si>
  <si>
    <t>Pam</t>
  </si>
  <si>
    <t>Beasley</t>
  </si>
  <si>
    <t>Dwight</t>
  </si>
  <si>
    <t>Schrute</t>
  </si>
  <si>
    <t>Michael</t>
  </si>
  <si>
    <t>Scott</t>
  </si>
  <si>
    <t>Kevin</t>
  </si>
  <si>
    <t>Malone</t>
  </si>
  <si>
    <t>Martin</t>
  </si>
  <si>
    <t>Angela</t>
  </si>
  <si>
    <t>Toby</t>
  </si>
  <si>
    <t>Flenderson</t>
  </si>
  <si>
    <t>Stanley</t>
  </si>
  <si>
    <t>Hudson</t>
  </si>
  <si>
    <t>CONCATENATE(B2," ",C2)</t>
  </si>
  <si>
    <t>LEN(B2)</t>
  </si>
  <si>
    <t>EmployeeID</t>
  </si>
  <si>
    <t>JobTitle</t>
  </si>
  <si>
    <t>Salary</t>
  </si>
  <si>
    <t>Age</t>
  </si>
  <si>
    <t>Gender</t>
  </si>
  <si>
    <t>Salesman</t>
  </si>
  <si>
    <t>Male</t>
  </si>
  <si>
    <t>Receptionist</t>
  </si>
  <si>
    <t>Female</t>
  </si>
  <si>
    <t>Accountant</t>
  </si>
  <si>
    <t>HR</t>
  </si>
  <si>
    <t>Regional Manager</t>
  </si>
  <si>
    <t>Supplier Relations</t>
  </si>
  <si>
    <t>Meredith</t>
  </si>
  <si>
    <t>Palmer</t>
  </si>
  <si>
    <t>Can be used to see difference between 100s and thousands. Can find bad Social Security numbers if they're 10 digits instead of 9</t>
  </si>
  <si>
    <t>StartDate</t>
  </si>
  <si>
    <t>EndDate</t>
  </si>
  <si>
    <t>Email</t>
  </si>
  <si>
    <t>Jim.Halpert@DunderMifflin.com</t>
  </si>
  <si>
    <t>Pam.Beasley@DunderMifflin.com</t>
  </si>
  <si>
    <t>Dwight.Schrute@AOL.com</t>
  </si>
  <si>
    <t>Angela.Martin@DunderMifflin.com</t>
  </si>
  <si>
    <t>Toby.Flenderson@DunderMifflinCorporate.com</t>
  </si>
  <si>
    <t>Michael.Scott@DunderMifflin.com</t>
  </si>
  <si>
    <t>Meredith.Palmer@Yahoo.com</t>
  </si>
  <si>
    <t>Stanley.Hudson@gmail.com</t>
  </si>
  <si>
    <t>Kevin.Malone@DunderMifflin.com</t>
  </si>
  <si>
    <t>11/2/2001</t>
  </si>
  <si>
    <t>10/3/1999</t>
  </si>
  <si>
    <t>7/4/2000</t>
  </si>
  <si>
    <t>1/5/2000</t>
  </si>
  <si>
    <t>5/6/2001</t>
  </si>
  <si>
    <t>11/8/2003</t>
  </si>
  <si>
    <t>6/9/2002</t>
  </si>
  <si>
    <t>8/10/2003</t>
  </si>
  <si>
    <t>9/6/2015</t>
  </si>
  <si>
    <t>10/10/2015</t>
  </si>
  <si>
    <t>9/8/2017</t>
  </si>
  <si>
    <t>12/3/2015</t>
  </si>
  <si>
    <t>8/30/2017</t>
  </si>
  <si>
    <t>9/11/2013</t>
  </si>
  <si>
    <t>4/22/2015</t>
  </si>
  <si>
    <t xml:space="preserve">Malone </t>
  </si>
  <si>
    <t xml:space="preserve">  Hudson</t>
  </si>
  <si>
    <t xml:space="preserve">   Scott</t>
  </si>
  <si>
    <t xml:space="preserve">Flenderson    </t>
  </si>
  <si>
    <t xml:space="preserve"> Schrute</t>
  </si>
  <si>
    <t>TRIM(C2)</t>
  </si>
  <si>
    <t>It just removes unwanted spaces on both sides</t>
  </si>
  <si>
    <t>TEXT(H2,"dd/mm/yyyy")</t>
  </si>
  <si>
    <t>with 1 instance</t>
  </si>
  <si>
    <t>with 2 instances</t>
  </si>
  <si>
    <t>with NO instances</t>
  </si>
  <si>
    <t>SUM</t>
  </si>
  <si>
    <t>SUMIF</t>
  </si>
  <si>
    <t>SUMIFS</t>
  </si>
  <si>
    <t>COUNT</t>
  </si>
  <si>
    <t>COUNTIF</t>
  </si>
  <si>
    <t>COUNTIFS</t>
  </si>
  <si>
    <t>Max</t>
  </si>
  <si>
    <t>Min</t>
  </si>
  <si>
    <t>IF</t>
  </si>
  <si>
    <t>IFS</t>
  </si>
  <si>
    <t>DAYS</t>
  </si>
  <si>
    <t>NETWORKDAYS</t>
  </si>
  <si>
    <t>Left</t>
  </si>
  <si>
    <t>Right</t>
  </si>
  <si>
    <t>Notes</t>
  </si>
  <si>
    <t>1. Max is =MAX(H2:H10)</t>
  </si>
  <si>
    <t>2. Min is = MIN(H2:H10)</t>
  </si>
  <si>
    <t>4. Min gives the the smallest date in the range.</t>
  </si>
  <si>
    <t>3. Max gives you the largest date in the range</t>
  </si>
  <si>
    <t>5. We can see that Michael Scott start date was the earliest on 12/7/1995.</t>
  </si>
  <si>
    <t>6. The maximum salary on the list is 65,000.</t>
  </si>
  <si>
    <t xml:space="preserve">7. The minimum salary is 36,000. </t>
  </si>
  <si>
    <t>If Statement =IF(Age Range D2:D10 &gt; 30,"Old", "Young")</t>
  </si>
  <si>
    <t>1. We have an age column, we need to find out if they are greater than 30 they are old, and if they are less than 30 they are young.</t>
  </si>
  <si>
    <t>IF (Age &gt; 30, "Old", "Young")</t>
  </si>
  <si>
    <t>IF (Age &gt;=30, " 30 or more", "29 or less")</t>
  </si>
  <si>
    <t>2. With an IFS statement you can have multiple conditions.</t>
  </si>
  <si>
    <t>3. =IFS(F2:F10 = "Salesman", "Sales", F2:F10 = "HR", "Fire Immediately", F2:10 = "Regional Manager", "Give Christmas Bonus")</t>
  </si>
  <si>
    <t>Example=LEN(C2:C10)</t>
  </si>
  <si>
    <t>The LEN formula tells you how many characters are in that string</t>
  </si>
  <si>
    <t>Example- =LEFT(B2:B10, 3)</t>
  </si>
  <si>
    <t>This takes the first 3 characters for first name.</t>
  </si>
  <si>
    <t xml:space="preserve">Example = RIGHT(A2:10, 1) </t>
  </si>
  <si>
    <t>This takes the last number in string</t>
  </si>
  <si>
    <t>Example = RIGHT(H2:H10, 4)</t>
  </si>
  <si>
    <t>This will give you the years.</t>
  </si>
  <si>
    <t>TEXT(H2, "dd/mm/yyyy")</t>
  </si>
  <si>
    <t xml:space="preserve">You cannot use RIGHT or LEFT formula on a DATE format. </t>
  </si>
  <si>
    <t>Copied Cells From N2</t>
  </si>
  <si>
    <t>02/11/2001</t>
  </si>
  <si>
    <t>03/10/1999</t>
  </si>
  <si>
    <t>04/07/2000</t>
  </si>
  <si>
    <t>05/01/2000</t>
  </si>
  <si>
    <t>06/05/2001</t>
  </si>
  <si>
    <t>08/11/2003</t>
  </si>
  <si>
    <t>09/06/2002</t>
  </si>
  <si>
    <t>10/08/2003</t>
  </si>
  <si>
    <t>Example = RIGHT(O2:O10, 4)</t>
  </si>
  <si>
    <t>07/12/1995</t>
  </si>
  <si>
    <t>RIGHT(K2,4)</t>
  </si>
  <si>
    <t>Example = TRIM(C2:C10)</t>
  </si>
  <si>
    <t>CONCATENATE(B2, ".", C2,"@gmail.com")</t>
  </si>
  <si>
    <t xml:space="preserve">Sometimes the dates may have dashes rather than slashes. </t>
  </si>
  <si>
    <t>Example = SUBSTITUTE(H2:H10, "-", "/")</t>
  </si>
  <si>
    <t>1-5-2000</t>
  </si>
  <si>
    <t>12-3-2015</t>
  </si>
  <si>
    <t>Example =SUM(G2:G10) Gives you the sum of all the salaries.</t>
  </si>
  <si>
    <t>Example = SUMIF(G2:G10, "&gt;50000") So now it will only add up those numbers in the Salary that are greater than 50000.</t>
  </si>
  <si>
    <t>Example = SUMIFS(G2:G10, E2:10, "Female", D2:D10,"&gt;30")</t>
  </si>
  <si>
    <t>Salary  Range, Gender Range, Must be Female, Age must be  greater than 30.</t>
  </si>
  <si>
    <t>Example =COUNT(G2:G10), will give you the count of the range.</t>
  </si>
  <si>
    <t>Example = COUNTIF(G2:G10, "&gt;45000")</t>
  </si>
  <si>
    <t>This states how many people have a salary greater than 45000.</t>
  </si>
  <si>
    <t>Example =COUNTIFS(A2:A10, "&gt;1005", E2:E10,"Male")</t>
  </si>
  <si>
    <t>Date format should be text to work</t>
  </si>
  <si>
    <t>The Days formula will give you the days between the start date and end date.</t>
  </si>
  <si>
    <t>Example = DAYS(End Date, Start Date)</t>
  </si>
  <si>
    <t>5056 are the number of days</t>
  </si>
  <si>
    <t>Networkdays removes the holidays and weekends.</t>
  </si>
  <si>
    <t>Example = NetworkDays(start_date,end_date, holidays)</t>
  </si>
  <si>
    <t>Max (Dates)</t>
  </si>
  <si>
    <t>Min (DATE)</t>
  </si>
  <si>
    <t>MAX (Salary)</t>
  </si>
  <si>
    <t>MIN ((Salary)</t>
  </si>
  <si>
    <t>If This then that</t>
  </si>
  <si>
    <t>IFS (Multiple conditions)</t>
  </si>
  <si>
    <t>IF (Age is greater than or equal to 30, old, otherwise Young)</t>
  </si>
  <si>
    <t xml:space="preserve">IFS (Job Title is equal to Salesman then Sales, If Job Title is equal to HR then Fire Immediately, If Job Title is equal to Regional Manager then Give Christmas Bonus. </t>
  </si>
  <si>
    <t>LEN - Last Name</t>
  </si>
  <si>
    <t>Use Cases - Phone Numbers, SSNs, Zip Codes</t>
  </si>
  <si>
    <t>Left (Text, num_Char)</t>
  </si>
  <si>
    <t>Left (First Name, 3)</t>
  </si>
  <si>
    <t>We are taking a look at the first 3 letters of the First Name</t>
  </si>
  <si>
    <t xml:space="preserve">We are taking a look at the right 3 letters of the First Name or Employee ID. </t>
  </si>
  <si>
    <t>Right (EmpID, 3)</t>
  </si>
  <si>
    <t>We are taking a look at the Date Column, and we want to extract the Year of the Start Dates)</t>
  </si>
  <si>
    <t>Right (Date, 4)</t>
  </si>
  <si>
    <t>RIGHT(End Date, 4)</t>
  </si>
  <si>
    <t>Text String</t>
  </si>
  <si>
    <t>Date</t>
  </si>
  <si>
    <t>Convert End Dates to a string</t>
  </si>
  <si>
    <t>RIGHT(M:M, 4)</t>
  </si>
  <si>
    <t>Paste col. L as values</t>
  </si>
  <si>
    <t>TRIM(Last Name)</t>
  </si>
  <si>
    <t>CONCATENATE(B2,".",C2,"@gmail.com")</t>
  </si>
  <si>
    <t>Changing a Date Format with dashes or hyphens</t>
  </si>
  <si>
    <t>SUBSTITUTE replaces old text to new text and then the instance we are looking at</t>
  </si>
  <si>
    <t>Start Date range and the old is the dash and replace it with the forward slash and replace it with no instance</t>
  </si>
  <si>
    <t>SUMIF (SALARY," &gt; 50000")</t>
  </si>
  <si>
    <t>SUMIFS (Salary, Gender, "Female", Age,"&gt;30")</t>
  </si>
  <si>
    <t>COUNTIF(Salary, "&gt;45000")</t>
  </si>
  <si>
    <t>COUNTIFS(EmployeeID, "&gt;1005", Gender,"Male")</t>
  </si>
  <si>
    <t>Days gives you the range between end date to start date</t>
  </si>
  <si>
    <t>Network takes out holidays and weekends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</si>
</sst>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49" fontId="0" fillId="0" borderId="0" xfId="0" applyNumberFormat="1"/>
    <xf numFmtId="0" fontId="0" fillId="0" borderId="0" xfId="0" applyAlignment="1">
      <alignment wrapText="1"/>
    </xf>
    <xf numFmtId="1" fontId="0" fillId="0" borderId="0" xfId="0" applyNumberFormat="1"/>
  </cellXfs>
  <cellStyles count="1">
    <cellStyle name="Normal" xfId="0" builtinId="0"/>
  </cellStyles>
  <dxfs count="2">
    <dxf>
      <font>
        <b/>
        <i val="0"/>
      </font>
      <fill>
        <patternFill>
          <bgColor rgb="FF00B050"/>
        </patternFill>
      </fill>
      <border>
        <left style="thin">
          <color auto="1"/>
        </left>
        <right style="thin">
          <color auto="1"/>
        </right>
        <top style="thin">
          <color auto="1"/>
        </top>
        <bottom style="thin">
          <color auto="1"/>
        </bottom>
        <vertical/>
        <horizontal/>
      </border>
    </dxf>
    <dxf>
      <font>
        <b/>
        <i val="0"/>
      </font>
      <fill>
        <patternFill>
          <bgColor rgb="FF00B0F0"/>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D7546-D251-4908-B99A-2A3B4BFE22EA}">
  <sheetPr>
    <tabColor theme="9"/>
  </sheetPr>
  <dimension ref="A1:K10"/>
  <sheetViews>
    <sheetView workbookViewId="0">
      <selection activeCell="J2" sqref="J2"/>
    </sheetView>
  </sheetViews>
  <sheetFormatPr defaultColWidth="13.6328125" defaultRowHeight="14.5" x14ac:dyDescent="0.35"/>
  <cols>
    <col min="1" max="1" width="10.81640625" bestFit="1" customWidth="1"/>
    <col min="4" max="4" width="7.6328125" customWidth="1"/>
  </cols>
  <sheetData>
    <row r="1" spans="1:11" x14ac:dyDescent="0.35">
      <c r="A1" t="s">
        <v>20</v>
      </c>
      <c r="B1" t="s">
        <v>0</v>
      </c>
      <c r="C1" t="s">
        <v>1</v>
      </c>
      <c r="D1" t="s">
        <v>23</v>
      </c>
      <c r="E1" t="s">
        <v>24</v>
      </c>
      <c r="F1" t="s">
        <v>21</v>
      </c>
      <c r="G1" t="s">
        <v>22</v>
      </c>
      <c r="H1" t="s">
        <v>36</v>
      </c>
      <c r="I1" t="s">
        <v>37</v>
      </c>
      <c r="J1" t="s">
        <v>80</v>
      </c>
      <c r="K1" t="s">
        <v>81</v>
      </c>
    </row>
    <row r="2" spans="1:11" x14ac:dyDescent="0.35">
      <c r="A2">
        <v>1001</v>
      </c>
      <c r="B2" t="s">
        <v>2</v>
      </c>
      <c r="C2" t="s">
        <v>3</v>
      </c>
      <c r="D2">
        <v>30</v>
      </c>
      <c r="E2" t="s">
        <v>26</v>
      </c>
      <c r="F2" t="s">
        <v>25</v>
      </c>
      <c r="G2">
        <v>45000</v>
      </c>
      <c r="H2" s="1">
        <v>37197</v>
      </c>
      <c r="I2" s="1">
        <v>42253</v>
      </c>
      <c r="J2" s="1"/>
      <c r="K2" s="1"/>
    </row>
    <row r="3" spans="1:11" x14ac:dyDescent="0.35">
      <c r="A3">
        <v>1002</v>
      </c>
      <c r="B3" t="s">
        <v>4</v>
      </c>
      <c r="C3" t="s">
        <v>5</v>
      </c>
      <c r="D3">
        <v>30</v>
      </c>
      <c r="E3" t="s">
        <v>28</v>
      </c>
      <c r="F3" t="s">
        <v>27</v>
      </c>
      <c r="G3">
        <v>36000</v>
      </c>
      <c r="H3" s="1">
        <v>36436</v>
      </c>
      <c r="I3" s="1">
        <v>42287</v>
      </c>
    </row>
    <row r="4" spans="1:11" x14ac:dyDescent="0.35">
      <c r="A4">
        <v>1003</v>
      </c>
      <c r="B4" t="s">
        <v>6</v>
      </c>
      <c r="C4" t="s">
        <v>7</v>
      </c>
      <c r="D4">
        <v>29</v>
      </c>
      <c r="E4" t="s">
        <v>26</v>
      </c>
      <c r="F4" t="s">
        <v>25</v>
      </c>
      <c r="G4">
        <v>63000</v>
      </c>
      <c r="H4" s="1">
        <v>36711</v>
      </c>
      <c r="I4" s="1">
        <v>42986</v>
      </c>
    </row>
    <row r="5" spans="1:11" x14ac:dyDescent="0.35">
      <c r="A5">
        <v>1004</v>
      </c>
      <c r="B5" t="s">
        <v>13</v>
      </c>
      <c r="C5" t="s">
        <v>12</v>
      </c>
      <c r="D5">
        <v>31</v>
      </c>
      <c r="E5" t="s">
        <v>28</v>
      </c>
      <c r="F5" t="s">
        <v>29</v>
      </c>
      <c r="G5">
        <v>47000</v>
      </c>
      <c r="H5" s="1">
        <v>36530</v>
      </c>
      <c r="I5" s="1">
        <v>42341</v>
      </c>
    </row>
    <row r="6" spans="1:11" x14ac:dyDescent="0.35">
      <c r="A6">
        <v>1005</v>
      </c>
      <c r="B6" t="s">
        <v>14</v>
      </c>
      <c r="C6" t="s">
        <v>15</v>
      </c>
      <c r="D6">
        <v>32</v>
      </c>
      <c r="E6" t="s">
        <v>26</v>
      </c>
      <c r="F6" t="s">
        <v>30</v>
      </c>
      <c r="G6">
        <v>50000</v>
      </c>
      <c r="H6" s="1">
        <v>37017</v>
      </c>
      <c r="I6" s="1">
        <v>42977</v>
      </c>
    </row>
    <row r="7" spans="1:11" x14ac:dyDescent="0.35">
      <c r="A7">
        <v>1006</v>
      </c>
      <c r="B7" t="s">
        <v>8</v>
      </c>
      <c r="C7" t="s">
        <v>9</v>
      </c>
      <c r="D7">
        <v>35</v>
      </c>
      <c r="E7" t="s">
        <v>26</v>
      </c>
      <c r="F7" t="s">
        <v>31</v>
      </c>
      <c r="G7">
        <v>65000</v>
      </c>
      <c r="H7" s="1">
        <v>35040</v>
      </c>
      <c r="I7" s="1">
        <v>41528</v>
      </c>
    </row>
    <row r="8" spans="1:11" x14ac:dyDescent="0.35">
      <c r="A8">
        <v>1007</v>
      </c>
      <c r="B8" t="s">
        <v>33</v>
      </c>
      <c r="C8" t="s">
        <v>34</v>
      </c>
      <c r="D8">
        <v>32</v>
      </c>
      <c r="E8" t="s">
        <v>28</v>
      </c>
      <c r="F8" t="s">
        <v>32</v>
      </c>
      <c r="G8">
        <v>41000</v>
      </c>
      <c r="H8" s="1">
        <v>37933</v>
      </c>
      <c r="I8" s="1">
        <v>41551</v>
      </c>
    </row>
    <row r="9" spans="1:11" x14ac:dyDescent="0.35">
      <c r="A9">
        <v>1008</v>
      </c>
      <c r="B9" t="s">
        <v>16</v>
      </c>
      <c r="C9" t="s">
        <v>17</v>
      </c>
      <c r="D9">
        <v>38</v>
      </c>
      <c r="E9" t="s">
        <v>26</v>
      </c>
      <c r="F9" t="s">
        <v>25</v>
      </c>
      <c r="G9">
        <v>48000</v>
      </c>
      <c r="H9" s="1">
        <v>37416</v>
      </c>
      <c r="I9" s="1">
        <v>42116</v>
      </c>
    </row>
    <row r="10" spans="1:11" x14ac:dyDescent="0.35">
      <c r="A10">
        <v>1009</v>
      </c>
      <c r="B10" t="s">
        <v>10</v>
      </c>
      <c r="C10" t="s">
        <v>11</v>
      </c>
      <c r="D10">
        <v>31</v>
      </c>
      <c r="E10" t="s">
        <v>26</v>
      </c>
      <c r="F10" t="s">
        <v>29</v>
      </c>
      <c r="G10">
        <v>42000</v>
      </c>
      <c r="H10" s="1">
        <v>37843</v>
      </c>
      <c r="I10" s="1">
        <v>40800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52E00-3C68-4E9E-94DA-2C69D846370B}">
  <sheetPr>
    <tabColor theme="9"/>
  </sheetPr>
  <dimension ref="A1:L10"/>
  <sheetViews>
    <sheetView topLeftCell="C1" workbookViewId="0">
      <selection activeCell="L9" sqref="L9"/>
    </sheetView>
  </sheetViews>
  <sheetFormatPr defaultColWidth="13.6328125" defaultRowHeight="14.5" x14ac:dyDescent="0.35"/>
  <cols>
    <col min="1" max="1" width="10.81640625" bestFit="1" customWidth="1"/>
    <col min="4" max="4" width="7.6328125" customWidth="1"/>
    <col min="12" max="12" width="34.36328125" customWidth="1"/>
  </cols>
  <sheetData>
    <row r="1" spans="1:12" x14ac:dyDescent="0.35">
      <c r="A1" t="s">
        <v>20</v>
      </c>
      <c r="B1" t="s">
        <v>0</v>
      </c>
      <c r="C1" t="s">
        <v>1</v>
      </c>
      <c r="D1" t="s">
        <v>23</v>
      </c>
      <c r="E1" t="s">
        <v>24</v>
      </c>
      <c r="F1" t="s">
        <v>21</v>
      </c>
      <c r="G1" t="s">
        <v>22</v>
      </c>
      <c r="H1" t="s">
        <v>36</v>
      </c>
      <c r="I1" t="s">
        <v>37</v>
      </c>
      <c r="J1" t="s">
        <v>80</v>
      </c>
      <c r="K1" t="s">
        <v>81</v>
      </c>
      <c r="L1" t="s">
        <v>88</v>
      </c>
    </row>
    <row r="2" spans="1:12" x14ac:dyDescent="0.35">
      <c r="A2">
        <v>1001</v>
      </c>
      <c r="B2" t="s">
        <v>2</v>
      </c>
      <c r="C2" t="s">
        <v>3</v>
      </c>
      <c r="D2">
        <v>30</v>
      </c>
      <c r="E2" t="s">
        <v>26</v>
      </c>
      <c r="F2" t="s">
        <v>25</v>
      </c>
      <c r="G2">
        <v>45000</v>
      </c>
      <c r="H2" s="1">
        <v>37197</v>
      </c>
      <c r="I2" s="1">
        <v>42253</v>
      </c>
      <c r="J2" s="1">
        <f>MAX(H2:H10)</f>
        <v>37933</v>
      </c>
      <c r="K2" s="1">
        <f>MIN(H2:H10)</f>
        <v>35040</v>
      </c>
      <c r="L2" t="s">
        <v>89</v>
      </c>
    </row>
    <row r="3" spans="1:12" x14ac:dyDescent="0.35">
      <c r="A3">
        <v>1002</v>
      </c>
      <c r="B3" t="s">
        <v>4</v>
      </c>
      <c r="C3" t="s">
        <v>5</v>
      </c>
      <c r="D3">
        <v>30</v>
      </c>
      <c r="E3" t="s">
        <v>28</v>
      </c>
      <c r="F3" t="s">
        <v>27</v>
      </c>
      <c r="G3">
        <v>36000</v>
      </c>
      <c r="H3" s="1">
        <v>36436</v>
      </c>
      <c r="I3" s="1">
        <v>42287</v>
      </c>
      <c r="J3">
        <f>MAX(G2:G10)</f>
        <v>65000</v>
      </c>
      <c r="K3">
        <f>MIN(G2:G10)</f>
        <v>36000</v>
      </c>
      <c r="L3" t="s">
        <v>90</v>
      </c>
    </row>
    <row r="4" spans="1:12" x14ac:dyDescent="0.35">
      <c r="A4">
        <v>1003</v>
      </c>
      <c r="B4" t="s">
        <v>6</v>
      </c>
      <c r="C4" t="s">
        <v>7</v>
      </c>
      <c r="D4">
        <v>29</v>
      </c>
      <c r="E4" t="s">
        <v>26</v>
      </c>
      <c r="F4" t="s">
        <v>25</v>
      </c>
      <c r="G4">
        <v>63000</v>
      </c>
      <c r="H4" s="1">
        <v>36711</v>
      </c>
      <c r="I4" s="1">
        <v>42986</v>
      </c>
      <c r="L4" t="s">
        <v>92</v>
      </c>
    </row>
    <row r="5" spans="1:12" x14ac:dyDescent="0.35">
      <c r="A5">
        <v>1004</v>
      </c>
      <c r="B5" t="s">
        <v>13</v>
      </c>
      <c r="C5" t="s">
        <v>12</v>
      </c>
      <c r="D5">
        <v>31</v>
      </c>
      <c r="E5" t="s">
        <v>28</v>
      </c>
      <c r="F5" t="s">
        <v>29</v>
      </c>
      <c r="G5">
        <v>47000</v>
      </c>
      <c r="H5" s="1">
        <v>36530</v>
      </c>
      <c r="I5" s="1">
        <v>42341</v>
      </c>
      <c r="L5" t="s">
        <v>91</v>
      </c>
    </row>
    <row r="6" spans="1:12" x14ac:dyDescent="0.35">
      <c r="A6">
        <v>1005</v>
      </c>
      <c r="B6" t="s">
        <v>14</v>
      </c>
      <c r="C6" t="s">
        <v>15</v>
      </c>
      <c r="D6">
        <v>32</v>
      </c>
      <c r="E6" t="s">
        <v>26</v>
      </c>
      <c r="F6" t="s">
        <v>30</v>
      </c>
      <c r="G6">
        <v>50000</v>
      </c>
      <c r="H6" s="1">
        <v>37017</v>
      </c>
      <c r="I6" s="1">
        <v>42977</v>
      </c>
      <c r="L6" t="s">
        <v>93</v>
      </c>
    </row>
    <row r="7" spans="1:12" x14ac:dyDescent="0.35">
      <c r="A7">
        <v>1006</v>
      </c>
      <c r="B7" t="s">
        <v>8</v>
      </c>
      <c r="C7" t="s">
        <v>9</v>
      </c>
      <c r="D7">
        <v>35</v>
      </c>
      <c r="E7" t="s">
        <v>26</v>
      </c>
      <c r="F7" t="s">
        <v>31</v>
      </c>
      <c r="G7">
        <v>65000</v>
      </c>
      <c r="H7" s="1">
        <v>35040</v>
      </c>
      <c r="I7" s="1">
        <v>41528</v>
      </c>
      <c r="L7" t="s">
        <v>94</v>
      </c>
    </row>
    <row r="8" spans="1:12" x14ac:dyDescent="0.35">
      <c r="A8">
        <v>1007</v>
      </c>
      <c r="B8" t="s">
        <v>33</v>
      </c>
      <c r="C8" t="s">
        <v>34</v>
      </c>
      <c r="D8">
        <v>32</v>
      </c>
      <c r="E8" t="s">
        <v>28</v>
      </c>
      <c r="F8" t="s">
        <v>32</v>
      </c>
      <c r="G8">
        <v>41000</v>
      </c>
      <c r="H8" s="1">
        <v>37933</v>
      </c>
      <c r="I8" s="1">
        <v>41551</v>
      </c>
      <c r="L8" t="s">
        <v>95</v>
      </c>
    </row>
    <row r="9" spans="1:12" x14ac:dyDescent="0.35">
      <c r="A9">
        <v>1008</v>
      </c>
      <c r="B9" t="s">
        <v>16</v>
      </c>
      <c r="C9" t="s">
        <v>17</v>
      </c>
      <c r="D9">
        <v>38</v>
      </c>
      <c r="E9" t="s">
        <v>26</v>
      </c>
      <c r="F9" t="s">
        <v>25</v>
      </c>
      <c r="G9">
        <v>48000</v>
      </c>
      <c r="H9" s="1">
        <v>37416</v>
      </c>
      <c r="I9" s="1">
        <v>42116</v>
      </c>
    </row>
    <row r="10" spans="1:12" x14ac:dyDescent="0.35">
      <c r="A10">
        <v>1009</v>
      </c>
      <c r="B10" t="s">
        <v>10</v>
      </c>
      <c r="C10" t="s">
        <v>11</v>
      </c>
      <c r="D10">
        <v>31</v>
      </c>
      <c r="E10" t="s">
        <v>26</v>
      </c>
      <c r="F10" t="s">
        <v>29</v>
      </c>
      <c r="G10">
        <v>42000</v>
      </c>
      <c r="H10" s="1">
        <v>37843</v>
      </c>
      <c r="I10" s="1">
        <v>40800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85EB8-6608-4F25-8EA1-6B5B06894448}">
  <sheetPr>
    <tabColor theme="9"/>
  </sheetPr>
  <dimension ref="A1:M10"/>
  <sheetViews>
    <sheetView topLeftCell="B1" workbookViewId="0">
      <selection activeCell="H16" sqref="H16"/>
    </sheetView>
  </sheetViews>
  <sheetFormatPr defaultColWidth="13.6328125" defaultRowHeight="14.5" x14ac:dyDescent="0.35"/>
  <cols>
    <col min="1" max="1" width="10.81640625" bestFit="1" customWidth="1"/>
    <col min="4" max="4" width="7.6328125" customWidth="1"/>
  </cols>
  <sheetData>
    <row r="1" spans="1:13" x14ac:dyDescent="0.35">
      <c r="A1" t="s">
        <v>20</v>
      </c>
      <c r="B1" t="s">
        <v>0</v>
      </c>
      <c r="C1" t="s">
        <v>1</v>
      </c>
      <c r="D1" t="s">
        <v>23</v>
      </c>
      <c r="E1" t="s">
        <v>24</v>
      </c>
      <c r="F1" t="s">
        <v>21</v>
      </c>
      <c r="G1" t="s">
        <v>22</v>
      </c>
      <c r="H1" t="s">
        <v>36</v>
      </c>
      <c r="I1" t="s">
        <v>37</v>
      </c>
      <c r="J1" t="s">
        <v>144</v>
      </c>
      <c r="K1" t="s">
        <v>145</v>
      </c>
      <c r="L1" t="s">
        <v>146</v>
      </c>
      <c r="M1" t="s">
        <v>147</v>
      </c>
    </row>
    <row r="2" spans="1:13" x14ac:dyDescent="0.35">
      <c r="A2">
        <v>1001</v>
      </c>
      <c r="B2" t="s">
        <v>2</v>
      </c>
      <c r="C2" t="s">
        <v>3</v>
      </c>
      <c r="D2">
        <v>30</v>
      </c>
      <c r="E2" t="s">
        <v>26</v>
      </c>
      <c r="F2" t="s">
        <v>25</v>
      </c>
      <c r="G2">
        <v>45000</v>
      </c>
      <c r="H2" s="1">
        <v>37197</v>
      </c>
      <c r="I2" s="1">
        <v>42253</v>
      </c>
      <c r="J2" s="1">
        <f>MAX(H2:H10)</f>
        <v>37933</v>
      </c>
      <c r="K2" s="1">
        <f>MIN(H2:H10)</f>
        <v>35040</v>
      </c>
      <c r="L2">
        <f>MAX(G2:G10)</f>
        <v>65000</v>
      </c>
      <c r="M2">
        <f>MIN(G2:G10)</f>
        <v>36000</v>
      </c>
    </row>
    <row r="3" spans="1:13" x14ac:dyDescent="0.35">
      <c r="A3">
        <v>1002</v>
      </c>
      <c r="B3" t="s">
        <v>4</v>
      </c>
      <c r="C3" t="s">
        <v>5</v>
      </c>
      <c r="D3">
        <v>30</v>
      </c>
      <c r="E3" t="s">
        <v>28</v>
      </c>
      <c r="F3" t="s">
        <v>27</v>
      </c>
      <c r="G3">
        <v>36000</v>
      </c>
      <c r="H3" s="1">
        <v>36436</v>
      </c>
      <c r="I3" s="1">
        <v>42287</v>
      </c>
    </row>
    <row r="4" spans="1:13" x14ac:dyDescent="0.35">
      <c r="A4">
        <v>1003</v>
      </c>
      <c r="B4" t="s">
        <v>6</v>
      </c>
      <c r="C4" t="s">
        <v>7</v>
      </c>
      <c r="D4">
        <v>29</v>
      </c>
      <c r="E4" t="s">
        <v>26</v>
      </c>
      <c r="F4" t="s">
        <v>25</v>
      </c>
      <c r="G4">
        <v>63000</v>
      </c>
      <c r="H4" s="1">
        <v>36711</v>
      </c>
      <c r="I4" s="1">
        <v>42986</v>
      </c>
    </row>
    <row r="5" spans="1:13" x14ac:dyDescent="0.35">
      <c r="A5">
        <v>1004</v>
      </c>
      <c r="B5" t="s">
        <v>13</v>
      </c>
      <c r="C5" t="s">
        <v>12</v>
      </c>
      <c r="D5">
        <v>31</v>
      </c>
      <c r="E5" t="s">
        <v>28</v>
      </c>
      <c r="F5" t="s">
        <v>29</v>
      </c>
      <c r="G5">
        <v>47000</v>
      </c>
      <c r="H5" s="1">
        <v>36530</v>
      </c>
      <c r="I5" s="1">
        <v>42341</v>
      </c>
    </row>
    <row r="6" spans="1:13" x14ac:dyDescent="0.35">
      <c r="A6">
        <v>1005</v>
      </c>
      <c r="B6" t="s">
        <v>14</v>
      </c>
      <c r="C6" t="s">
        <v>15</v>
      </c>
      <c r="D6">
        <v>32</v>
      </c>
      <c r="E6" t="s">
        <v>26</v>
      </c>
      <c r="F6" t="s">
        <v>30</v>
      </c>
      <c r="G6">
        <v>50000</v>
      </c>
      <c r="H6" s="1">
        <v>37017</v>
      </c>
      <c r="I6" s="1">
        <v>42977</v>
      </c>
    </row>
    <row r="7" spans="1:13" x14ac:dyDescent="0.35">
      <c r="A7">
        <v>1006</v>
      </c>
      <c r="B7" t="s">
        <v>8</v>
      </c>
      <c r="C7" t="s">
        <v>9</v>
      </c>
      <c r="D7">
        <v>35</v>
      </c>
      <c r="E7" t="s">
        <v>26</v>
      </c>
      <c r="F7" t="s">
        <v>31</v>
      </c>
      <c r="G7">
        <v>65000</v>
      </c>
      <c r="H7" s="1">
        <v>35040</v>
      </c>
      <c r="I7" s="1">
        <v>41528</v>
      </c>
    </row>
    <row r="8" spans="1:13" x14ac:dyDescent="0.35">
      <c r="A8">
        <v>1007</v>
      </c>
      <c r="B8" t="s">
        <v>33</v>
      </c>
      <c r="C8" t="s">
        <v>34</v>
      </c>
      <c r="D8">
        <v>32</v>
      </c>
      <c r="E8" t="s">
        <v>28</v>
      </c>
      <c r="F8" t="s">
        <v>32</v>
      </c>
      <c r="G8">
        <v>41000</v>
      </c>
      <c r="H8" s="1">
        <v>37933</v>
      </c>
      <c r="I8" s="1">
        <v>41551</v>
      </c>
    </row>
    <row r="9" spans="1:13" x14ac:dyDescent="0.35">
      <c r="A9">
        <v>1008</v>
      </c>
      <c r="B9" t="s">
        <v>16</v>
      </c>
      <c r="C9" t="s">
        <v>17</v>
      </c>
      <c r="D9">
        <v>38</v>
      </c>
      <c r="E9" t="s">
        <v>26</v>
      </c>
      <c r="F9" t="s">
        <v>25</v>
      </c>
      <c r="G9">
        <v>48000</v>
      </c>
      <c r="H9" s="1">
        <v>37416</v>
      </c>
      <c r="I9" s="1">
        <v>42116</v>
      </c>
    </row>
    <row r="10" spans="1:13" x14ac:dyDescent="0.35">
      <c r="A10">
        <v>1009</v>
      </c>
      <c r="B10" t="s">
        <v>10</v>
      </c>
      <c r="C10" t="s">
        <v>11</v>
      </c>
      <c r="D10">
        <v>31</v>
      </c>
      <c r="E10" t="s">
        <v>26</v>
      </c>
      <c r="F10" t="s">
        <v>29</v>
      </c>
      <c r="G10">
        <v>42000</v>
      </c>
      <c r="H10" s="1">
        <v>37843</v>
      </c>
      <c r="I10" s="1">
        <v>40800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3BB1-397D-4AFC-8E96-ABE0D0515A1B}">
  <sheetPr>
    <tabColor theme="9"/>
  </sheetPr>
  <dimension ref="A1:K10"/>
  <sheetViews>
    <sheetView workbookViewId="0">
      <selection activeCell="F19" sqref="F19"/>
    </sheetView>
  </sheetViews>
  <sheetFormatPr defaultColWidth="13.6328125" defaultRowHeight="14.5" x14ac:dyDescent="0.35"/>
  <cols>
    <col min="1" max="1" width="10.81640625" bestFit="1" customWidth="1"/>
    <col min="4" max="4" width="7.6328125" customWidth="1"/>
    <col min="11" max="11" width="18.90625" customWidth="1"/>
  </cols>
  <sheetData>
    <row r="1" spans="1:11" x14ac:dyDescent="0.35">
      <c r="A1" t="s">
        <v>20</v>
      </c>
      <c r="B1" t="s">
        <v>0</v>
      </c>
      <c r="C1" t="s">
        <v>1</v>
      </c>
      <c r="D1" t="s">
        <v>23</v>
      </c>
      <c r="E1" t="s">
        <v>24</v>
      </c>
      <c r="F1" t="s">
        <v>21</v>
      </c>
      <c r="G1" t="s">
        <v>22</v>
      </c>
      <c r="H1" t="s">
        <v>36</v>
      </c>
      <c r="I1" t="s">
        <v>37</v>
      </c>
      <c r="J1" t="s">
        <v>82</v>
      </c>
      <c r="K1" t="s">
        <v>83</v>
      </c>
    </row>
    <row r="2" spans="1:11" x14ac:dyDescent="0.35">
      <c r="A2">
        <v>1001</v>
      </c>
      <c r="B2" t="s">
        <v>2</v>
      </c>
      <c r="C2" t="s">
        <v>3</v>
      </c>
      <c r="D2">
        <v>30</v>
      </c>
      <c r="E2" t="s">
        <v>26</v>
      </c>
      <c r="F2" t="s">
        <v>25</v>
      </c>
      <c r="G2">
        <v>45000</v>
      </c>
      <c r="H2" s="1">
        <v>37197</v>
      </c>
      <c r="I2" s="1">
        <v>42253</v>
      </c>
    </row>
    <row r="3" spans="1:11" x14ac:dyDescent="0.35">
      <c r="A3">
        <v>1002</v>
      </c>
      <c r="B3" t="s">
        <v>4</v>
      </c>
      <c r="C3" t="s">
        <v>5</v>
      </c>
      <c r="D3">
        <v>30</v>
      </c>
      <c r="E3" t="s">
        <v>28</v>
      </c>
      <c r="F3" t="s">
        <v>27</v>
      </c>
      <c r="G3">
        <v>36000</v>
      </c>
      <c r="H3" s="1">
        <v>36436</v>
      </c>
      <c r="I3" s="1">
        <v>42287</v>
      </c>
    </row>
    <row r="4" spans="1:11" x14ac:dyDescent="0.35">
      <c r="A4">
        <v>1003</v>
      </c>
      <c r="B4" t="s">
        <v>6</v>
      </c>
      <c r="C4" t="s">
        <v>7</v>
      </c>
      <c r="D4">
        <v>29</v>
      </c>
      <c r="E4" t="s">
        <v>26</v>
      </c>
      <c r="F4" t="s">
        <v>25</v>
      </c>
      <c r="G4">
        <v>63000</v>
      </c>
      <c r="H4" s="1">
        <v>36711</v>
      </c>
      <c r="I4" s="1">
        <v>42986</v>
      </c>
    </row>
    <row r="5" spans="1:11" x14ac:dyDescent="0.35">
      <c r="A5">
        <v>1004</v>
      </c>
      <c r="B5" t="s">
        <v>13</v>
      </c>
      <c r="C5" t="s">
        <v>12</v>
      </c>
      <c r="D5">
        <v>31</v>
      </c>
      <c r="E5" t="s">
        <v>28</v>
      </c>
      <c r="F5" t="s">
        <v>29</v>
      </c>
      <c r="G5">
        <v>47000</v>
      </c>
      <c r="H5" s="1">
        <v>36530</v>
      </c>
      <c r="I5" s="1">
        <v>42341</v>
      </c>
    </row>
    <row r="6" spans="1:11" x14ac:dyDescent="0.35">
      <c r="A6">
        <v>1005</v>
      </c>
      <c r="B6" t="s">
        <v>14</v>
      </c>
      <c r="C6" t="s">
        <v>15</v>
      </c>
      <c r="D6">
        <v>32</v>
      </c>
      <c r="E6" t="s">
        <v>26</v>
      </c>
      <c r="F6" t="s">
        <v>30</v>
      </c>
      <c r="G6">
        <v>50000</v>
      </c>
      <c r="H6" s="1">
        <v>37017</v>
      </c>
      <c r="I6" s="1">
        <v>42977</v>
      </c>
    </row>
    <row r="7" spans="1:11" x14ac:dyDescent="0.35">
      <c r="A7">
        <v>1006</v>
      </c>
      <c r="B7" t="s">
        <v>8</v>
      </c>
      <c r="C7" t="s">
        <v>9</v>
      </c>
      <c r="D7">
        <v>35</v>
      </c>
      <c r="E7" t="s">
        <v>26</v>
      </c>
      <c r="F7" t="s">
        <v>31</v>
      </c>
      <c r="G7">
        <v>65000</v>
      </c>
      <c r="H7" s="1">
        <v>35040</v>
      </c>
      <c r="I7" s="1">
        <v>41528</v>
      </c>
    </row>
    <row r="8" spans="1:11" x14ac:dyDescent="0.35">
      <c r="A8">
        <v>1007</v>
      </c>
      <c r="B8" t="s">
        <v>33</v>
      </c>
      <c r="C8" t="s">
        <v>34</v>
      </c>
      <c r="D8">
        <v>32</v>
      </c>
      <c r="E8" t="s">
        <v>28</v>
      </c>
      <c r="F8" t="s">
        <v>32</v>
      </c>
      <c r="G8">
        <v>41000</v>
      </c>
      <c r="H8" s="1">
        <v>37933</v>
      </c>
      <c r="I8" s="1">
        <v>41551</v>
      </c>
    </row>
    <row r="9" spans="1:11" x14ac:dyDescent="0.35">
      <c r="A9">
        <v>1008</v>
      </c>
      <c r="B9" t="s">
        <v>16</v>
      </c>
      <c r="C9" t="s">
        <v>17</v>
      </c>
      <c r="D9">
        <v>38</v>
      </c>
      <c r="E9" t="s">
        <v>26</v>
      </c>
      <c r="F9" t="s">
        <v>25</v>
      </c>
      <c r="G9">
        <v>48000</v>
      </c>
      <c r="H9" s="1">
        <v>37416</v>
      </c>
      <c r="I9" s="1">
        <v>42116</v>
      </c>
    </row>
    <row r="10" spans="1:11" x14ac:dyDescent="0.35">
      <c r="A10">
        <v>1009</v>
      </c>
      <c r="B10" t="s">
        <v>10</v>
      </c>
      <c r="C10" t="s">
        <v>11</v>
      </c>
      <c r="D10">
        <v>31</v>
      </c>
      <c r="E10" t="s">
        <v>26</v>
      </c>
      <c r="F10" t="s">
        <v>29</v>
      </c>
      <c r="G10">
        <v>42000</v>
      </c>
      <c r="H10" s="1">
        <v>37843</v>
      </c>
      <c r="I10" s="1">
        <v>40800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E303B-1F29-4BA4-B954-C7A7B86A7237}">
  <sheetPr>
    <tabColor theme="9"/>
  </sheetPr>
  <dimension ref="A1:N10"/>
  <sheetViews>
    <sheetView workbookViewId="0">
      <selection activeCell="K13" sqref="K13"/>
    </sheetView>
  </sheetViews>
  <sheetFormatPr defaultColWidth="13.6328125" defaultRowHeight="14.5" x14ac:dyDescent="0.35"/>
  <cols>
    <col min="1" max="1" width="10.81640625" bestFit="1" customWidth="1"/>
    <col min="4" max="4" width="7.6328125" customWidth="1"/>
    <col min="10" max="10" width="24.453125" bestFit="1" customWidth="1"/>
    <col min="11" max="11" width="34.6328125" bestFit="1" customWidth="1"/>
    <col min="12" max="12" width="19" bestFit="1" customWidth="1"/>
    <col min="13" max="13" width="29.7265625" bestFit="1" customWidth="1"/>
  </cols>
  <sheetData>
    <row r="1" spans="1:14" x14ac:dyDescent="0.35">
      <c r="A1" t="s">
        <v>20</v>
      </c>
      <c r="B1" t="s">
        <v>0</v>
      </c>
      <c r="C1" t="s">
        <v>1</v>
      </c>
      <c r="D1" t="s">
        <v>23</v>
      </c>
      <c r="E1" t="s">
        <v>24</v>
      </c>
      <c r="F1" t="s">
        <v>21</v>
      </c>
      <c r="G1" t="s">
        <v>22</v>
      </c>
      <c r="H1" t="s">
        <v>36</v>
      </c>
      <c r="I1" t="s">
        <v>37</v>
      </c>
      <c r="J1" t="s">
        <v>98</v>
      </c>
      <c r="K1" t="s">
        <v>99</v>
      </c>
      <c r="L1" t="s">
        <v>83</v>
      </c>
      <c r="M1" t="s">
        <v>83</v>
      </c>
      <c r="N1" t="s">
        <v>88</v>
      </c>
    </row>
    <row r="2" spans="1:14" x14ac:dyDescent="0.35">
      <c r="A2">
        <v>1001</v>
      </c>
      <c r="B2" t="s">
        <v>2</v>
      </c>
      <c r="C2" t="s">
        <v>3</v>
      </c>
      <c r="D2">
        <v>30</v>
      </c>
      <c r="E2" t="s">
        <v>26</v>
      </c>
      <c r="F2" t="s">
        <v>25</v>
      </c>
      <c r="G2">
        <v>45000</v>
      </c>
      <c r="H2" s="1">
        <v>37197</v>
      </c>
      <c r="I2" s="1">
        <v>42253</v>
      </c>
      <c r="J2" t="str" cm="1">
        <f t="array" ref="J2:J10">IF(D2:D10 &gt; 30, "Old", "Young")</f>
        <v>Young</v>
      </c>
      <c r="K2" t="str" cm="1">
        <f t="array" ref="K2:K10">IF(D2:D10 &gt;= 30, "30 or more","29 or less")</f>
        <v>30 or more</v>
      </c>
      <c r="L2" t="str" cm="1">
        <f t="array" ref="L2:L10">_xlfn.IFS(F2:F10 = "Salesman", "Sales",
F2:F10 = "HR", "Fire Immediately",
F2:F10 = "Regional Manager", "Give Christmas Bonus")</f>
        <v>Sales</v>
      </c>
      <c r="M2" t="str" cm="1">
        <f t="array" ref="M2:M10">_xlfn.IFS(G2:G10&gt;=40000,"Made greater than or equal to 40k",
G2:G10&lt;39000,"Made less than or equal to 39k")</f>
        <v>Made greater than or equal to 40k</v>
      </c>
      <c r="N2" t="s">
        <v>96</v>
      </c>
    </row>
    <row r="3" spans="1:14" x14ac:dyDescent="0.35">
      <c r="A3">
        <v>1002</v>
      </c>
      <c r="B3" t="s">
        <v>4</v>
      </c>
      <c r="C3" t="s">
        <v>5</v>
      </c>
      <c r="D3">
        <v>30</v>
      </c>
      <c r="E3" t="s">
        <v>28</v>
      </c>
      <c r="F3" t="s">
        <v>27</v>
      </c>
      <c r="G3">
        <v>36000</v>
      </c>
      <c r="H3" s="1">
        <v>36436</v>
      </c>
      <c r="I3" s="1">
        <v>42287</v>
      </c>
      <c r="J3" t="str">
        <v>Young</v>
      </c>
      <c r="K3" t="str">
        <v>30 or more</v>
      </c>
      <c r="L3" t="e">
        <v>#N/A</v>
      </c>
      <c r="M3" t="str">
        <v>Made less than or equal to 39k</v>
      </c>
      <c r="N3" t="s">
        <v>97</v>
      </c>
    </row>
    <row r="4" spans="1:14" x14ac:dyDescent="0.35">
      <c r="A4">
        <v>1003</v>
      </c>
      <c r="B4" t="s">
        <v>6</v>
      </c>
      <c r="C4" t="s">
        <v>7</v>
      </c>
      <c r="D4">
        <v>29</v>
      </c>
      <c r="E4" t="s">
        <v>26</v>
      </c>
      <c r="F4" t="s">
        <v>25</v>
      </c>
      <c r="G4">
        <v>63000</v>
      </c>
      <c r="H4" s="1">
        <v>36711</v>
      </c>
      <c r="I4" s="1">
        <v>42986</v>
      </c>
      <c r="J4" t="str">
        <v>Young</v>
      </c>
      <c r="K4" t="str">
        <v>29 or less</v>
      </c>
      <c r="L4" t="str">
        <v>Sales</v>
      </c>
      <c r="M4" t="str">
        <v>Made greater than or equal to 40k</v>
      </c>
      <c r="N4" t="s">
        <v>100</v>
      </c>
    </row>
    <row r="5" spans="1:14" x14ac:dyDescent="0.35">
      <c r="A5">
        <v>1004</v>
      </c>
      <c r="B5" t="s">
        <v>13</v>
      </c>
      <c r="C5" t="s">
        <v>12</v>
      </c>
      <c r="D5">
        <v>31</v>
      </c>
      <c r="E5" t="s">
        <v>28</v>
      </c>
      <c r="F5" t="s">
        <v>29</v>
      </c>
      <c r="G5">
        <v>47000</v>
      </c>
      <c r="H5" s="1">
        <v>36530</v>
      </c>
      <c r="I5" s="1">
        <v>42341</v>
      </c>
      <c r="J5" t="str">
        <v>Old</v>
      </c>
      <c r="K5" t="str">
        <v>30 or more</v>
      </c>
      <c r="L5" t="e">
        <v>#N/A</v>
      </c>
      <c r="M5" t="str">
        <v>Made greater than or equal to 40k</v>
      </c>
      <c r="N5" t="s">
        <v>101</v>
      </c>
    </row>
    <row r="6" spans="1:14" x14ac:dyDescent="0.35">
      <c r="A6">
        <v>1005</v>
      </c>
      <c r="B6" t="s">
        <v>14</v>
      </c>
      <c r="C6" t="s">
        <v>15</v>
      </c>
      <c r="D6">
        <v>32</v>
      </c>
      <c r="E6" t="s">
        <v>26</v>
      </c>
      <c r="F6" t="s">
        <v>30</v>
      </c>
      <c r="G6">
        <v>50000</v>
      </c>
      <c r="H6" s="1">
        <v>37017</v>
      </c>
      <c r="I6" s="1">
        <v>42977</v>
      </c>
      <c r="J6" t="str">
        <v>Old</v>
      </c>
      <c r="K6" t="str">
        <v>30 or more</v>
      </c>
      <c r="L6" t="str">
        <v>Fire Immediately</v>
      </c>
      <c r="M6" t="str">
        <v>Made greater than or equal to 40k</v>
      </c>
    </row>
    <row r="7" spans="1:14" x14ac:dyDescent="0.35">
      <c r="A7">
        <v>1006</v>
      </c>
      <c r="B7" t="s">
        <v>8</v>
      </c>
      <c r="C7" t="s">
        <v>9</v>
      </c>
      <c r="D7">
        <v>35</v>
      </c>
      <c r="E7" t="s">
        <v>26</v>
      </c>
      <c r="F7" t="s">
        <v>31</v>
      </c>
      <c r="G7">
        <v>65000</v>
      </c>
      <c r="H7" s="1">
        <v>35040</v>
      </c>
      <c r="I7" s="1">
        <v>41528</v>
      </c>
      <c r="J7" t="str">
        <v>Old</v>
      </c>
      <c r="K7" t="str">
        <v>30 or more</v>
      </c>
      <c r="L7" t="str">
        <v>Give Christmas Bonus</v>
      </c>
      <c r="M7" t="str">
        <v>Made greater than or equal to 40k</v>
      </c>
    </row>
    <row r="8" spans="1:14" x14ac:dyDescent="0.35">
      <c r="A8">
        <v>1007</v>
      </c>
      <c r="B8" t="s">
        <v>33</v>
      </c>
      <c r="C8" t="s">
        <v>34</v>
      </c>
      <c r="D8">
        <v>32</v>
      </c>
      <c r="E8" t="s">
        <v>28</v>
      </c>
      <c r="F8" t="s">
        <v>32</v>
      </c>
      <c r="G8">
        <v>41000</v>
      </c>
      <c r="H8" s="1">
        <v>37933</v>
      </c>
      <c r="I8" s="1">
        <v>41551</v>
      </c>
      <c r="J8" t="str">
        <v>Old</v>
      </c>
      <c r="K8" t="str">
        <v>30 or more</v>
      </c>
      <c r="L8" t="e">
        <v>#N/A</v>
      </c>
      <c r="M8" t="str">
        <v>Made greater than or equal to 40k</v>
      </c>
    </row>
    <row r="9" spans="1:14" x14ac:dyDescent="0.35">
      <c r="A9">
        <v>1008</v>
      </c>
      <c r="B9" t="s">
        <v>16</v>
      </c>
      <c r="C9" t="s">
        <v>17</v>
      </c>
      <c r="D9">
        <v>38</v>
      </c>
      <c r="E9" t="s">
        <v>26</v>
      </c>
      <c r="F9" t="s">
        <v>25</v>
      </c>
      <c r="G9">
        <v>48000</v>
      </c>
      <c r="H9" s="1">
        <v>37416</v>
      </c>
      <c r="I9" s="1">
        <v>42116</v>
      </c>
      <c r="J9" t="str">
        <v>Old</v>
      </c>
      <c r="K9" t="str">
        <v>30 or more</v>
      </c>
      <c r="L9" t="str">
        <v>Sales</v>
      </c>
      <c r="M9" t="str">
        <v>Made greater than or equal to 40k</v>
      </c>
    </row>
    <row r="10" spans="1:14" x14ac:dyDescent="0.35">
      <c r="A10">
        <v>1009</v>
      </c>
      <c r="B10" t="s">
        <v>10</v>
      </c>
      <c r="C10" t="s">
        <v>11</v>
      </c>
      <c r="D10">
        <v>31</v>
      </c>
      <c r="E10" t="s">
        <v>26</v>
      </c>
      <c r="F10" t="s">
        <v>29</v>
      </c>
      <c r="G10">
        <v>42000</v>
      </c>
      <c r="H10" s="1">
        <v>37843</v>
      </c>
      <c r="I10" s="1">
        <v>40800</v>
      </c>
      <c r="J10" t="str">
        <v>Old</v>
      </c>
      <c r="K10" t="str">
        <v>30 or more</v>
      </c>
      <c r="L10" t="e">
        <v>#N/A</v>
      </c>
      <c r="M10" t="str">
        <v>Made greater than or equal to 40k</v>
      </c>
    </row>
  </sheetData>
  <conditionalFormatting sqref="J2:J10">
    <cfRule type="cellIs" dxfId="1" priority="1" operator="equal">
      <formula>"Young"</formula>
    </cfRule>
    <cfRule type="cellIs" dxfId="0" priority="2" operator="equal">
      <formula>"Old"</formula>
    </cfRule>
    <cfRule type="colorScale" priority="3">
      <colorScale>
        <cfvo type="min"/>
        <cfvo type="percentile" val="50"/>
        <cfvo type="max"/>
        <color rgb="FF63BE7B"/>
        <color rgb="FFFFEB84"/>
        <color rgb="FFF8696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0DC66-1A5A-41F9-ADB4-ACA9934CEE87}">
  <sheetPr>
    <tabColor theme="9"/>
  </sheetPr>
  <dimension ref="A1:K14"/>
  <sheetViews>
    <sheetView topLeftCell="C1" workbookViewId="0">
      <selection activeCell="J13" sqref="J13"/>
    </sheetView>
  </sheetViews>
  <sheetFormatPr defaultColWidth="13.6328125" defaultRowHeight="14.5" x14ac:dyDescent="0.35"/>
  <cols>
    <col min="1" max="1" width="10.81640625" bestFit="1" customWidth="1"/>
    <col min="4" max="4" width="7.6328125" customWidth="1"/>
    <col min="10" max="10" width="30.81640625" customWidth="1"/>
    <col min="11" max="11" width="39.81640625" customWidth="1"/>
  </cols>
  <sheetData>
    <row r="1" spans="1:11" ht="54.5" customHeight="1" x14ac:dyDescent="0.35">
      <c r="A1" t="s">
        <v>20</v>
      </c>
      <c r="B1" t="s">
        <v>0</v>
      </c>
      <c r="C1" t="s">
        <v>1</v>
      </c>
      <c r="D1" t="s">
        <v>23</v>
      </c>
      <c r="E1" t="s">
        <v>24</v>
      </c>
      <c r="F1" t="s">
        <v>21</v>
      </c>
      <c r="G1" t="s">
        <v>22</v>
      </c>
      <c r="H1" t="s">
        <v>36</v>
      </c>
      <c r="I1" t="s">
        <v>37</v>
      </c>
      <c r="J1" s="3" t="s">
        <v>150</v>
      </c>
      <c r="K1" s="3" t="s">
        <v>151</v>
      </c>
    </row>
    <row r="2" spans="1:11" x14ac:dyDescent="0.35">
      <c r="A2">
        <v>1001</v>
      </c>
      <c r="B2" t="s">
        <v>2</v>
      </c>
      <c r="C2" t="s">
        <v>3</v>
      </c>
      <c r="D2">
        <v>30</v>
      </c>
      <c r="E2" t="s">
        <v>26</v>
      </c>
      <c r="F2" t="s">
        <v>25</v>
      </c>
      <c r="G2">
        <v>45000</v>
      </c>
      <c r="H2" s="1">
        <v>37197</v>
      </c>
      <c r="I2" s="1">
        <v>42253</v>
      </c>
      <c r="J2" t="str" cm="1">
        <f t="array" ref="J2:J10">IF(D2:D10 &gt;= 30,"Old", "Young")</f>
        <v>Old</v>
      </c>
      <c r="K2" t="str" cm="1">
        <f t="array" ref="K2:K10">_xlfn.IFS(F2:F10 = "Salesman","Sales", F2:F10="HR","Fire Immediately", F2:F10 ="Regional Manager","Give Christmas Bonus")</f>
        <v>Sales</v>
      </c>
    </row>
    <row r="3" spans="1:11" x14ac:dyDescent="0.35">
      <c r="A3">
        <v>1002</v>
      </c>
      <c r="B3" t="s">
        <v>4</v>
      </c>
      <c r="C3" t="s">
        <v>5</v>
      </c>
      <c r="D3">
        <v>30</v>
      </c>
      <c r="E3" t="s">
        <v>28</v>
      </c>
      <c r="F3" t="s">
        <v>27</v>
      </c>
      <c r="G3">
        <v>36000</v>
      </c>
      <c r="H3" s="1">
        <v>36436</v>
      </c>
      <c r="I3" s="1">
        <v>42287</v>
      </c>
      <c r="J3" t="str">
        <v>Old</v>
      </c>
      <c r="K3" t="e">
        <v>#N/A</v>
      </c>
    </row>
    <row r="4" spans="1:11" x14ac:dyDescent="0.35">
      <c r="A4">
        <v>1003</v>
      </c>
      <c r="B4" t="s">
        <v>6</v>
      </c>
      <c r="C4" t="s">
        <v>7</v>
      </c>
      <c r="D4">
        <v>29</v>
      </c>
      <c r="E4" t="s">
        <v>26</v>
      </c>
      <c r="F4" t="s">
        <v>25</v>
      </c>
      <c r="G4">
        <v>63000</v>
      </c>
      <c r="H4" s="1">
        <v>36711</v>
      </c>
      <c r="I4" s="1">
        <v>42986</v>
      </c>
      <c r="J4" t="str">
        <v>Young</v>
      </c>
      <c r="K4" t="str">
        <v>Sales</v>
      </c>
    </row>
    <row r="5" spans="1:11" x14ac:dyDescent="0.35">
      <c r="A5">
        <v>1004</v>
      </c>
      <c r="B5" t="s">
        <v>13</v>
      </c>
      <c r="C5" t="s">
        <v>12</v>
      </c>
      <c r="D5">
        <v>31</v>
      </c>
      <c r="E5" t="s">
        <v>28</v>
      </c>
      <c r="F5" t="s">
        <v>29</v>
      </c>
      <c r="G5">
        <v>47000</v>
      </c>
      <c r="H5" s="1">
        <v>36530</v>
      </c>
      <c r="I5" s="1">
        <v>42341</v>
      </c>
      <c r="J5" t="str">
        <v>Old</v>
      </c>
      <c r="K5" t="e">
        <v>#N/A</v>
      </c>
    </row>
    <row r="6" spans="1:11" x14ac:dyDescent="0.35">
      <c r="A6">
        <v>1005</v>
      </c>
      <c r="B6" t="s">
        <v>14</v>
      </c>
      <c r="C6" t="s">
        <v>15</v>
      </c>
      <c r="D6">
        <v>32</v>
      </c>
      <c r="E6" t="s">
        <v>26</v>
      </c>
      <c r="F6" t="s">
        <v>30</v>
      </c>
      <c r="G6">
        <v>50000</v>
      </c>
      <c r="H6" s="1">
        <v>37017</v>
      </c>
      <c r="I6" s="1">
        <v>42977</v>
      </c>
      <c r="J6" t="str">
        <v>Old</v>
      </c>
      <c r="K6" t="str">
        <v>Fire Immediately</v>
      </c>
    </row>
    <row r="7" spans="1:11" x14ac:dyDescent="0.35">
      <c r="A7">
        <v>1006</v>
      </c>
      <c r="B7" t="s">
        <v>8</v>
      </c>
      <c r="C7" t="s">
        <v>9</v>
      </c>
      <c r="D7">
        <v>35</v>
      </c>
      <c r="E7" t="s">
        <v>26</v>
      </c>
      <c r="F7" t="s">
        <v>31</v>
      </c>
      <c r="G7">
        <v>65000</v>
      </c>
      <c r="H7" s="1">
        <v>35040</v>
      </c>
      <c r="I7" s="1">
        <v>41528</v>
      </c>
      <c r="J7" t="str">
        <v>Old</v>
      </c>
      <c r="K7" t="str">
        <v>Give Christmas Bonus</v>
      </c>
    </row>
    <row r="8" spans="1:11" x14ac:dyDescent="0.35">
      <c r="A8">
        <v>1007</v>
      </c>
      <c r="B8" t="s">
        <v>33</v>
      </c>
      <c r="C8" t="s">
        <v>34</v>
      </c>
      <c r="D8">
        <v>32</v>
      </c>
      <c r="E8" t="s">
        <v>28</v>
      </c>
      <c r="F8" t="s">
        <v>32</v>
      </c>
      <c r="G8">
        <v>41000</v>
      </c>
      <c r="H8" s="1">
        <v>37933</v>
      </c>
      <c r="I8" s="1">
        <v>41551</v>
      </c>
      <c r="J8" t="str">
        <v>Old</v>
      </c>
      <c r="K8" t="e">
        <v>#N/A</v>
      </c>
    </row>
    <row r="9" spans="1:11" x14ac:dyDescent="0.35">
      <c r="A9">
        <v>1008</v>
      </c>
      <c r="B9" t="s">
        <v>16</v>
      </c>
      <c r="C9" t="s">
        <v>17</v>
      </c>
      <c r="D9">
        <v>38</v>
      </c>
      <c r="E9" t="s">
        <v>26</v>
      </c>
      <c r="F9" t="s">
        <v>25</v>
      </c>
      <c r="G9">
        <v>48000</v>
      </c>
      <c r="H9" s="1">
        <v>37416</v>
      </c>
      <c r="I9" s="1">
        <v>42116</v>
      </c>
      <c r="J9" t="str">
        <v>Old</v>
      </c>
      <c r="K9" t="str">
        <v>Sales</v>
      </c>
    </row>
    <row r="10" spans="1:11" x14ac:dyDescent="0.35">
      <c r="A10">
        <v>1009</v>
      </c>
      <c r="B10" t="s">
        <v>10</v>
      </c>
      <c r="C10" t="s">
        <v>11</v>
      </c>
      <c r="D10">
        <v>31</v>
      </c>
      <c r="E10" t="s">
        <v>26</v>
      </c>
      <c r="F10" t="s">
        <v>29</v>
      </c>
      <c r="G10">
        <v>42000</v>
      </c>
      <c r="H10" s="1">
        <v>37843</v>
      </c>
      <c r="I10" s="1">
        <v>40800</v>
      </c>
      <c r="J10" t="str">
        <v>Old</v>
      </c>
      <c r="K10" t="e">
        <v>#N/A</v>
      </c>
    </row>
    <row r="13" spans="1:11" x14ac:dyDescent="0.35">
      <c r="A13" t="s">
        <v>148</v>
      </c>
    </row>
    <row r="14" spans="1:11" x14ac:dyDescent="0.35">
      <c r="A14" t="s">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4A2A-B2F2-4EC9-9616-29355E7995DC}">
  <sheetPr>
    <tabColor theme="9"/>
  </sheetPr>
  <dimension ref="A1:L10"/>
  <sheetViews>
    <sheetView workbookViewId="0">
      <selection activeCell="J13" sqref="J13"/>
    </sheetView>
  </sheetViews>
  <sheetFormatPr defaultColWidth="10.90625" defaultRowHeight="14.5" x14ac:dyDescent="0.35"/>
  <cols>
    <col min="1" max="1" width="10.81640625" bestFit="1" customWidth="1"/>
  </cols>
  <sheetData>
    <row r="1" spans="1:12" x14ac:dyDescent="0.35">
      <c r="A1" t="s">
        <v>20</v>
      </c>
      <c r="B1" t="s">
        <v>0</v>
      </c>
      <c r="C1" t="s">
        <v>1</v>
      </c>
      <c r="D1" t="s">
        <v>23</v>
      </c>
      <c r="E1" t="s">
        <v>24</v>
      </c>
      <c r="F1" t="s">
        <v>21</v>
      </c>
      <c r="G1" t="s">
        <v>22</v>
      </c>
      <c r="H1" t="s">
        <v>36</v>
      </c>
      <c r="I1" t="s">
        <v>37</v>
      </c>
      <c r="J1" t="s">
        <v>19</v>
      </c>
      <c r="L1" t="s">
        <v>35</v>
      </c>
    </row>
    <row r="2" spans="1:12" x14ac:dyDescent="0.35">
      <c r="A2">
        <v>1001</v>
      </c>
      <c r="B2" t="s">
        <v>2</v>
      </c>
      <c r="C2" t="s">
        <v>3</v>
      </c>
      <c r="D2">
        <v>30</v>
      </c>
      <c r="E2" t="s">
        <v>26</v>
      </c>
      <c r="F2" t="s">
        <v>25</v>
      </c>
      <c r="G2">
        <v>45000</v>
      </c>
      <c r="H2" s="1">
        <v>37197</v>
      </c>
      <c r="I2" s="1">
        <v>42253</v>
      </c>
    </row>
    <row r="3" spans="1:12" x14ac:dyDescent="0.35">
      <c r="A3">
        <v>1002</v>
      </c>
      <c r="B3" t="s">
        <v>4</v>
      </c>
      <c r="C3" t="s">
        <v>5</v>
      </c>
      <c r="D3">
        <v>30</v>
      </c>
      <c r="E3" t="s">
        <v>28</v>
      </c>
      <c r="F3" t="s">
        <v>27</v>
      </c>
      <c r="G3">
        <v>36000</v>
      </c>
      <c r="H3" s="1">
        <v>36436</v>
      </c>
      <c r="I3" s="1">
        <v>42287</v>
      </c>
    </row>
    <row r="4" spans="1:12" x14ac:dyDescent="0.35">
      <c r="A4">
        <v>1003</v>
      </c>
      <c r="B4" t="s">
        <v>6</v>
      </c>
      <c r="C4" t="s">
        <v>7</v>
      </c>
      <c r="D4">
        <v>29</v>
      </c>
      <c r="E4" t="s">
        <v>26</v>
      </c>
      <c r="F4" t="s">
        <v>25</v>
      </c>
      <c r="G4">
        <v>63000</v>
      </c>
      <c r="H4" s="1">
        <v>36711</v>
      </c>
      <c r="I4" s="1">
        <v>42986</v>
      </c>
    </row>
    <row r="5" spans="1:12" x14ac:dyDescent="0.35">
      <c r="A5">
        <v>1004</v>
      </c>
      <c r="B5" t="s">
        <v>13</v>
      </c>
      <c r="C5" t="s">
        <v>12</v>
      </c>
      <c r="D5">
        <v>31</v>
      </c>
      <c r="E5" t="s">
        <v>28</v>
      </c>
      <c r="F5" t="s">
        <v>29</v>
      </c>
      <c r="G5">
        <v>47000</v>
      </c>
      <c r="H5" s="1">
        <v>36530</v>
      </c>
      <c r="I5" s="1">
        <v>42341</v>
      </c>
    </row>
    <row r="6" spans="1:12" x14ac:dyDescent="0.35">
      <c r="A6">
        <v>1005</v>
      </c>
      <c r="B6" t="s">
        <v>14</v>
      </c>
      <c r="C6" t="s">
        <v>15</v>
      </c>
      <c r="D6">
        <v>32</v>
      </c>
      <c r="E6" t="s">
        <v>26</v>
      </c>
      <c r="F6" t="s">
        <v>30</v>
      </c>
      <c r="G6">
        <v>50000</v>
      </c>
      <c r="H6" s="1">
        <v>37017</v>
      </c>
      <c r="I6" s="1">
        <v>42977</v>
      </c>
    </row>
    <row r="7" spans="1:12" x14ac:dyDescent="0.35">
      <c r="A7">
        <v>1006</v>
      </c>
      <c r="B7" t="s">
        <v>8</v>
      </c>
      <c r="C7" t="s">
        <v>9</v>
      </c>
      <c r="D7">
        <v>35</v>
      </c>
      <c r="E7" t="s">
        <v>26</v>
      </c>
      <c r="F7" t="s">
        <v>31</v>
      </c>
      <c r="G7">
        <v>65000</v>
      </c>
      <c r="H7" s="1">
        <v>35040</v>
      </c>
      <c r="I7" s="1">
        <v>41528</v>
      </c>
    </row>
    <row r="8" spans="1:12" x14ac:dyDescent="0.35">
      <c r="A8">
        <v>1007</v>
      </c>
      <c r="B8" t="s">
        <v>33</v>
      </c>
      <c r="C8" t="s">
        <v>34</v>
      </c>
      <c r="D8">
        <v>32</v>
      </c>
      <c r="E8" t="s">
        <v>28</v>
      </c>
      <c r="F8" t="s">
        <v>32</v>
      </c>
      <c r="G8">
        <v>41000</v>
      </c>
      <c r="H8" s="1">
        <v>37933</v>
      </c>
      <c r="I8" s="1">
        <v>41551</v>
      </c>
    </row>
    <row r="9" spans="1:12" x14ac:dyDescent="0.35">
      <c r="A9">
        <v>1008</v>
      </c>
      <c r="B9" t="s">
        <v>16</v>
      </c>
      <c r="C9" t="s">
        <v>17</v>
      </c>
      <c r="D9">
        <v>38</v>
      </c>
      <c r="E9" t="s">
        <v>26</v>
      </c>
      <c r="F9" t="s">
        <v>25</v>
      </c>
      <c r="G9">
        <v>48000</v>
      </c>
      <c r="H9" s="1">
        <v>37416</v>
      </c>
      <c r="I9" s="1">
        <v>42116</v>
      </c>
    </row>
    <row r="10" spans="1:12" x14ac:dyDescent="0.35">
      <c r="A10">
        <v>1009</v>
      </c>
      <c r="B10" t="s">
        <v>10</v>
      </c>
      <c r="C10" t="s">
        <v>11</v>
      </c>
      <c r="D10">
        <v>31</v>
      </c>
      <c r="E10" t="s">
        <v>26</v>
      </c>
      <c r="F10" t="s">
        <v>29</v>
      </c>
      <c r="G10">
        <v>42000</v>
      </c>
      <c r="H10" s="1">
        <v>37843</v>
      </c>
      <c r="I10" s="1">
        <v>40800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74A83-625E-44F5-9CF7-707024DECE6D}">
  <sheetPr>
    <tabColor theme="9"/>
  </sheetPr>
  <dimension ref="A1:L10"/>
  <sheetViews>
    <sheetView topLeftCell="E1" workbookViewId="0">
      <selection activeCell="F14" sqref="F14"/>
    </sheetView>
  </sheetViews>
  <sheetFormatPr defaultColWidth="10.90625" defaultRowHeight="14.5" x14ac:dyDescent="0.35"/>
  <cols>
    <col min="1" max="1" width="10.81640625" bestFit="1" customWidth="1"/>
  </cols>
  <sheetData>
    <row r="1" spans="1:12" x14ac:dyDescent="0.35">
      <c r="A1" t="s">
        <v>20</v>
      </c>
      <c r="B1" t="s">
        <v>0</v>
      </c>
      <c r="C1" t="s">
        <v>1</v>
      </c>
      <c r="D1" t="s">
        <v>23</v>
      </c>
      <c r="E1" t="s">
        <v>24</v>
      </c>
      <c r="F1" t="s">
        <v>21</v>
      </c>
      <c r="G1" t="s">
        <v>22</v>
      </c>
      <c r="H1" t="s">
        <v>36</v>
      </c>
      <c r="I1" t="s">
        <v>37</v>
      </c>
      <c r="J1" t="s">
        <v>19</v>
      </c>
      <c r="L1" t="s">
        <v>35</v>
      </c>
    </row>
    <row r="2" spans="1:12" x14ac:dyDescent="0.35">
      <c r="A2">
        <v>1001</v>
      </c>
      <c r="B2" t="s">
        <v>2</v>
      </c>
      <c r="C2" t="s">
        <v>3</v>
      </c>
      <c r="D2">
        <v>30</v>
      </c>
      <c r="E2" t="s">
        <v>26</v>
      </c>
      <c r="F2" t="s">
        <v>25</v>
      </c>
      <c r="G2">
        <v>45000</v>
      </c>
      <c r="H2" s="1">
        <v>37197</v>
      </c>
      <c r="I2" s="1">
        <v>42253</v>
      </c>
      <c r="J2" cm="1">
        <f t="array" ref="J2:J10">LEN(C2:C10)</f>
        <v>7</v>
      </c>
      <c r="L2" t="s">
        <v>102</v>
      </c>
    </row>
    <row r="3" spans="1:12" x14ac:dyDescent="0.35">
      <c r="A3">
        <v>1002</v>
      </c>
      <c r="B3" t="s">
        <v>4</v>
      </c>
      <c r="C3" t="s">
        <v>5</v>
      </c>
      <c r="D3">
        <v>30</v>
      </c>
      <c r="E3" t="s">
        <v>28</v>
      </c>
      <c r="F3" t="s">
        <v>27</v>
      </c>
      <c r="G3">
        <v>36000</v>
      </c>
      <c r="H3" s="1">
        <v>36436</v>
      </c>
      <c r="I3" s="1">
        <v>42287</v>
      </c>
      <c r="J3">
        <v>7</v>
      </c>
      <c r="L3" t="s">
        <v>103</v>
      </c>
    </row>
    <row r="4" spans="1:12" x14ac:dyDescent="0.35">
      <c r="A4">
        <v>1003</v>
      </c>
      <c r="B4" t="s">
        <v>6</v>
      </c>
      <c r="C4" t="s">
        <v>7</v>
      </c>
      <c r="D4">
        <v>29</v>
      </c>
      <c r="E4" t="s">
        <v>26</v>
      </c>
      <c r="F4" t="s">
        <v>25</v>
      </c>
      <c r="G4">
        <v>63000</v>
      </c>
      <c r="H4" s="1">
        <v>36711</v>
      </c>
      <c r="I4" s="1">
        <v>42986</v>
      </c>
      <c r="J4">
        <v>7</v>
      </c>
    </row>
    <row r="5" spans="1:12" x14ac:dyDescent="0.35">
      <c r="A5">
        <v>1004</v>
      </c>
      <c r="B5" t="s">
        <v>13</v>
      </c>
      <c r="C5" t="s">
        <v>12</v>
      </c>
      <c r="D5">
        <v>31</v>
      </c>
      <c r="E5" t="s">
        <v>28</v>
      </c>
      <c r="F5" t="s">
        <v>29</v>
      </c>
      <c r="G5">
        <v>47000</v>
      </c>
      <c r="H5" s="1">
        <v>36530</v>
      </c>
      <c r="I5" s="1">
        <v>42341</v>
      </c>
      <c r="J5">
        <v>6</v>
      </c>
    </row>
    <row r="6" spans="1:12" x14ac:dyDescent="0.35">
      <c r="A6">
        <v>1005</v>
      </c>
      <c r="B6" t="s">
        <v>14</v>
      </c>
      <c r="C6" t="s">
        <v>15</v>
      </c>
      <c r="D6">
        <v>32</v>
      </c>
      <c r="E6" t="s">
        <v>26</v>
      </c>
      <c r="F6" t="s">
        <v>30</v>
      </c>
      <c r="G6">
        <v>50000</v>
      </c>
      <c r="H6" s="1">
        <v>37017</v>
      </c>
      <c r="I6" s="1">
        <v>42977</v>
      </c>
      <c r="J6">
        <v>10</v>
      </c>
    </row>
    <row r="7" spans="1:12" x14ac:dyDescent="0.35">
      <c r="A7">
        <v>1006</v>
      </c>
      <c r="B7" t="s">
        <v>8</v>
      </c>
      <c r="C7" t="s">
        <v>9</v>
      </c>
      <c r="D7">
        <v>35</v>
      </c>
      <c r="E7" t="s">
        <v>26</v>
      </c>
      <c r="F7" t="s">
        <v>31</v>
      </c>
      <c r="G7">
        <v>65000</v>
      </c>
      <c r="H7" s="1">
        <v>35040</v>
      </c>
      <c r="I7" s="1">
        <v>41528</v>
      </c>
      <c r="J7">
        <v>5</v>
      </c>
    </row>
    <row r="8" spans="1:12" x14ac:dyDescent="0.35">
      <c r="A8">
        <v>1007</v>
      </c>
      <c r="B8" t="s">
        <v>33</v>
      </c>
      <c r="C8" t="s">
        <v>34</v>
      </c>
      <c r="D8">
        <v>32</v>
      </c>
      <c r="E8" t="s">
        <v>28</v>
      </c>
      <c r="F8" t="s">
        <v>32</v>
      </c>
      <c r="G8">
        <v>41000</v>
      </c>
      <c r="H8" s="1">
        <v>37933</v>
      </c>
      <c r="I8" s="1">
        <v>41551</v>
      </c>
      <c r="J8">
        <v>6</v>
      </c>
    </row>
    <row r="9" spans="1:12" x14ac:dyDescent="0.35">
      <c r="A9">
        <v>1008</v>
      </c>
      <c r="B9" t="s">
        <v>16</v>
      </c>
      <c r="C9" t="s">
        <v>17</v>
      </c>
      <c r="D9">
        <v>38</v>
      </c>
      <c r="E9" t="s">
        <v>26</v>
      </c>
      <c r="F9" t="s">
        <v>25</v>
      </c>
      <c r="G9">
        <v>48000</v>
      </c>
      <c r="H9" s="1">
        <v>37416</v>
      </c>
      <c r="I9" s="1">
        <v>42116</v>
      </c>
      <c r="J9">
        <v>6</v>
      </c>
    </row>
    <row r="10" spans="1:12" x14ac:dyDescent="0.35">
      <c r="A10">
        <v>1009</v>
      </c>
      <c r="B10" t="s">
        <v>10</v>
      </c>
      <c r="C10" t="s">
        <v>11</v>
      </c>
      <c r="D10">
        <v>31</v>
      </c>
      <c r="E10" t="s">
        <v>26</v>
      </c>
      <c r="F10" t="s">
        <v>29</v>
      </c>
      <c r="G10">
        <v>42000</v>
      </c>
      <c r="H10" s="1">
        <v>37843</v>
      </c>
      <c r="I10" s="1">
        <v>40800</v>
      </c>
      <c r="J10">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45404-0F5C-40D4-AC8C-26944E75FE6D}">
  <sheetPr>
    <tabColor theme="9"/>
  </sheetPr>
  <dimension ref="A1:L10"/>
  <sheetViews>
    <sheetView workbookViewId="0">
      <selection activeCell="L6" sqref="L6"/>
    </sheetView>
  </sheetViews>
  <sheetFormatPr defaultColWidth="10.90625" defaultRowHeight="14.5" x14ac:dyDescent="0.35"/>
  <cols>
    <col min="1" max="1" width="10.81640625" bestFit="1" customWidth="1"/>
    <col min="10" max="10" width="17.453125" customWidth="1"/>
  </cols>
  <sheetData>
    <row r="1" spans="1:12" x14ac:dyDescent="0.35">
      <c r="A1" t="s">
        <v>20</v>
      </c>
      <c r="B1" t="s">
        <v>0</v>
      </c>
      <c r="C1" t="s">
        <v>1</v>
      </c>
      <c r="D1" t="s">
        <v>23</v>
      </c>
      <c r="E1" t="s">
        <v>24</v>
      </c>
      <c r="F1" t="s">
        <v>21</v>
      </c>
      <c r="G1" t="s">
        <v>22</v>
      </c>
      <c r="H1" t="s">
        <v>36</v>
      </c>
      <c r="I1" t="s">
        <v>37</v>
      </c>
      <c r="J1" t="s">
        <v>152</v>
      </c>
      <c r="L1" t="s">
        <v>35</v>
      </c>
    </row>
    <row r="2" spans="1:12" x14ac:dyDescent="0.35">
      <c r="A2">
        <v>1001</v>
      </c>
      <c r="B2" t="s">
        <v>2</v>
      </c>
      <c r="C2" t="s">
        <v>3</v>
      </c>
      <c r="D2">
        <v>30</v>
      </c>
      <c r="E2" t="s">
        <v>26</v>
      </c>
      <c r="F2" t="s">
        <v>25</v>
      </c>
      <c r="G2">
        <v>45000</v>
      </c>
      <c r="H2" s="1">
        <v>37197</v>
      </c>
      <c r="I2" s="1">
        <v>42253</v>
      </c>
      <c r="J2" cm="1">
        <f t="array" ref="J2:J10">LEN(C2:C10)</f>
        <v>7</v>
      </c>
      <c r="L2" t="s">
        <v>153</v>
      </c>
    </row>
    <row r="3" spans="1:12" x14ac:dyDescent="0.35">
      <c r="A3">
        <v>1002</v>
      </c>
      <c r="B3" t="s">
        <v>4</v>
      </c>
      <c r="C3" t="s">
        <v>5</v>
      </c>
      <c r="D3">
        <v>30</v>
      </c>
      <c r="E3" t="s">
        <v>28</v>
      </c>
      <c r="F3" t="s">
        <v>27</v>
      </c>
      <c r="G3">
        <v>36000</v>
      </c>
      <c r="H3" s="1">
        <v>36436</v>
      </c>
      <c r="I3" s="1">
        <v>42287</v>
      </c>
      <c r="J3">
        <v>7</v>
      </c>
    </row>
    <row r="4" spans="1:12" x14ac:dyDescent="0.35">
      <c r="A4">
        <v>1003</v>
      </c>
      <c r="B4" t="s">
        <v>6</v>
      </c>
      <c r="C4" t="s">
        <v>7</v>
      </c>
      <c r="D4">
        <v>29</v>
      </c>
      <c r="E4" t="s">
        <v>26</v>
      </c>
      <c r="F4" t="s">
        <v>25</v>
      </c>
      <c r="G4">
        <v>63000</v>
      </c>
      <c r="H4" s="1">
        <v>36711</v>
      </c>
      <c r="I4" s="1">
        <v>42986</v>
      </c>
      <c r="J4">
        <v>7</v>
      </c>
    </row>
    <row r="5" spans="1:12" x14ac:dyDescent="0.35">
      <c r="A5">
        <v>1004</v>
      </c>
      <c r="B5" t="s">
        <v>13</v>
      </c>
      <c r="C5" t="s">
        <v>12</v>
      </c>
      <c r="D5">
        <v>31</v>
      </c>
      <c r="E5" t="s">
        <v>28</v>
      </c>
      <c r="F5" t="s">
        <v>29</v>
      </c>
      <c r="G5">
        <v>47000</v>
      </c>
      <c r="H5" s="1">
        <v>36530</v>
      </c>
      <c r="I5" s="1">
        <v>42341</v>
      </c>
      <c r="J5">
        <v>6</v>
      </c>
    </row>
    <row r="6" spans="1:12" x14ac:dyDescent="0.35">
      <c r="A6">
        <v>1005</v>
      </c>
      <c r="B6" t="s">
        <v>14</v>
      </c>
      <c r="C6" t="s">
        <v>15</v>
      </c>
      <c r="D6">
        <v>32</v>
      </c>
      <c r="E6" t="s">
        <v>26</v>
      </c>
      <c r="F6" t="s">
        <v>30</v>
      </c>
      <c r="G6">
        <v>50000</v>
      </c>
      <c r="H6" s="1">
        <v>37017</v>
      </c>
      <c r="I6" s="1">
        <v>42977</v>
      </c>
      <c r="J6">
        <v>10</v>
      </c>
    </row>
    <row r="7" spans="1:12" x14ac:dyDescent="0.35">
      <c r="A7">
        <v>1006</v>
      </c>
      <c r="B7" t="s">
        <v>8</v>
      </c>
      <c r="C7" t="s">
        <v>9</v>
      </c>
      <c r="D7">
        <v>35</v>
      </c>
      <c r="E7" t="s">
        <v>26</v>
      </c>
      <c r="F7" t="s">
        <v>31</v>
      </c>
      <c r="G7">
        <v>65000</v>
      </c>
      <c r="H7" s="1">
        <v>35040</v>
      </c>
      <c r="I7" s="1">
        <v>41528</v>
      </c>
      <c r="J7">
        <v>5</v>
      </c>
    </row>
    <row r="8" spans="1:12" x14ac:dyDescent="0.35">
      <c r="A8">
        <v>1007</v>
      </c>
      <c r="B8" t="s">
        <v>33</v>
      </c>
      <c r="C8" t="s">
        <v>34</v>
      </c>
      <c r="D8">
        <v>32</v>
      </c>
      <c r="E8" t="s">
        <v>28</v>
      </c>
      <c r="F8" t="s">
        <v>32</v>
      </c>
      <c r="G8">
        <v>41000</v>
      </c>
      <c r="H8" s="1">
        <v>37933</v>
      </c>
      <c r="I8" s="1">
        <v>41551</v>
      </c>
      <c r="J8">
        <v>6</v>
      </c>
    </row>
    <row r="9" spans="1:12" x14ac:dyDescent="0.35">
      <c r="A9">
        <v>1008</v>
      </c>
      <c r="B9" t="s">
        <v>16</v>
      </c>
      <c r="C9" t="s">
        <v>17</v>
      </c>
      <c r="D9">
        <v>38</v>
      </c>
      <c r="E9" t="s">
        <v>26</v>
      </c>
      <c r="F9" t="s">
        <v>25</v>
      </c>
      <c r="G9">
        <v>48000</v>
      </c>
      <c r="H9" s="1">
        <v>37416</v>
      </c>
      <c r="I9" s="1">
        <v>42116</v>
      </c>
      <c r="J9">
        <v>6</v>
      </c>
    </row>
    <row r="10" spans="1:12" x14ac:dyDescent="0.35">
      <c r="A10">
        <v>1009</v>
      </c>
      <c r="B10" t="s">
        <v>10</v>
      </c>
      <c r="C10" t="s">
        <v>11</v>
      </c>
      <c r="D10">
        <v>31</v>
      </c>
      <c r="E10" t="s">
        <v>26</v>
      </c>
      <c r="F10" t="s">
        <v>29</v>
      </c>
      <c r="G10">
        <v>42000</v>
      </c>
      <c r="H10" s="1">
        <v>37843</v>
      </c>
      <c r="I10" s="1">
        <v>40800</v>
      </c>
      <c r="J10">
        <v>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954FE-DA24-43B2-AD9D-17E8CC017065}">
  <sheetPr>
    <tabColor theme="9"/>
  </sheetPr>
  <dimension ref="A1:M10"/>
  <sheetViews>
    <sheetView topLeftCell="B1" workbookViewId="0">
      <selection activeCell="H19" sqref="H19"/>
    </sheetView>
  </sheetViews>
  <sheetFormatPr defaultColWidth="14.54296875" defaultRowHeight="14.5" x14ac:dyDescent="0.35"/>
  <cols>
    <col min="4" max="4" width="8" customWidth="1"/>
    <col min="10" max="10" width="32.36328125" bestFit="1" customWidth="1"/>
  </cols>
  <sheetData>
    <row r="1" spans="1:13" x14ac:dyDescent="0.35">
      <c r="A1" t="s">
        <v>20</v>
      </c>
      <c r="B1" t="s">
        <v>0</v>
      </c>
      <c r="C1" t="s">
        <v>1</v>
      </c>
      <c r="D1" t="s">
        <v>23</v>
      </c>
      <c r="E1" t="s">
        <v>24</v>
      </c>
      <c r="F1" t="s">
        <v>21</v>
      </c>
      <c r="G1" t="s">
        <v>22</v>
      </c>
      <c r="H1" t="s">
        <v>36</v>
      </c>
      <c r="I1" t="s">
        <v>37</v>
      </c>
      <c r="J1" t="s">
        <v>38</v>
      </c>
      <c r="K1" t="s">
        <v>86</v>
      </c>
      <c r="L1" t="s">
        <v>87</v>
      </c>
      <c r="M1" t="s">
        <v>87</v>
      </c>
    </row>
    <row r="2" spans="1:13" x14ac:dyDescent="0.35">
      <c r="A2">
        <v>1001</v>
      </c>
      <c r="B2" t="s">
        <v>2</v>
      </c>
      <c r="C2" t="s">
        <v>3</v>
      </c>
      <c r="D2">
        <v>30</v>
      </c>
      <c r="E2" t="s">
        <v>26</v>
      </c>
      <c r="F2" t="s">
        <v>25</v>
      </c>
      <c r="G2">
        <v>45000</v>
      </c>
      <c r="H2" s="2" t="s">
        <v>48</v>
      </c>
      <c r="I2" s="2" t="s">
        <v>56</v>
      </c>
      <c r="J2" s="1" t="s">
        <v>39</v>
      </c>
    </row>
    <row r="3" spans="1:13" x14ac:dyDescent="0.35">
      <c r="A3">
        <v>1002</v>
      </c>
      <c r="B3" t="s">
        <v>4</v>
      </c>
      <c r="C3" t="s">
        <v>5</v>
      </c>
      <c r="D3">
        <v>30</v>
      </c>
      <c r="E3" t="s">
        <v>28</v>
      </c>
      <c r="F3" t="s">
        <v>27</v>
      </c>
      <c r="G3">
        <v>36000</v>
      </c>
      <c r="H3" s="2" t="s">
        <v>49</v>
      </c>
      <c r="I3" s="2" t="s">
        <v>57</v>
      </c>
      <c r="J3" s="1" t="s">
        <v>40</v>
      </c>
    </row>
    <row r="4" spans="1:13" x14ac:dyDescent="0.35">
      <c r="A4">
        <v>1003</v>
      </c>
      <c r="B4" t="s">
        <v>6</v>
      </c>
      <c r="C4" t="s">
        <v>7</v>
      </c>
      <c r="D4">
        <v>29</v>
      </c>
      <c r="E4" t="s">
        <v>26</v>
      </c>
      <c r="F4" t="s">
        <v>25</v>
      </c>
      <c r="G4">
        <v>63000</v>
      </c>
      <c r="H4" s="2" t="s">
        <v>50</v>
      </c>
      <c r="I4" s="2" t="s">
        <v>58</v>
      </c>
      <c r="J4" s="1" t="s">
        <v>41</v>
      </c>
    </row>
    <row r="5" spans="1:13" x14ac:dyDescent="0.35">
      <c r="A5">
        <v>1004</v>
      </c>
      <c r="B5" t="s">
        <v>13</v>
      </c>
      <c r="C5" t="s">
        <v>12</v>
      </c>
      <c r="D5">
        <v>31</v>
      </c>
      <c r="E5" t="s">
        <v>28</v>
      </c>
      <c r="F5" t="s">
        <v>29</v>
      </c>
      <c r="G5">
        <v>47000</v>
      </c>
      <c r="H5" s="2" t="s">
        <v>51</v>
      </c>
      <c r="I5" s="2" t="s">
        <v>59</v>
      </c>
      <c r="J5" s="1" t="s">
        <v>42</v>
      </c>
    </row>
    <row r="6" spans="1:13" x14ac:dyDescent="0.35">
      <c r="A6">
        <v>1005</v>
      </c>
      <c r="B6" t="s">
        <v>14</v>
      </c>
      <c r="C6" t="s">
        <v>15</v>
      </c>
      <c r="D6">
        <v>32</v>
      </c>
      <c r="E6" t="s">
        <v>26</v>
      </c>
      <c r="F6" t="s">
        <v>30</v>
      </c>
      <c r="G6">
        <v>50000</v>
      </c>
      <c r="H6" s="2" t="s">
        <v>52</v>
      </c>
      <c r="I6" s="2" t="s">
        <v>60</v>
      </c>
      <c r="J6" s="1" t="s">
        <v>43</v>
      </c>
    </row>
    <row r="7" spans="1:13" x14ac:dyDescent="0.35">
      <c r="A7">
        <v>1006</v>
      </c>
      <c r="B7" t="s">
        <v>8</v>
      </c>
      <c r="C7" t="s">
        <v>9</v>
      </c>
      <c r="D7">
        <v>35</v>
      </c>
      <c r="E7" t="s">
        <v>26</v>
      </c>
      <c r="F7" t="s">
        <v>31</v>
      </c>
      <c r="G7">
        <v>65000</v>
      </c>
      <c r="H7" s="2" t="s">
        <v>52</v>
      </c>
      <c r="I7" s="2" t="s">
        <v>61</v>
      </c>
      <c r="J7" s="1" t="s">
        <v>44</v>
      </c>
    </row>
    <row r="8" spans="1:13" x14ac:dyDescent="0.35">
      <c r="A8">
        <v>1007</v>
      </c>
      <c r="B8" t="s">
        <v>33</v>
      </c>
      <c r="C8" t="s">
        <v>34</v>
      </c>
      <c r="D8">
        <v>32</v>
      </c>
      <c r="E8" t="s">
        <v>28</v>
      </c>
      <c r="F8" t="s">
        <v>32</v>
      </c>
      <c r="G8">
        <v>41000</v>
      </c>
      <c r="H8" s="2" t="s">
        <v>53</v>
      </c>
      <c r="I8" s="2" t="s">
        <v>61</v>
      </c>
      <c r="J8" s="1" t="s">
        <v>45</v>
      </c>
    </row>
    <row r="9" spans="1:13" x14ac:dyDescent="0.35">
      <c r="A9">
        <v>1008</v>
      </c>
      <c r="B9" t="s">
        <v>16</v>
      </c>
      <c r="C9" t="s">
        <v>17</v>
      </c>
      <c r="D9">
        <v>38</v>
      </c>
      <c r="E9" t="s">
        <v>26</v>
      </c>
      <c r="F9" t="s">
        <v>25</v>
      </c>
      <c r="G9">
        <v>48000</v>
      </c>
      <c r="H9" s="2" t="s">
        <v>54</v>
      </c>
      <c r="I9" s="2" t="s">
        <v>62</v>
      </c>
      <c r="J9" s="1" t="s">
        <v>46</v>
      </c>
    </row>
    <row r="10" spans="1:13" x14ac:dyDescent="0.35">
      <c r="A10">
        <v>1009</v>
      </c>
      <c r="B10" t="s">
        <v>10</v>
      </c>
      <c r="C10" t="s">
        <v>11</v>
      </c>
      <c r="D10">
        <v>31</v>
      </c>
      <c r="E10" t="s">
        <v>26</v>
      </c>
      <c r="F10" t="s">
        <v>29</v>
      </c>
      <c r="G10">
        <v>42000</v>
      </c>
      <c r="H10" s="2" t="s">
        <v>55</v>
      </c>
      <c r="I10" s="2" t="s">
        <v>62</v>
      </c>
      <c r="J10" s="1" t="s">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3DECF-DF63-4B04-85B5-004402DB4C26}">
  <sheetPr>
    <tabColor theme="9"/>
  </sheetPr>
  <dimension ref="A1:Q10"/>
  <sheetViews>
    <sheetView topLeftCell="K1" workbookViewId="0">
      <selection activeCell="N4" sqref="N4"/>
    </sheetView>
  </sheetViews>
  <sheetFormatPr defaultColWidth="14.54296875" defaultRowHeight="14.5" x14ac:dyDescent="0.35"/>
  <cols>
    <col min="4" max="4" width="8" customWidth="1"/>
    <col min="10" max="10" width="41.54296875" bestFit="1" customWidth="1"/>
    <col min="14" max="16" width="30.6328125" customWidth="1"/>
  </cols>
  <sheetData>
    <row r="1" spans="1:17" x14ac:dyDescent="0.35">
      <c r="A1" t="s">
        <v>20</v>
      </c>
      <c r="B1" t="s">
        <v>0</v>
      </c>
      <c r="C1" t="s">
        <v>1</v>
      </c>
      <c r="D1" t="s">
        <v>23</v>
      </c>
      <c r="E1" t="s">
        <v>24</v>
      </c>
      <c r="F1" t="s">
        <v>21</v>
      </c>
      <c r="G1" t="s">
        <v>22</v>
      </c>
      <c r="H1" t="s">
        <v>36</v>
      </c>
      <c r="I1" t="s">
        <v>37</v>
      </c>
      <c r="J1" t="s">
        <v>38</v>
      </c>
      <c r="K1" t="s">
        <v>86</v>
      </c>
      <c r="L1" t="s">
        <v>87</v>
      </c>
      <c r="M1" t="s">
        <v>87</v>
      </c>
      <c r="N1" t="s">
        <v>110</v>
      </c>
      <c r="O1" t="s">
        <v>112</v>
      </c>
      <c r="P1" s="2" t="s">
        <v>121</v>
      </c>
    </row>
    <row r="2" spans="1:17" x14ac:dyDescent="0.35">
      <c r="A2">
        <v>1001</v>
      </c>
      <c r="B2" t="s">
        <v>2</v>
      </c>
      <c r="C2" t="s">
        <v>3</v>
      </c>
      <c r="D2">
        <v>30</v>
      </c>
      <c r="E2" t="s">
        <v>26</v>
      </c>
      <c r="F2" t="s">
        <v>25</v>
      </c>
      <c r="G2">
        <v>45000</v>
      </c>
      <c r="H2" s="2" t="s">
        <v>48</v>
      </c>
      <c r="I2" s="2" t="s">
        <v>56</v>
      </c>
      <c r="J2" s="1" t="s">
        <v>39</v>
      </c>
      <c r="K2" t="str" cm="1">
        <f t="array" ref="K2:K10">LEFT(B2:B10,3)</f>
        <v>Jim</v>
      </c>
      <c r="L2" t="str" cm="1">
        <f t="array" ref="L2:L10">RIGHT(A2:A10,1)</f>
        <v>1</v>
      </c>
      <c r="M2" t="str" cm="1">
        <f t="array" ref="M2:M10">RIGHT(H2:H10, 4)</f>
        <v>2001</v>
      </c>
      <c r="N2" t="str" cm="1">
        <f t="array" ref="N2:N10">TEXT(H2:H10, "dd/mm/yyyy")</f>
        <v>02/11/2001</v>
      </c>
      <c r="O2" t="s">
        <v>113</v>
      </c>
      <c r="P2" t="str">
        <f>RIGHT(O2,4)</f>
        <v>2001</v>
      </c>
      <c r="Q2" t="s">
        <v>104</v>
      </c>
    </row>
    <row r="3" spans="1:17" x14ac:dyDescent="0.35">
      <c r="A3">
        <v>1002</v>
      </c>
      <c r="B3" t="s">
        <v>4</v>
      </c>
      <c r="C3" t="s">
        <v>5</v>
      </c>
      <c r="D3">
        <v>30</v>
      </c>
      <c r="E3" t="s">
        <v>28</v>
      </c>
      <c r="F3" t="s">
        <v>27</v>
      </c>
      <c r="G3">
        <v>36000</v>
      </c>
      <c r="H3" s="2" t="s">
        <v>49</v>
      </c>
      <c r="I3" s="2" t="s">
        <v>57</v>
      </c>
      <c r="J3" s="1" t="s">
        <v>40</v>
      </c>
      <c r="K3" t="str">
        <v>Pam</v>
      </c>
      <c r="L3" t="str">
        <v>2</v>
      </c>
      <c r="M3" t="str">
        <v>1999</v>
      </c>
      <c r="N3" t="str">
        <v>03/10/1999</v>
      </c>
      <c r="O3" t="s">
        <v>114</v>
      </c>
      <c r="P3" t="str">
        <f t="shared" ref="P3:P10" si="0">RIGHT(O3, 4)</f>
        <v>1999</v>
      </c>
      <c r="Q3" t="s">
        <v>105</v>
      </c>
    </row>
    <row r="4" spans="1:17" x14ac:dyDescent="0.35">
      <c r="A4">
        <v>1003</v>
      </c>
      <c r="B4" t="s">
        <v>6</v>
      </c>
      <c r="C4" t="s">
        <v>7</v>
      </c>
      <c r="D4">
        <v>29</v>
      </c>
      <c r="E4" t="s">
        <v>26</v>
      </c>
      <c r="F4" t="s">
        <v>25</v>
      </c>
      <c r="G4">
        <v>63000</v>
      </c>
      <c r="H4" s="2" t="s">
        <v>50</v>
      </c>
      <c r="I4" s="2" t="s">
        <v>58</v>
      </c>
      <c r="J4" s="1" t="s">
        <v>41</v>
      </c>
      <c r="K4" t="str">
        <v>Dwi</v>
      </c>
      <c r="L4" t="str">
        <v>3</v>
      </c>
      <c r="M4" t="str">
        <v>2000</v>
      </c>
      <c r="N4" t="str">
        <v>04/07/2000</v>
      </c>
      <c r="O4" t="s">
        <v>115</v>
      </c>
      <c r="P4" t="str">
        <f t="shared" si="0"/>
        <v>2000</v>
      </c>
      <c r="Q4" t="s">
        <v>106</v>
      </c>
    </row>
    <row r="5" spans="1:17" x14ac:dyDescent="0.35">
      <c r="A5">
        <v>1004</v>
      </c>
      <c r="B5" t="s">
        <v>13</v>
      </c>
      <c r="C5" t="s">
        <v>12</v>
      </c>
      <c r="D5">
        <v>31</v>
      </c>
      <c r="E5" t="s">
        <v>28</v>
      </c>
      <c r="F5" t="s">
        <v>29</v>
      </c>
      <c r="G5">
        <v>47000</v>
      </c>
      <c r="H5" s="2" t="s">
        <v>51</v>
      </c>
      <c r="I5" s="2" t="s">
        <v>59</v>
      </c>
      <c r="J5" s="1" t="s">
        <v>42</v>
      </c>
      <c r="K5" t="str">
        <v>Ang</v>
      </c>
      <c r="L5" t="str">
        <v>4</v>
      </c>
      <c r="M5" t="str">
        <v>2000</v>
      </c>
      <c r="N5" t="str">
        <v>05/01/2000</v>
      </c>
      <c r="O5" t="s">
        <v>116</v>
      </c>
      <c r="P5" t="str">
        <f t="shared" si="0"/>
        <v>2000</v>
      </c>
      <c r="Q5" t="s">
        <v>107</v>
      </c>
    </row>
    <row r="6" spans="1:17" x14ac:dyDescent="0.35">
      <c r="A6">
        <v>1005</v>
      </c>
      <c r="B6" t="s">
        <v>14</v>
      </c>
      <c r="C6" t="s">
        <v>15</v>
      </c>
      <c r="D6">
        <v>32</v>
      </c>
      <c r="E6" t="s">
        <v>26</v>
      </c>
      <c r="F6" t="s">
        <v>30</v>
      </c>
      <c r="G6">
        <v>50000</v>
      </c>
      <c r="H6" s="2" t="s">
        <v>52</v>
      </c>
      <c r="I6" s="2" t="s">
        <v>60</v>
      </c>
      <c r="J6" s="1" t="s">
        <v>43</v>
      </c>
      <c r="K6" t="str">
        <v>Tob</v>
      </c>
      <c r="L6" t="str">
        <v>5</v>
      </c>
      <c r="M6" t="str">
        <v>2001</v>
      </c>
      <c r="N6" t="str">
        <v>06/05/2001</v>
      </c>
      <c r="O6" t="s">
        <v>117</v>
      </c>
      <c r="P6" t="str">
        <f t="shared" si="0"/>
        <v>2001</v>
      </c>
      <c r="Q6" t="s">
        <v>108</v>
      </c>
    </row>
    <row r="7" spans="1:17" x14ac:dyDescent="0.35">
      <c r="A7">
        <v>1006</v>
      </c>
      <c r="B7" t="s">
        <v>8</v>
      </c>
      <c r="C7" t="s">
        <v>9</v>
      </c>
      <c r="D7">
        <v>35</v>
      </c>
      <c r="E7" t="s">
        <v>26</v>
      </c>
      <c r="F7" t="s">
        <v>31</v>
      </c>
      <c r="G7">
        <v>65000</v>
      </c>
      <c r="H7" s="2" t="s">
        <v>52</v>
      </c>
      <c r="I7" s="2" t="s">
        <v>61</v>
      </c>
      <c r="J7" s="1" t="s">
        <v>44</v>
      </c>
      <c r="K7" t="str">
        <v>Mic</v>
      </c>
      <c r="L7" t="str">
        <v>6</v>
      </c>
      <c r="M7" t="str">
        <v>2001</v>
      </c>
      <c r="N7" t="str">
        <v>06/05/2001</v>
      </c>
      <c r="O7" t="s">
        <v>117</v>
      </c>
      <c r="P7" t="str">
        <f t="shared" si="0"/>
        <v>2001</v>
      </c>
      <c r="Q7" t="s">
        <v>109</v>
      </c>
    </row>
    <row r="8" spans="1:17" x14ac:dyDescent="0.35">
      <c r="A8">
        <v>1007</v>
      </c>
      <c r="B8" t="s">
        <v>33</v>
      </c>
      <c r="C8" t="s">
        <v>34</v>
      </c>
      <c r="D8">
        <v>32</v>
      </c>
      <c r="E8" t="s">
        <v>28</v>
      </c>
      <c r="F8" t="s">
        <v>32</v>
      </c>
      <c r="G8">
        <v>41000</v>
      </c>
      <c r="H8" s="2" t="s">
        <v>53</v>
      </c>
      <c r="I8" s="2" t="s">
        <v>61</v>
      </c>
      <c r="J8" s="1" t="s">
        <v>45</v>
      </c>
      <c r="K8" t="str">
        <v>Mer</v>
      </c>
      <c r="L8" t="str">
        <v>7</v>
      </c>
      <c r="M8" t="str">
        <v>2003</v>
      </c>
      <c r="N8" t="str">
        <v>08/11/2003</v>
      </c>
      <c r="O8" t="s">
        <v>118</v>
      </c>
      <c r="P8" t="str">
        <f t="shared" si="0"/>
        <v>2003</v>
      </c>
      <c r="Q8" t="s">
        <v>111</v>
      </c>
    </row>
    <row r="9" spans="1:17" x14ac:dyDescent="0.35">
      <c r="A9">
        <v>1008</v>
      </c>
      <c r="B9" t="s">
        <v>16</v>
      </c>
      <c r="C9" t="s">
        <v>17</v>
      </c>
      <c r="D9">
        <v>38</v>
      </c>
      <c r="E9" t="s">
        <v>26</v>
      </c>
      <c r="F9" t="s">
        <v>25</v>
      </c>
      <c r="G9">
        <v>48000</v>
      </c>
      <c r="H9" s="2" t="s">
        <v>54</v>
      </c>
      <c r="I9" s="2" t="s">
        <v>62</v>
      </c>
      <c r="J9" s="1" t="s">
        <v>46</v>
      </c>
      <c r="K9" t="str">
        <v>Sta</v>
      </c>
      <c r="L9" t="str">
        <v>8</v>
      </c>
      <c r="M9" t="str">
        <v>2002</v>
      </c>
      <c r="N9" t="str">
        <v>09/06/2002</v>
      </c>
      <c r="O9" t="s">
        <v>119</v>
      </c>
      <c r="P9" t="str">
        <f t="shared" si="0"/>
        <v>2002</v>
      </c>
    </row>
    <row r="10" spans="1:17" x14ac:dyDescent="0.35">
      <c r="A10">
        <v>1009</v>
      </c>
      <c r="B10" t="s">
        <v>10</v>
      </c>
      <c r="C10" t="s">
        <v>11</v>
      </c>
      <c r="D10">
        <v>31</v>
      </c>
      <c r="E10" t="s">
        <v>26</v>
      </c>
      <c r="F10" t="s">
        <v>29</v>
      </c>
      <c r="G10">
        <v>42000</v>
      </c>
      <c r="H10" s="2" t="s">
        <v>55</v>
      </c>
      <c r="I10" s="2" t="s">
        <v>62</v>
      </c>
      <c r="J10" s="1" t="s">
        <v>47</v>
      </c>
      <c r="K10" t="str">
        <v>Kev</v>
      </c>
      <c r="L10" t="str">
        <v>9</v>
      </c>
      <c r="M10" t="str">
        <v>2003</v>
      </c>
      <c r="N10" t="str">
        <v>10/08/2003</v>
      </c>
      <c r="O10" t="s">
        <v>120</v>
      </c>
      <c r="P10" t="str">
        <f t="shared" si="0"/>
        <v>2003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0215D-E9B0-4889-89C9-80745C5940FE}">
  <sheetPr>
    <tabColor theme="9"/>
  </sheetPr>
  <dimension ref="A1:M16"/>
  <sheetViews>
    <sheetView workbookViewId="0">
      <selection activeCell="M10" sqref="M10"/>
    </sheetView>
  </sheetViews>
  <sheetFormatPr defaultColWidth="14.54296875" defaultRowHeight="14.5" x14ac:dyDescent="0.35"/>
  <cols>
    <col min="4" max="4" width="8" customWidth="1"/>
    <col min="10" max="10" width="32.36328125" bestFit="1" customWidth="1"/>
    <col min="11" max="11" width="22.453125" customWidth="1"/>
  </cols>
  <sheetData>
    <row r="1" spans="1:13" x14ac:dyDescent="0.35">
      <c r="A1" t="s">
        <v>20</v>
      </c>
      <c r="B1" t="s">
        <v>0</v>
      </c>
      <c r="C1" t="s">
        <v>1</v>
      </c>
      <c r="D1" t="s">
        <v>23</v>
      </c>
      <c r="E1" t="s">
        <v>24</v>
      </c>
      <c r="F1" t="s">
        <v>21</v>
      </c>
      <c r="G1" t="s">
        <v>22</v>
      </c>
      <c r="H1" t="s">
        <v>36</v>
      </c>
      <c r="I1" t="s">
        <v>37</v>
      </c>
      <c r="J1" t="s">
        <v>38</v>
      </c>
      <c r="K1" t="s">
        <v>155</v>
      </c>
      <c r="L1" t="s">
        <v>158</v>
      </c>
      <c r="M1" t="s">
        <v>160</v>
      </c>
    </row>
    <row r="2" spans="1:13" x14ac:dyDescent="0.35">
      <c r="A2">
        <v>1001</v>
      </c>
      <c r="B2" t="s">
        <v>2</v>
      </c>
      <c r="C2" t="s">
        <v>3</v>
      </c>
      <c r="D2">
        <v>30</v>
      </c>
      <c r="E2" t="s">
        <v>26</v>
      </c>
      <c r="F2" t="s">
        <v>25</v>
      </c>
      <c r="G2">
        <v>45000</v>
      </c>
      <c r="H2" s="2" t="s">
        <v>48</v>
      </c>
      <c r="I2" s="2" t="s">
        <v>56</v>
      </c>
      <c r="J2" s="1" t="s">
        <v>39</v>
      </c>
      <c r="K2" t="str" cm="1">
        <f t="array" ref="K2:K10">LEFT(B2:B10, 3)</f>
        <v>Jim</v>
      </c>
      <c r="L2" t="str" cm="1">
        <f t="array" ref="L2:L10">RIGHT(A2:A10,3)</f>
        <v>001</v>
      </c>
      <c r="M2" t="str" cm="1">
        <f t="array" ref="M2:M10">RIGHT(H2:H10, 4)</f>
        <v>2001</v>
      </c>
    </row>
    <row r="3" spans="1:13" x14ac:dyDescent="0.35">
      <c r="A3">
        <v>1002</v>
      </c>
      <c r="B3" t="s">
        <v>4</v>
      </c>
      <c r="C3" t="s">
        <v>5</v>
      </c>
      <c r="D3">
        <v>30</v>
      </c>
      <c r="E3" t="s">
        <v>28</v>
      </c>
      <c r="F3" t="s">
        <v>27</v>
      </c>
      <c r="G3">
        <v>36000</v>
      </c>
      <c r="H3" s="2" t="s">
        <v>49</v>
      </c>
      <c r="I3" s="2" t="s">
        <v>57</v>
      </c>
      <c r="J3" s="1" t="s">
        <v>40</v>
      </c>
      <c r="K3" t="str">
        <v>Pam</v>
      </c>
      <c r="L3" t="str">
        <v>002</v>
      </c>
      <c r="M3" t="str">
        <v>1999</v>
      </c>
    </row>
    <row r="4" spans="1:13" x14ac:dyDescent="0.35">
      <c r="A4">
        <v>1003</v>
      </c>
      <c r="B4" t="s">
        <v>6</v>
      </c>
      <c r="C4" t="s">
        <v>7</v>
      </c>
      <c r="D4">
        <v>29</v>
      </c>
      <c r="E4" t="s">
        <v>26</v>
      </c>
      <c r="F4" t="s">
        <v>25</v>
      </c>
      <c r="G4">
        <v>63000</v>
      </c>
      <c r="H4" s="2" t="s">
        <v>50</v>
      </c>
      <c r="I4" s="2" t="s">
        <v>58</v>
      </c>
      <c r="J4" s="1" t="s">
        <v>41</v>
      </c>
      <c r="K4" t="str">
        <v>Dwi</v>
      </c>
      <c r="L4" t="str">
        <v>003</v>
      </c>
      <c r="M4" t="str">
        <v>2000</v>
      </c>
    </row>
    <row r="5" spans="1:13" x14ac:dyDescent="0.35">
      <c r="A5">
        <v>1004</v>
      </c>
      <c r="B5" t="s">
        <v>13</v>
      </c>
      <c r="C5" t="s">
        <v>12</v>
      </c>
      <c r="D5">
        <v>31</v>
      </c>
      <c r="E5" t="s">
        <v>28</v>
      </c>
      <c r="F5" t="s">
        <v>29</v>
      </c>
      <c r="G5">
        <v>47000</v>
      </c>
      <c r="H5" s="2" t="s">
        <v>51</v>
      </c>
      <c r="I5" s="2" t="s">
        <v>59</v>
      </c>
      <c r="J5" s="1" t="s">
        <v>42</v>
      </c>
      <c r="K5" t="str">
        <v>Ang</v>
      </c>
      <c r="L5" t="str">
        <v>004</v>
      </c>
      <c r="M5" t="str">
        <v>2000</v>
      </c>
    </row>
    <row r="6" spans="1:13" x14ac:dyDescent="0.35">
      <c r="A6">
        <v>1005</v>
      </c>
      <c r="B6" t="s">
        <v>14</v>
      </c>
      <c r="C6" t="s">
        <v>15</v>
      </c>
      <c r="D6">
        <v>32</v>
      </c>
      <c r="E6" t="s">
        <v>26</v>
      </c>
      <c r="F6" t="s">
        <v>30</v>
      </c>
      <c r="G6">
        <v>50000</v>
      </c>
      <c r="H6" s="2" t="s">
        <v>52</v>
      </c>
      <c r="I6" s="2" t="s">
        <v>60</v>
      </c>
      <c r="J6" s="1" t="s">
        <v>43</v>
      </c>
      <c r="K6" t="str">
        <v>Tob</v>
      </c>
      <c r="L6" t="str">
        <v>005</v>
      </c>
      <c r="M6" t="str">
        <v>2001</v>
      </c>
    </row>
    <row r="7" spans="1:13" x14ac:dyDescent="0.35">
      <c r="A7">
        <v>1006</v>
      </c>
      <c r="B7" t="s">
        <v>8</v>
      </c>
      <c r="C7" t="s">
        <v>9</v>
      </c>
      <c r="D7">
        <v>35</v>
      </c>
      <c r="E7" t="s">
        <v>26</v>
      </c>
      <c r="F7" t="s">
        <v>31</v>
      </c>
      <c r="G7">
        <v>65000</v>
      </c>
      <c r="H7" s="2" t="s">
        <v>52</v>
      </c>
      <c r="I7" s="2" t="s">
        <v>61</v>
      </c>
      <c r="J7" s="1" t="s">
        <v>44</v>
      </c>
      <c r="K7" t="str">
        <v>Mic</v>
      </c>
      <c r="L7" t="str">
        <v>006</v>
      </c>
      <c r="M7" t="str">
        <v>2001</v>
      </c>
    </row>
    <row r="8" spans="1:13" x14ac:dyDescent="0.35">
      <c r="A8">
        <v>1007</v>
      </c>
      <c r="B8" t="s">
        <v>33</v>
      </c>
      <c r="C8" t="s">
        <v>34</v>
      </c>
      <c r="D8">
        <v>32</v>
      </c>
      <c r="E8" t="s">
        <v>28</v>
      </c>
      <c r="F8" t="s">
        <v>32</v>
      </c>
      <c r="G8">
        <v>41000</v>
      </c>
      <c r="H8" s="2" t="s">
        <v>53</v>
      </c>
      <c r="I8" s="2" t="s">
        <v>61</v>
      </c>
      <c r="J8" s="1" t="s">
        <v>45</v>
      </c>
      <c r="K8" t="str">
        <v>Mer</v>
      </c>
      <c r="L8" t="str">
        <v>007</v>
      </c>
      <c r="M8" t="str">
        <v>2003</v>
      </c>
    </row>
    <row r="9" spans="1:13" x14ac:dyDescent="0.35">
      <c r="A9">
        <v>1008</v>
      </c>
      <c r="B9" t="s">
        <v>16</v>
      </c>
      <c r="C9" t="s">
        <v>17</v>
      </c>
      <c r="D9">
        <v>38</v>
      </c>
      <c r="E9" t="s">
        <v>26</v>
      </c>
      <c r="F9" t="s">
        <v>25</v>
      </c>
      <c r="G9">
        <v>48000</v>
      </c>
      <c r="H9" s="2" t="s">
        <v>54</v>
      </c>
      <c r="I9" s="2" t="s">
        <v>62</v>
      </c>
      <c r="J9" s="1" t="s">
        <v>46</v>
      </c>
      <c r="K9" t="str">
        <v>Sta</v>
      </c>
      <c r="L9" t="str">
        <v>008</v>
      </c>
      <c r="M9" t="str">
        <v>2002</v>
      </c>
    </row>
    <row r="10" spans="1:13" x14ac:dyDescent="0.35">
      <c r="A10">
        <v>1009</v>
      </c>
      <c r="B10" t="s">
        <v>10</v>
      </c>
      <c r="C10" t="s">
        <v>11</v>
      </c>
      <c r="D10">
        <v>31</v>
      </c>
      <c r="E10" t="s">
        <v>26</v>
      </c>
      <c r="F10" t="s">
        <v>29</v>
      </c>
      <c r="G10">
        <v>42000</v>
      </c>
      <c r="H10" s="2" t="s">
        <v>55</v>
      </c>
      <c r="I10" s="2" t="s">
        <v>62</v>
      </c>
      <c r="J10" s="1" t="s">
        <v>47</v>
      </c>
      <c r="K10" t="str">
        <v>Kev</v>
      </c>
      <c r="L10" t="str">
        <v>009</v>
      </c>
      <c r="M10" t="str">
        <v>2003</v>
      </c>
    </row>
    <row r="13" spans="1:13" x14ac:dyDescent="0.35">
      <c r="E13" t="s">
        <v>154</v>
      </c>
    </row>
    <row r="14" spans="1:13" x14ac:dyDescent="0.35">
      <c r="E14" t="s">
        <v>156</v>
      </c>
    </row>
    <row r="15" spans="1:13" x14ac:dyDescent="0.35">
      <c r="E15" t="s">
        <v>157</v>
      </c>
    </row>
    <row r="16" spans="1:13" x14ac:dyDescent="0.35">
      <c r="E16" t="s">
        <v>159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4862C-FF60-4E24-9054-4C595B8DA66E}">
  <sheetPr>
    <tabColor theme="9"/>
  </sheetPr>
  <dimension ref="A1:K13"/>
  <sheetViews>
    <sheetView topLeftCell="B1" workbookViewId="0">
      <selection activeCell="E24" sqref="E24"/>
    </sheetView>
  </sheetViews>
  <sheetFormatPr defaultColWidth="13.6328125" defaultRowHeight="14.5" x14ac:dyDescent="0.35"/>
  <cols>
    <col min="1" max="1" width="10.81640625" bestFit="1" customWidth="1"/>
    <col min="4" max="4" width="7.6328125" customWidth="1"/>
  </cols>
  <sheetData>
    <row r="1" spans="1:11" x14ac:dyDescent="0.35">
      <c r="A1" t="s">
        <v>20</v>
      </c>
      <c r="B1" t="s">
        <v>0</v>
      </c>
      <c r="C1" t="s">
        <v>1</v>
      </c>
      <c r="D1" t="s">
        <v>23</v>
      </c>
      <c r="E1" t="s">
        <v>24</v>
      </c>
      <c r="F1" t="s">
        <v>21</v>
      </c>
      <c r="G1" t="s">
        <v>22</v>
      </c>
      <c r="H1" t="s">
        <v>36</v>
      </c>
      <c r="I1" t="s">
        <v>37</v>
      </c>
      <c r="J1" t="s">
        <v>70</v>
      </c>
    </row>
    <row r="2" spans="1:11" x14ac:dyDescent="0.35">
      <c r="A2">
        <v>1001</v>
      </c>
      <c r="B2" t="s">
        <v>2</v>
      </c>
      <c r="C2" t="s">
        <v>3</v>
      </c>
      <c r="D2">
        <v>30</v>
      </c>
      <c r="E2" t="s">
        <v>26</v>
      </c>
      <c r="F2" t="s">
        <v>25</v>
      </c>
      <c r="G2">
        <v>45000</v>
      </c>
      <c r="H2" s="1">
        <v>37197</v>
      </c>
      <c r="I2" s="1">
        <v>42253</v>
      </c>
      <c r="K2" s="2"/>
    </row>
    <row r="3" spans="1:11" x14ac:dyDescent="0.35">
      <c r="A3">
        <v>1002</v>
      </c>
      <c r="B3" t="s">
        <v>4</v>
      </c>
      <c r="C3" t="s">
        <v>5</v>
      </c>
      <c r="D3">
        <v>30</v>
      </c>
      <c r="E3" t="s">
        <v>28</v>
      </c>
      <c r="F3" t="s">
        <v>27</v>
      </c>
      <c r="G3">
        <v>36000</v>
      </c>
      <c r="H3" s="1">
        <v>36436</v>
      </c>
      <c r="I3" s="1">
        <v>42287</v>
      </c>
      <c r="K3" s="2"/>
    </row>
    <row r="4" spans="1:11" x14ac:dyDescent="0.35">
      <c r="A4">
        <v>1003</v>
      </c>
      <c r="B4" t="s">
        <v>6</v>
      </c>
      <c r="C4" t="s">
        <v>7</v>
      </c>
      <c r="D4">
        <v>29</v>
      </c>
      <c r="E4" t="s">
        <v>26</v>
      </c>
      <c r="F4" t="s">
        <v>25</v>
      </c>
      <c r="G4">
        <v>63000</v>
      </c>
      <c r="H4" s="1">
        <v>36711</v>
      </c>
      <c r="I4" s="1">
        <v>42986</v>
      </c>
      <c r="K4" s="2"/>
    </row>
    <row r="5" spans="1:11" x14ac:dyDescent="0.35">
      <c r="A5">
        <v>1004</v>
      </c>
      <c r="B5" t="s">
        <v>13</v>
      </c>
      <c r="C5" t="s">
        <v>12</v>
      </c>
      <c r="D5">
        <v>31</v>
      </c>
      <c r="E5" t="s">
        <v>28</v>
      </c>
      <c r="F5" t="s">
        <v>29</v>
      </c>
      <c r="G5">
        <v>47000</v>
      </c>
      <c r="H5" s="1">
        <v>36530</v>
      </c>
      <c r="I5" s="1">
        <v>42341</v>
      </c>
      <c r="K5" s="2"/>
    </row>
    <row r="6" spans="1:11" x14ac:dyDescent="0.35">
      <c r="A6">
        <v>1005</v>
      </c>
      <c r="B6" t="s">
        <v>14</v>
      </c>
      <c r="C6" t="s">
        <v>15</v>
      </c>
      <c r="D6">
        <v>32</v>
      </c>
      <c r="E6" t="s">
        <v>26</v>
      </c>
      <c r="F6" t="s">
        <v>30</v>
      </c>
      <c r="G6">
        <v>50000</v>
      </c>
      <c r="H6" s="1">
        <v>37017</v>
      </c>
      <c r="I6" s="1">
        <v>42977</v>
      </c>
      <c r="K6" s="2"/>
    </row>
    <row r="7" spans="1:11" x14ac:dyDescent="0.35">
      <c r="A7">
        <v>1006</v>
      </c>
      <c r="B7" t="s">
        <v>8</v>
      </c>
      <c r="C7" t="s">
        <v>9</v>
      </c>
      <c r="D7">
        <v>35</v>
      </c>
      <c r="E7" t="s">
        <v>26</v>
      </c>
      <c r="F7" t="s">
        <v>31</v>
      </c>
      <c r="G7">
        <v>65000</v>
      </c>
      <c r="H7" s="1">
        <v>35040</v>
      </c>
      <c r="I7" s="1">
        <v>41528</v>
      </c>
      <c r="K7" s="2"/>
    </row>
    <row r="8" spans="1:11" x14ac:dyDescent="0.35">
      <c r="A8">
        <v>1007</v>
      </c>
      <c r="B8" t="s">
        <v>33</v>
      </c>
      <c r="C8" t="s">
        <v>34</v>
      </c>
      <c r="D8">
        <v>32</v>
      </c>
      <c r="E8" t="s">
        <v>28</v>
      </c>
      <c r="F8" t="s">
        <v>32</v>
      </c>
      <c r="G8">
        <v>41000</v>
      </c>
      <c r="H8" s="1">
        <v>37933</v>
      </c>
      <c r="I8" s="1">
        <v>41551</v>
      </c>
      <c r="K8" s="2"/>
    </row>
    <row r="9" spans="1:11" x14ac:dyDescent="0.35">
      <c r="A9">
        <v>1008</v>
      </c>
      <c r="B9" t="s">
        <v>16</v>
      </c>
      <c r="C9" t="s">
        <v>17</v>
      </c>
      <c r="D9">
        <v>38</v>
      </c>
      <c r="E9" t="s">
        <v>26</v>
      </c>
      <c r="F9" t="s">
        <v>25</v>
      </c>
      <c r="G9">
        <v>48000</v>
      </c>
      <c r="H9" s="1">
        <v>37416</v>
      </c>
      <c r="I9" s="1">
        <v>42116</v>
      </c>
      <c r="K9" s="2"/>
    </row>
    <row r="10" spans="1:11" x14ac:dyDescent="0.35">
      <c r="A10">
        <v>1009</v>
      </c>
      <c r="B10" t="s">
        <v>10</v>
      </c>
      <c r="C10" t="s">
        <v>11</v>
      </c>
      <c r="D10">
        <v>31</v>
      </c>
      <c r="E10" t="s">
        <v>26</v>
      </c>
      <c r="F10" t="s">
        <v>29</v>
      </c>
      <c r="G10">
        <v>42000</v>
      </c>
      <c r="H10" s="1">
        <v>37843</v>
      </c>
      <c r="I10" s="1">
        <v>40800</v>
      </c>
      <c r="K10" s="2"/>
    </row>
    <row r="12" spans="1:11" x14ac:dyDescent="0.35">
      <c r="H12" s="1"/>
    </row>
    <row r="13" spans="1:11" x14ac:dyDescent="0.35">
      <c r="H13"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2DAB7-E997-40CB-824B-EF0ABA25D442}">
  <sheetPr>
    <tabColor theme="9"/>
  </sheetPr>
  <dimension ref="A1:L13"/>
  <sheetViews>
    <sheetView workbookViewId="0">
      <selection activeCell="M2" sqref="M2"/>
    </sheetView>
  </sheetViews>
  <sheetFormatPr defaultColWidth="13.6328125" defaultRowHeight="14.5" x14ac:dyDescent="0.35"/>
  <cols>
    <col min="1" max="1" width="10.81640625" bestFit="1" customWidth="1"/>
    <col min="4" max="4" width="7.6328125" customWidth="1"/>
  </cols>
  <sheetData>
    <row r="1" spans="1:12" x14ac:dyDescent="0.35">
      <c r="A1" t="s">
        <v>20</v>
      </c>
      <c r="B1" t="s">
        <v>0</v>
      </c>
      <c r="C1" t="s">
        <v>1</v>
      </c>
      <c r="D1" t="s">
        <v>23</v>
      </c>
      <c r="E1" t="s">
        <v>24</v>
      </c>
      <c r="F1" t="s">
        <v>21</v>
      </c>
      <c r="G1" t="s">
        <v>22</v>
      </c>
      <c r="H1" t="s">
        <v>36</v>
      </c>
      <c r="I1" t="s">
        <v>37</v>
      </c>
      <c r="J1" t="s">
        <v>70</v>
      </c>
      <c r="L1" t="s">
        <v>123</v>
      </c>
    </row>
    <row r="2" spans="1:12" x14ac:dyDescent="0.35">
      <c r="A2">
        <v>1001</v>
      </c>
      <c r="B2" t="s">
        <v>2</v>
      </c>
      <c r="C2" t="s">
        <v>3</v>
      </c>
      <c r="D2">
        <v>30</v>
      </c>
      <c r="E2" t="s">
        <v>26</v>
      </c>
      <c r="F2" t="s">
        <v>25</v>
      </c>
      <c r="G2">
        <v>45000</v>
      </c>
      <c r="H2" s="1">
        <v>37197</v>
      </c>
      <c r="I2" s="1">
        <v>42253</v>
      </c>
      <c r="J2" t="str">
        <f>TEXT(H2, "dd/mm/yyyy")</f>
        <v>02/11/2001</v>
      </c>
      <c r="K2" s="2" t="s">
        <v>113</v>
      </c>
      <c r="L2" t="str">
        <f>RIGHT(K2,4)</f>
        <v>2001</v>
      </c>
    </row>
    <row r="3" spans="1:12" x14ac:dyDescent="0.35">
      <c r="A3">
        <v>1002</v>
      </c>
      <c r="B3" t="s">
        <v>4</v>
      </c>
      <c r="C3" t="s">
        <v>5</v>
      </c>
      <c r="D3">
        <v>30</v>
      </c>
      <c r="E3" t="s">
        <v>28</v>
      </c>
      <c r="F3" t="s">
        <v>27</v>
      </c>
      <c r="G3">
        <v>36000</v>
      </c>
      <c r="H3" s="1">
        <v>36436</v>
      </c>
      <c r="I3" s="1">
        <v>42287</v>
      </c>
      <c r="J3" t="str">
        <f t="shared" ref="J3:J10" si="0">TEXT(H3, "dd/mm/yyyy")</f>
        <v>03/10/1999</v>
      </c>
      <c r="K3" s="2" t="s">
        <v>114</v>
      </c>
      <c r="L3" t="str">
        <f t="shared" ref="L3:L10" si="1">RIGHT(K3,4)</f>
        <v>1999</v>
      </c>
    </row>
    <row r="4" spans="1:12" x14ac:dyDescent="0.35">
      <c r="A4">
        <v>1003</v>
      </c>
      <c r="B4" t="s">
        <v>6</v>
      </c>
      <c r="C4" t="s">
        <v>7</v>
      </c>
      <c r="D4">
        <v>29</v>
      </c>
      <c r="E4" t="s">
        <v>26</v>
      </c>
      <c r="F4" t="s">
        <v>25</v>
      </c>
      <c r="G4">
        <v>63000</v>
      </c>
      <c r="H4" s="1">
        <v>36711</v>
      </c>
      <c r="I4" s="1">
        <v>42986</v>
      </c>
      <c r="J4" t="str">
        <f t="shared" si="0"/>
        <v>04/07/2000</v>
      </c>
      <c r="K4" s="2" t="s">
        <v>115</v>
      </c>
      <c r="L4" t="str">
        <f t="shared" si="1"/>
        <v>2000</v>
      </c>
    </row>
    <row r="5" spans="1:12" x14ac:dyDescent="0.35">
      <c r="A5">
        <v>1004</v>
      </c>
      <c r="B5" t="s">
        <v>13</v>
      </c>
      <c r="C5" t="s">
        <v>12</v>
      </c>
      <c r="D5">
        <v>31</v>
      </c>
      <c r="E5" t="s">
        <v>28</v>
      </c>
      <c r="F5" t="s">
        <v>29</v>
      </c>
      <c r="G5">
        <v>47000</v>
      </c>
      <c r="H5" s="1">
        <v>36530</v>
      </c>
      <c r="I5" s="1">
        <v>42341</v>
      </c>
      <c r="J5" t="str">
        <f t="shared" si="0"/>
        <v>05/01/2000</v>
      </c>
      <c r="K5" s="2" t="s">
        <v>116</v>
      </c>
      <c r="L5" t="str">
        <f t="shared" si="1"/>
        <v>2000</v>
      </c>
    </row>
    <row r="6" spans="1:12" x14ac:dyDescent="0.35">
      <c r="A6">
        <v>1005</v>
      </c>
      <c r="B6" t="s">
        <v>14</v>
      </c>
      <c r="C6" t="s">
        <v>15</v>
      </c>
      <c r="D6">
        <v>32</v>
      </c>
      <c r="E6" t="s">
        <v>26</v>
      </c>
      <c r="F6" t="s">
        <v>30</v>
      </c>
      <c r="G6">
        <v>50000</v>
      </c>
      <c r="H6" s="1">
        <v>37017</v>
      </c>
      <c r="I6" s="1">
        <v>42977</v>
      </c>
      <c r="J6" t="str">
        <f t="shared" si="0"/>
        <v>06/05/2001</v>
      </c>
      <c r="K6" s="2" t="s">
        <v>117</v>
      </c>
      <c r="L6" t="str">
        <f t="shared" si="1"/>
        <v>2001</v>
      </c>
    </row>
    <row r="7" spans="1:12" x14ac:dyDescent="0.35">
      <c r="A7">
        <v>1006</v>
      </c>
      <c r="B7" t="s">
        <v>8</v>
      </c>
      <c r="C7" t="s">
        <v>9</v>
      </c>
      <c r="D7">
        <v>35</v>
      </c>
      <c r="E7" t="s">
        <v>26</v>
      </c>
      <c r="F7" t="s">
        <v>31</v>
      </c>
      <c r="G7">
        <v>65000</v>
      </c>
      <c r="H7" s="1">
        <v>35040</v>
      </c>
      <c r="I7" s="1">
        <v>41528</v>
      </c>
      <c r="J7" t="str">
        <f t="shared" si="0"/>
        <v>07/12/1995</v>
      </c>
      <c r="K7" s="2" t="s">
        <v>122</v>
      </c>
      <c r="L7" t="str">
        <f t="shared" si="1"/>
        <v>1995</v>
      </c>
    </row>
    <row r="8" spans="1:12" x14ac:dyDescent="0.35">
      <c r="A8">
        <v>1007</v>
      </c>
      <c r="B8" t="s">
        <v>33</v>
      </c>
      <c r="C8" t="s">
        <v>34</v>
      </c>
      <c r="D8">
        <v>32</v>
      </c>
      <c r="E8" t="s">
        <v>28</v>
      </c>
      <c r="F8" t="s">
        <v>32</v>
      </c>
      <c r="G8">
        <v>41000</v>
      </c>
      <c r="H8" s="1">
        <v>37933</v>
      </c>
      <c r="I8" s="1">
        <v>41551</v>
      </c>
      <c r="J8" t="str">
        <f t="shared" si="0"/>
        <v>08/11/2003</v>
      </c>
      <c r="K8" s="2" t="s">
        <v>118</v>
      </c>
      <c r="L8" t="str">
        <f t="shared" si="1"/>
        <v>2003</v>
      </c>
    </row>
    <row r="9" spans="1:12" x14ac:dyDescent="0.35">
      <c r="A9">
        <v>1008</v>
      </c>
      <c r="B9" t="s">
        <v>16</v>
      </c>
      <c r="C9" t="s">
        <v>17</v>
      </c>
      <c r="D9">
        <v>38</v>
      </c>
      <c r="E9" t="s">
        <v>26</v>
      </c>
      <c r="F9" t="s">
        <v>25</v>
      </c>
      <c r="G9">
        <v>48000</v>
      </c>
      <c r="H9" s="1">
        <v>37416</v>
      </c>
      <c r="I9" s="1">
        <v>42116</v>
      </c>
      <c r="J9" t="str">
        <f t="shared" si="0"/>
        <v>09/06/2002</v>
      </c>
      <c r="K9" s="2" t="s">
        <v>119</v>
      </c>
      <c r="L9" t="str">
        <f t="shared" si="1"/>
        <v>2002</v>
      </c>
    </row>
    <row r="10" spans="1:12" x14ac:dyDescent="0.35">
      <c r="A10">
        <v>1009</v>
      </c>
      <c r="B10" t="s">
        <v>10</v>
      </c>
      <c r="C10" t="s">
        <v>11</v>
      </c>
      <c r="D10">
        <v>31</v>
      </c>
      <c r="E10" t="s">
        <v>26</v>
      </c>
      <c r="F10" t="s">
        <v>29</v>
      </c>
      <c r="G10">
        <v>42000</v>
      </c>
      <c r="H10" s="1">
        <v>37843</v>
      </c>
      <c r="I10" s="1">
        <v>40800</v>
      </c>
      <c r="J10" t="str">
        <f t="shared" si="0"/>
        <v>10/08/2003</v>
      </c>
      <c r="K10" s="2" t="s">
        <v>120</v>
      </c>
      <c r="L10" t="str">
        <f t="shared" si="1"/>
        <v>2003</v>
      </c>
    </row>
    <row r="12" spans="1:12" x14ac:dyDescent="0.35">
      <c r="H12" s="1"/>
    </row>
    <row r="13" spans="1:12" x14ac:dyDescent="0.35">
      <c r="H13"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83E6A-5809-47A2-8E52-B7ED57C20C5B}">
  <sheetPr>
    <tabColor theme="9"/>
  </sheetPr>
  <dimension ref="A1:N13"/>
  <sheetViews>
    <sheetView topLeftCell="D1" workbookViewId="0">
      <selection activeCell="K14" sqref="K14"/>
    </sheetView>
  </sheetViews>
  <sheetFormatPr defaultColWidth="13.6328125" defaultRowHeight="14.5" x14ac:dyDescent="0.35"/>
  <cols>
    <col min="1" max="1" width="10.81640625" bestFit="1" customWidth="1"/>
    <col min="4" max="4" width="7.6328125" customWidth="1"/>
    <col min="10" max="10" width="16.81640625" bestFit="1" customWidth="1"/>
    <col min="11" max="11" width="16.81640625" customWidth="1"/>
    <col min="12" max="12" width="21.453125" bestFit="1" customWidth="1"/>
    <col min="13" max="13" width="21.453125" customWidth="1"/>
  </cols>
  <sheetData>
    <row r="1" spans="1:14" x14ac:dyDescent="0.35">
      <c r="A1" t="s">
        <v>20</v>
      </c>
      <c r="B1" t="s">
        <v>0</v>
      </c>
      <c r="C1" t="s">
        <v>1</v>
      </c>
      <c r="D1" t="s">
        <v>23</v>
      </c>
      <c r="E1" t="s">
        <v>24</v>
      </c>
      <c r="F1" t="s">
        <v>21</v>
      </c>
      <c r="G1" t="s">
        <v>22</v>
      </c>
      <c r="H1" t="s">
        <v>36</v>
      </c>
      <c r="I1" t="s">
        <v>37</v>
      </c>
      <c r="J1" t="s">
        <v>161</v>
      </c>
      <c r="K1" t="s">
        <v>164</v>
      </c>
      <c r="L1" t="s">
        <v>70</v>
      </c>
      <c r="M1" t="s">
        <v>166</v>
      </c>
      <c r="N1" t="s">
        <v>165</v>
      </c>
    </row>
    <row r="2" spans="1:14" x14ac:dyDescent="0.35">
      <c r="A2">
        <v>1001</v>
      </c>
      <c r="B2" t="s">
        <v>2</v>
      </c>
      <c r="C2" t="s">
        <v>3</v>
      </c>
      <c r="D2">
        <v>30</v>
      </c>
      <c r="E2" t="s">
        <v>26</v>
      </c>
      <c r="F2" t="s">
        <v>25</v>
      </c>
      <c r="G2">
        <v>45000</v>
      </c>
      <c r="H2" s="1">
        <v>37197</v>
      </c>
      <c r="I2" s="1">
        <v>42253</v>
      </c>
      <c r="J2" s="1" t="str" cm="1">
        <f t="array" ref="J2:J10">RIGHT(I2:I10, 4)</f>
        <v>2253</v>
      </c>
      <c r="K2" s="1" t="str" cm="1">
        <f t="array" ref="K2:K10">TEXT(H2:H10, "dd/mm/yyyy")</f>
        <v>02/11/2001</v>
      </c>
      <c r="L2" t="str" cm="1">
        <f t="array" ref="L2:L10">TEXT(H2:H10, "dd/mm/yyyy")</f>
        <v>02/11/2001</v>
      </c>
      <c r="M2" t="s">
        <v>113</v>
      </c>
      <c r="N2" t="str" cm="1">
        <f t="array" ref="N2:N10">RIGHT(M2:M10, 4)</f>
        <v>2001</v>
      </c>
    </row>
    <row r="3" spans="1:14" x14ac:dyDescent="0.35">
      <c r="A3">
        <v>1002</v>
      </c>
      <c r="B3" t="s">
        <v>4</v>
      </c>
      <c r="C3" t="s">
        <v>5</v>
      </c>
      <c r="D3">
        <v>30</v>
      </c>
      <c r="E3" t="s">
        <v>28</v>
      </c>
      <c r="F3" t="s">
        <v>27</v>
      </c>
      <c r="G3">
        <v>36000</v>
      </c>
      <c r="H3" s="1">
        <v>36436</v>
      </c>
      <c r="I3" s="1">
        <v>42287</v>
      </c>
      <c r="J3" s="1" t="str">
        <v>2287</v>
      </c>
      <c r="K3" s="1" t="str">
        <v>03/10/1999</v>
      </c>
      <c r="L3" t="str">
        <v>03/10/1999</v>
      </c>
      <c r="M3" t="s">
        <v>114</v>
      </c>
      <c r="N3" t="str">
        <v>1999</v>
      </c>
    </row>
    <row r="4" spans="1:14" x14ac:dyDescent="0.35">
      <c r="A4">
        <v>1003</v>
      </c>
      <c r="B4" t="s">
        <v>6</v>
      </c>
      <c r="C4" t="s">
        <v>7</v>
      </c>
      <c r="D4">
        <v>29</v>
      </c>
      <c r="E4" t="s">
        <v>26</v>
      </c>
      <c r="F4" t="s">
        <v>25</v>
      </c>
      <c r="G4">
        <v>63000</v>
      </c>
      <c r="H4" s="1">
        <v>36711</v>
      </c>
      <c r="I4" s="1">
        <v>42986</v>
      </c>
      <c r="J4" s="1" t="str">
        <v>2986</v>
      </c>
      <c r="K4" s="1" t="str">
        <v>04/07/2000</v>
      </c>
      <c r="L4" t="str">
        <v>04/07/2000</v>
      </c>
      <c r="M4" t="s">
        <v>115</v>
      </c>
      <c r="N4" t="str">
        <v>2000</v>
      </c>
    </row>
    <row r="5" spans="1:14" x14ac:dyDescent="0.35">
      <c r="A5">
        <v>1004</v>
      </c>
      <c r="B5" t="s">
        <v>13</v>
      </c>
      <c r="C5" t="s">
        <v>12</v>
      </c>
      <c r="D5">
        <v>31</v>
      </c>
      <c r="E5" t="s">
        <v>28</v>
      </c>
      <c r="F5" t="s">
        <v>29</v>
      </c>
      <c r="G5">
        <v>47000</v>
      </c>
      <c r="H5" s="1">
        <v>36530</v>
      </c>
      <c r="I5" s="1">
        <v>42341</v>
      </c>
      <c r="J5" s="1" t="str">
        <v>2341</v>
      </c>
      <c r="K5" s="1" t="str">
        <v>05/01/2000</v>
      </c>
      <c r="L5" t="str">
        <v>05/01/2000</v>
      </c>
      <c r="M5" t="s">
        <v>116</v>
      </c>
      <c r="N5" t="str">
        <v>2000</v>
      </c>
    </row>
    <row r="6" spans="1:14" x14ac:dyDescent="0.35">
      <c r="A6">
        <v>1005</v>
      </c>
      <c r="B6" t="s">
        <v>14</v>
      </c>
      <c r="C6" t="s">
        <v>15</v>
      </c>
      <c r="D6">
        <v>32</v>
      </c>
      <c r="E6" t="s">
        <v>26</v>
      </c>
      <c r="F6" t="s">
        <v>30</v>
      </c>
      <c r="G6">
        <v>50000</v>
      </c>
      <c r="H6" s="1">
        <v>37017</v>
      </c>
      <c r="I6" s="1">
        <v>42977</v>
      </c>
      <c r="J6" s="1" t="str">
        <v>2977</v>
      </c>
      <c r="K6" s="1" t="str">
        <v>06/05/2001</v>
      </c>
      <c r="L6" t="str">
        <v>06/05/2001</v>
      </c>
      <c r="M6" t="s">
        <v>117</v>
      </c>
      <c r="N6" t="str">
        <v>2001</v>
      </c>
    </row>
    <row r="7" spans="1:14" x14ac:dyDescent="0.35">
      <c r="A7">
        <v>1006</v>
      </c>
      <c r="B7" t="s">
        <v>8</v>
      </c>
      <c r="C7" t="s">
        <v>9</v>
      </c>
      <c r="D7">
        <v>35</v>
      </c>
      <c r="E7" t="s">
        <v>26</v>
      </c>
      <c r="F7" t="s">
        <v>31</v>
      </c>
      <c r="G7">
        <v>65000</v>
      </c>
      <c r="H7" s="1">
        <v>35040</v>
      </c>
      <c r="I7" s="1">
        <v>41528</v>
      </c>
      <c r="J7" s="1" t="str">
        <v>1528</v>
      </c>
      <c r="K7" s="1" t="str">
        <v>07/12/1995</v>
      </c>
      <c r="L7" t="str">
        <v>07/12/1995</v>
      </c>
      <c r="M7" t="s">
        <v>122</v>
      </c>
      <c r="N7" t="str">
        <v>1995</v>
      </c>
    </row>
    <row r="8" spans="1:14" x14ac:dyDescent="0.35">
      <c r="A8">
        <v>1007</v>
      </c>
      <c r="B8" t="s">
        <v>33</v>
      </c>
      <c r="C8" t="s">
        <v>34</v>
      </c>
      <c r="D8">
        <v>32</v>
      </c>
      <c r="E8" t="s">
        <v>28</v>
      </c>
      <c r="F8" t="s">
        <v>32</v>
      </c>
      <c r="G8">
        <v>41000</v>
      </c>
      <c r="H8" s="1">
        <v>37933</v>
      </c>
      <c r="I8" s="1">
        <v>41551</v>
      </c>
      <c r="J8" s="1" t="str">
        <v>1551</v>
      </c>
      <c r="K8" s="1" t="str">
        <v>08/11/2003</v>
      </c>
      <c r="L8" t="str">
        <v>08/11/2003</v>
      </c>
      <c r="M8" t="s">
        <v>118</v>
      </c>
      <c r="N8" t="str">
        <v>2003</v>
      </c>
    </row>
    <row r="9" spans="1:14" x14ac:dyDescent="0.35">
      <c r="A9">
        <v>1008</v>
      </c>
      <c r="B9" t="s">
        <v>16</v>
      </c>
      <c r="C9" t="s">
        <v>17</v>
      </c>
      <c r="D9">
        <v>38</v>
      </c>
      <c r="E9" t="s">
        <v>26</v>
      </c>
      <c r="F9" t="s">
        <v>25</v>
      </c>
      <c r="G9">
        <v>48000</v>
      </c>
      <c r="H9" s="1">
        <v>37416</v>
      </c>
      <c r="I9" s="1">
        <v>42116</v>
      </c>
      <c r="J9" s="1" t="str">
        <v>2116</v>
      </c>
      <c r="K9" s="1" t="str">
        <v>09/06/2002</v>
      </c>
      <c r="L9" t="str">
        <v>09/06/2002</v>
      </c>
      <c r="M9" t="s">
        <v>119</v>
      </c>
      <c r="N9" t="str">
        <v>2002</v>
      </c>
    </row>
    <row r="10" spans="1:14" x14ac:dyDescent="0.35">
      <c r="A10">
        <v>1009</v>
      </c>
      <c r="B10" t="s">
        <v>10</v>
      </c>
      <c r="C10" t="s">
        <v>11</v>
      </c>
      <c r="D10">
        <v>31</v>
      </c>
      <c r="E10" t="s">
        <v>26</v>
      </c>
      <c r="F10" t="s">
        <v>29</v>
      </c>
      <c r="G10">
        <v>42000</v>
      </c>
      <c r="H10" s="1">
        <v>37843</v>
      </c>
      <c r="I10" s="1">
        <v>40800</v>
      </c>
      <c r="J10" s="1" t="str">
        <v>0800</v>
      </c>
      <c r="K10" s="1" t="str">
        <v>10/08/2003</v>
      </c>
      <c r="L10" t="str">
        <v>10/08/2003</v>
      </c>
      <c r="M10" t="s">
        <v>120</v>
      </c>
      <c r="N10" t="str">
        <v>2003</v>
      </c>
    </row>
    <row r="12" spans="1:14" x14ac:dyDescent="0.35">
      <c r="H12" s="1" t="s">
        <v>163</v>
      </c>
      <c r="I12" s="1">
        <v>37197</v>
      </c>
    </row>
    <row r="13" spans="1:14" x14ac:dyDescent="0.35">
      <c r="H13" s="2" t="s">
        <v>162</v>
      </c>
      <c r="I13" s="2" t="s">
        <v>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9BBA-836F-48E1-B067-27B71B706556}">
  <sheetPr>
    <tabColor theme="9"/>
  </sheetPr>
  <dimension ref="A1:K10"/>
  <sheetViews>
    <sheetView workbookViewId="0">
      <selection activeCell="G18" sqref="G18"/>
    </sheetView>
  </sheetViews>
  <sheetFormatPr defaultColWidth="13.6328125" defaultRowHeight="14.5" x14ac:dyDescent="0.35"/>
  <cols>
    <col min="1" max="1" width="10.81640625" bestFit="1" customWidth="1"/>
    <col min="4" max="4" width="7.6328125" customWidth="1"/>
  </cols>
  <sheetData>
    <row r="1" spans="1:11" x14ac:dyDescent="0.35">
      <c r="A1" t="s">
        <v>20</v>
      </c>
      <c r="B1" t="s">
        <v>0</v>
      </c>
      <c r="C1" t="s">
        <v>1</v>
      </c>
      <c r="D1" t="s">
        <v>23</v>
      </c>
      <c r="E1" t="s">
        <v>24</v>
      </c>
      <c r="F1" t="s">
        <v>21</v>
      </c>
      <c r="G1" t="s">
        <v>22</v>
      </c>
      <c r="H1" t="s">
        <v>36</v>
      </c>
      <c r="I1" t="s">
        <v>37</v>
      </c>
      <c r="J1" t="s">
        <v>68</v>
      </c>
      <c r="K1" t="s">
        <v>69</v>
      </c>
    </row>
    <row r="2" spans="1:11" x14ac:dyDescent="0.35">
      <c r="A2">
        <v>1001</v>
      </c>
      <c r="B2" s="2" t="s">
        <v>2</v>
      </c>
      <c r="C2" s="2" t="s">
        <v>3</v>
      </c>
      <c r="D2">
        <v>30</v>
      </c>
      <c r="E2" t="s">
        <v>26</v>
      </c>
      <c r="F2" t="s">
        <v>25</v>
      </c>
      <c r="G2">
        <v>45000</v>
      </c>
      <c r="H2" s="1">
        <v>37197</v>
      </c>
      <c r="I2" s="1">
        <v>42253</v>
      </c>
    </row>
    <row r="3" spans="1:11" x14ac:dyDescent="0.35">
      <c r="A3">
        <v>1002</v>
      </c>
      <c r="B3" s="2" t="s">
        <v>4</v>
      </c>
      <c r="C3" s="2" t="s">
        <v>5</v>
      </c>
      <c r="D3">
        <v>30</v>
      </c>
      <c r="E3" t="s">
        <v>28</v>
      </c>
      <c r="F3" t="s">
        <v>27</v>
      </c>
      <c r="G3">
        <v>36000</v>
      </c>
      <c r="H3" s="1">
        <v>36436</v>
      </c>
      <c r="I3" s="1">
        <v>42287</v>
      </c>
    </row>
    <row r="4" spans="1:11" x14ac:dyDescent="0.35">
      <c r="A4">
        <v>1003</v>
      </c>
      <c r="B4" s="2" t="s">
        <v>6</v>
      </c>
      <c r="C4" s="2" t="s">
        <v>67</v>
      </c>
      <c r="D4">
        <v>29</v>
      </c>
      <c r="E4" t="s">
        <v>26</v>
      </c>
      <c r="F4" t="s">
        <v>25</v>
      </c>
      <c r="G4">
        <v>63000</v>
      </c>
      <c r="H4" s="1">
        <v>36711</v>
      </c>
      <c r="I4" s="1">
        <v>42986</v>
      </c>
    </row>
    <row r="5" spans="1:11" x14ac:dyDescent="0.35">
      <c r="A5">
        <v>1004</v>
      </c>
      <c r="B5" s="2" t="s">
        <v>13</v>
      </c>
      <c r="C5" s="2" t="s">
        <v>12</v>
      </c>
      <c r="D5">
        <v>31</v>
      </c>
      <c r="E5" t="s">
        <v>28</v>
      </c>
      <c r="F5" t="s">
        <v>29</v>
      </c>
      <c r="G5">
        <v>47000</v>
      </c>
      <c r="H5" s="1">
        <v>36530</v>
      </c>
      <c r="I5" s="1">
        <v>42341</v>
      </c>
    </row>
    <row r="6" spans="1:11" x14ac:dyDescent="0.35">
      <c r="A6">
        <v>1005</v>
      </c>
      <c r="B6" s="2" t="s">
        <v>14</v>
      </c>
      <c r="C6" s="2" t="s">
        <v>66</v>
      </c>
      <c r="D6">
        <v>32</v>
      </c>
      <c r="E6" t="s">
        <v>26</v>
      </c>
      <c r="F6" t="s">
        <v>30</v>
      </c>
      <c r="G6">
        <v>50000</v>
      </c>
      <c r="H6" s="1">
        <v>37017</v>
      </c>
      <c r="I6" s="1">
        <v>42977</v>
      </c>
    </row>
    <row r="7" spans="1:11" x14ac:dyDescent="0.35">
      <c r="A7">
        <v>1006</v>
      </c>
      <c r="B7" s="2" t="s">
        <v>8</v>
      </c>
      <c r="C7" s="2" t="s">
        <v>65</v>
      </c>
      <c r="D7">
        <v>35</v>
      </c>
      <c r="E7" t="s">
        <v>26</v>
      </c>
      <c r="F7" t="s">
        <v>31</v>
      </c>
      <c r="G7">
        <v>65000</v>
      </c>
      <c r="H7" s="1">
        <v>35040</v>
      </c>
      <c r="I7" s="1">
        <v>41528</v>
      </c>
    </row>
    <row r="8" spans="1:11" x14ac:dyDescent="0.35">
      <c r="A8">
        <v>1007</v>
      </c>
      <c r="B8" s="2" t="s">
        <v>33</v>
      </c>
      <c r="C8" s="2" t="s">
        <v>34</v>
      </c>
      <c r="D8">
        <v>32</v>
      </c>
      <c r="E8" t="s">
        <v>28</v>
      </c>
      <c r="F8" t="s">
        <v>32</v>
      </c>
      <c r="G8">
        <v>41000</v>
      </c>
      <c r="H8" s="1">
        <v>37933</v>
      </c>
      <c r="I8" s="1">
        <v>41551</v>
      </c>
    </row>
    <row r="9" spans="1:11" x14ac:dyDescent="0.35">
      <c r="A9">
        <v>1008</v>
      </c>
      <c r="B9" s="2" t="s">
        <v>16</v>
      </c>
      <c r="C9" s="2" t="s">
        <v>64</v>
      </c>
      <c r="D9">
        <v>38</v>
      </c>
      <c r="E9" t="s">
        <v>26</v>
      </c>
      <c r="F9" t="s">
        <v>25</v>
      </c>
      <c r="G9">
        <v>48000</v>
      </c>
      <c r="H9" s="1">
        <v>37416</v>
      </c>
      <c r="I9" s="1">
        <v>42116</v>
      </c>
    </row>
    <row r="10" spans="1:11" x14ac:dyDescent="0.35">
      <c r="A10">
        <v>1009</v>
      </c>
      <c r="B10" s="2" t="s">
        <v>10</v>
      </c>
      <c r="C10" s="2" t="s">
        <v>63</v>
      </c>
      <c r="D10">
        <v>31</v>
      </c>
      <c r="E10" t="s">
        <v>26</v>
      </c>
      <c r="F10" t="s">
        <v>29</v>
      </c>
      <c r="G10">
        <v>42000</v>
      </c>
      <c r="H10" s="1">
        <v>37843</v>
      </c>
      <c r="I10" s="1">
        <v>40800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CB8A7-ACCC-4B95-9335-A1C59E9F6182}">
  <sheetPr>
    <tabColor theme="9"/>
  </sheetPr>
  <dimension ref="A1:K10"/>
  <sheetViews>
    <sheetView topLeftCell="F1" workbookViewId="0">
      <selection activeCell="G16" sqref="G16"/>
    </sheetView>
  </sheetViews>
  <sheetFormatPr defaultColWidth="13.6328125" defaultRowHeight="14.5" x14ac:dyDescent="0.35"/>
  <cols>
    <col min="1" max="1" width="10.81640625" bestFit="1" customWidth="1"/>
    <col min="4" max="4" width="7.6328125" customWidth="1"/>
  </cols>
  <sheetData>
    <row r="1" spans="1:11" x14ac:dyDescent="0.35">
      <c r="A1" t="s">
        <v>20</v>
      </c>
      <c r="B1" t="s">
        <v>0</v>
      </c>
      <c r="C1" t="s">
        <v>1</v>
      </c>
      <c r="D1" t="s">
        <v>23</v>
      </c>
      <c r="E1" t="s">
        <v>24</v>
      </c>
      <c r="F1" t="s">
        <v>21</v>
      </c>
      <c r="G1" t="s">
        <v>22</v>
      </c>
      <c r="H1" t="s">
        <v>36</v>
      </c>
      <c r="I1" t="s">
        <v>37</v>
      </c>
      <c r="J1" t="s">
        <v>68</v>
      </c>
      <c r="K1" t="s">
        <v>69</v>
      </c>
    </row>
    <row r="2" spans="1:11" x14ac:dyDescent="0.35">
      <c r="A2">
        <v>1001</v>
      </c>
      <c r="B2" s="2" t="s">
        <v>2</v>
      </c>
      <c r="C2" s="2" t="s">
        <v>3</v>
      </c>
      <c r="D2">
        <v>30</v>
      </c>
      <c r="E2" t="s">
        <v>26</v>
      </c>
      <c r="F2" t="s">
        <v>25</v>
      </c>
      <c r="G2">
        <v>45000</v>
      </c>
      <c r="H2" s="1">
        <v>37197</v>
      </c>
      <c r="I2" s="1">
        <v>42253</v>
      </c>
      <c r="J2" t="str" cm="1">
        <f t="array" ref="J2:J10">TRIM(C2:C10)</f>
        <v>Halpert</v>
      </c>
      <c r="K2" t="s">
        <v>124</v>
      </c>
    </row>
    <row r="3" spans="1:11" x14ac:dyDescent="0.35">
      <c r="A3">
        <v>1002</v>
      </c>
      <c r="B3" s="2" t="s">
        <v>4</v>
      </c>
      <c r="C3" s="2" t="s">
        <v>5</v>
      </c>
      <c r="D3">
        <v>30</v>
      </c>
      <c r="E3" t="s">
        <v>28</v>
      </c>
      <c r="F3" t="s">
        <v>27</v>
      </c>
      <c r="G3">
        <v>36000</v>
      </c>
      <c r="H3" s="1">
        <v>36436</v>
      </c>
      <c r="I3" s="1">
        <v>42287</v>
      </c>
      <c r="J3" t="str">
        <v>Beasley</v>
      </c>
    </row>
    <row r="4" spans="1:11" x14ac:dyDescent="0.35">
      <c r="A4">
        <v>1003</v>
      </c>
      <c r="B4" s="2" t="s">
        <v>6</v>
      </c>
      <c r="C4" s="2" t="s">
        <v>67</v>
      </c>
      <c r="D4">
        <v>29</v>
      </c>
      <c r="E4" t="s">
        <v>26</v>
      </c>
      <c r="F4" t="s">
        <v>25</v>
      </c>
      <c r="G4">
        <v>63000</v>
      </c>
      <c r="H4" s="1">
        <v>36711</v>
      </c>
      <c r="I4" s="1">
        <v>42986</v>
      </c>
      <c r="J4" t="str">
        <v>Schrute</v>
      </c>
    </row>
    <row r="5" spans="1:11" x14ac:dyDescent="0.35">
      <c r="A5">
        <v>1004</v>
      </c>
      <c r="B5" s="2" t="s">
        <v>13</v>
      </c>
      <c r="C5" s="2" t="s">
        <v>12</v>
      </c>
      <c r="D5">
        <v>31</v>
      </c>
      <c r="E5" t="s">
        <v>28</v>
      </c>
      <c r="F5" t="s">
        <v>29</v>
      </c>
      <c r="G5">
        <v>47000</v>
      </c>
      <c r="H5" s="1">
        <v>36530</v>
      </c>
      <c r="I5" s="1">
        <v>42341</v>
      </c>
      <c r="J5" t="str">
        <v>Martin</v>
      </c>
    </row>
    <row r="6" spans="1:11" x14ac:dyDescent="0.35">
      <c r="A6">
        <v>1005</v>
      </c>
      <c r="B6" s="2" t="s">
        <v>14</v>
      </c>
      <c r="C6" s="2" t="s">
        <v>66</v>
      </c>
      <c r="D6">
        <v>32</v>
      </c>
      <c r="E6" t="s">
        <v>26</v>
      </c>
      <c r="F6" t="s">
        <v>30</v>
      </c>
      <c r="G6">
        <v>50000</v>
      </c>
      <c r="H6" s="1">
        <v>37017</v>
      </c>
      <c r="I6" s="1">
        <v>42977</v>
      </c>
      <c r="J6" t="str">
        <v>Flenderson</v>
      </c>
    </row>
    <row r="7" spans="1:11" x14ac:dyDescent="0.35">
      <c r="A7">
        <v>1006</v>
      </c>
      <c r="B7" s="2" t="s">
        <v>8</v>
      </c>
      <c r="C7" s="2" t="s">
        <v>65</v>
      </c>
      <c r="D7">
        <v>35</v>
      </c>
      <c r="E7" t="s">
        <v>26</v>
      </c>
      <c r="F7" t="s">
        <v>31</v>
      </c>
      <c r="G7">
        <v>65000</v>
      </c>
      <c r="H7" s="1">
        <v>35040</v>
      </c>
      <c r="I7" s="1">
        <v>41528</v>
      </c>
      <c r="J7" t="str">
        <v>Scott</v>
      </c>
    </row>
    <row r="8" spans="1:11" x14ac:dyDescent="0.35">
      <c r="A8">
        <v>1007</v>
      </c>
      <c r="B8" s="2" t="s">
        <v>33</v>
      </c>
      <c r="C8" s="2" t="s">
        <v>34</v>
      </c>
      <c r="D8">
        <v>32</v>
      </c>
      <c r="E8" t="s">
        <v>28</v>
      </c>
      <c r="F8" t="s">
        <v>32</v>
      </c>
      <c r="G8">
        <v>41000</v>
      </c>
      <c r="H8" s="1">
        <v>37933</v>
      </c>
      <c r="I8" s="1">
        <v>41551</v>
      </c>
      <c r="J8" t="str">
        <v>Palmer</v>
      </c>
    </row>
    <row r="9" spans="1:11" x14ac:dyDescent="0.35">
      <c r="A9">
        <v>1008</v>
      </c>
      <c r="B9" s="2" t="s">
        <v>16</v>
      </c>
      <c r="C9" s="2" t="s">
        <v>64</v>
      </c>
      <c r="D9">
        <v>38</v>
      </c>
      <c r="E9" t="s">
        <v>26</v>
      </c>
      <c r="F9" t="s">
        <v>25</v>
      </c>
      <c r="G9">
        <v>48000</v>
      </c>
      <c r="H9" s="1">
        <v>37416</v>
      </c>
      <c r="I9" s="1">
        <v>42116</v>
      </c>
      <c r="J9" t="str">
        <v>Hudson</v>
      </c>
    </row>
    <row r="10" spans="1:11" x14ac:dyDescent="0.35">
      <c r="A10">
        <v>1009</v>
      </c>
      <c r="B10" s="2" t="s">
        <v>10</v>
      </c>
      <c r="C10" s="2" t="s">
        <v>63</v>
      </c>
      <c r="D10">
        <v>31</v>
      </c>
      <c r="E10" t="s">
        <v>26</v>
      </c>
      <c r="F10" t="s">
        <v>29</v>
      </c>
      <c r="G10">
        <v>42000</v>
      </c>
      <c r="H10" s="1">
        <v>37843</v>
      </c>
      <c r="I10" s="1">
        <v>40800</v>
      </c>
      <c r="J10" t="str">
        <v>Malone</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FB9C8-E0E9-4B54-943A-A6846B9AE2AD}">
  <sheetPr>
    <tabColor theme="9"/>
  </sheetPr>
  <dimension ref="A1:K10"/>
  <sheetViews>
    <sheetView topLeftCell="D1" workbookViewId="0">
      <selection activeCell="H16" sqref="H16"/>
    </sheetView>
  </sheetViews>
  <sheetFormatPr defaultColWidth="13.6328125" defaultRowHeight="14.5" x14ac:dyDescent="0.35"/>
  <cols>
    <col min="1" max="1" width="10.81640625" bestFit="1" customWidth="1"/>
    <col min="4" max="4" width="7.6328125" customWidth="1"/>
  </cols>
  <sheetData>
    <row r="1" spans="1:11" x14ac:dyDescent="0.35">
      <c r="A1" t="s">
        <v>20</v>
      </c>
      <c r="B1" t="s">
        <v>0</v>
      </c>
      <c r="C1" t="s">
        <v>1</v>
      </c>
      <c r="D1" t="s">
        <v>23</v>
      </c>
      <c r="E1" t="s">
        <v>24</v>
      </c>
      <c r="F1" t="s">
        <v>21</v>
      </c>
      <c r="G1" t="s">
        <v>22</v>
      </c>
      <c r="H1" t="s">
        <v>36</v>
      </c>
      <c r="I1" t="s">
        <v>37</v>
      </c>
      <c r="J1" t="s">
        <v>167</v>
      </c>
      <c r="K1" t="s">
        <v>69</v>
      </c>
    </row>
    <row r="2" spans="1:11" x14ac:dyDescent="0.35">
      <c r="A2">
        <v>1001</v>
      </c>
      <c r="B2" s="2" t="s">
        <v>2</v>
      </c>
      <c r="C2" s="2" t="s">
        <v>3</v>
      </c>
      <c r="D2">
        <v>30</v>
      </c>
      <c r="E2" t="s">
        <v>26</v>
      </c>
      <c r="F2" t="s">
        <v>25</v>
      </c>
      <c r="G2">
        <v>45000</v>
      </c>
      <c r="H2" s="1">
        <v>37197</v>
      </c>
      <c r="I2" s="1">
        <v>42253</v>
      </c>
      <c r="J2" t="str" cm="1">
        <f t="array" ref="J2:J10">TRIM(C2:C10)</f>
        <v>Halpert</v>
      </c>
    </row>
    <row r="3" spans="1:11" x14ac:dyDescent="0.35">
      <c r="A3">
        <v>1002</v>
      </c>
      <c r="B3" s="2" t="s">
        <v>4</v>
      </c>
      <c r="C3" s="2" t="s">
        <v>5</v>
      </c>
      <c r="D3">
        <v>30</v>
      </c>
      <c r="E3" t="s">
        <v>28</v>
      </c>
      <c r="F3" t="s">
        <v>27</v>
      </c>
      <c r="G3">
        <v>36000</v>
      </c>
      <c r="H3" s="1">
        <v>36436</v>
      </c>
      <c r="I3" s="1">
        <v>42287</v>
      </c>
      <c r="J3" t="str">
        <v>Beasley</v>
      </c>
    </row>
    <row r="4" spans="1:11" x14ac:dyDescent="0.35">
      <c r="A4">
        <v>1003</v>
      </c>
      <c r="B4" s="2" t="s">
        <v>6</v>
      </c>
      <c r="C4" s="2" t="s">
        <v>67</v>
      </c>
      <c r="D4">
        <v>29</v>
      </c>
      <c r="E4" t="s">
        <v>26</v>
      </c>
      <c r="F4" t="s">
        <v>25</v>
      </c>
      <c r="G4">
        <v>63000</v>
      </c>
      <c r="H4" s="1">
        <v>36711</v>
      </c>
      <c r="I4" s="1">
        <v>42986</v>
      </c>
      <c r="J4" t="str">
        <v>Schrute</v>
      </c>
    </row>
    <row r="5" spans="1:11" x14ac:dyDescent="0.35">
      <c r="A5">
        <v>1004</v>
      </c>
      <c r="B5" s="2" t="s">
        <v>13</v>
      </c>
      <c r="C5" s="2" t="s">
        <v>12</v>
      </c>
      <c r="D5">
        <v>31</v>
      </c>
      <c r="E5" t="s">
        <v>28</v>
      </c>
      <c r="F5" t="s">
        <v>29</v>
      </c>
      <c r="G5">
        <v>47000</v>
      </c>
      <c r="H5" s="1">
        <v>36530</v>
      </c>
      <c r="I5" s="1">
        <v>42341</v>
      </c>
      <c r="J5" t="str">
        <v>Martin</v>
      </c>
    </row>
    <row r="6" spans="1:11" x14ac:dyDescent="0.35">
      <c r="A6">
        <v>1005</v>
      </c>
      <c r="B6" s="2" t="s">
        <v>14</v>
      </c>
      <c r="C6" s="2" t="s">
        <v>66</v>
      </c>
      <c r="D6">
        <v>32</v>
      </c>
      <c r="E6" t="s">
        <v>26</v>
      </c>
      <c r="F6" t="s">
        <v>30</v>
      </c>
      <c r="G6">
        <v>50000</v>
      </c>
      <c r="H6" s="1">
        <v>37017</v>
      </c>
      <c r="I6" s="1">
        <v>42977</v>
      </c>
      <c r="J6" t="str">
        <v>Flenderson</v>
      </c>
    </row>
    <row r="7" spans="1:11" x14ac:dyDescent="0.35">
      <c r="A7">
        <v>1006</v>
      </c>
      <c r="B7" s="2" t="s">
        <v>8</v>
      </c>
      <c r="C7" s="2" t="s">
        <v>65</v>
      </c>
      <c r="D7">
        <v>35</v>
      </c>
      <c r="E7" t="s">
        <v>26</v>
      </c>
      <c r="F7" t="s">
        <v>31</v>
      </c>
      <c r="G7">
        <v>65000</v>
      </c>
      <c r="H7" s="1">
        <v>35040</v>
      </c>
      <c r="I7" s="1">
        <v>41528</v>
      </c>
      <c r="J7" t="str">
        <v>Scott</v>
      </c>
    </row>
    <row r="8" spans="1:11" x14ac:dyDescent="0.35">
      <c r="A8">
        <v>1007</v>
      </c>
      <c r="B8" s="2" t="s">
        <v>33</v>
      </c>
      <c r="C8" s="2" t="s">
        <v>34</v>
      </c>
      <c r="D8">
        <v>32</v>
      </c>
      <c r="E8" t="s">
        <v>28</v>
      </c>
      <c r="F8" t="s">
        <v>32</v>
      </c>
      <c r="G8">
        <v>41000</v>
      </c>
      <c r="H8" s="1">
        <v>37933</v>
      </c>
      <c r="I8" s="1">
        <v>41551</v>
      </c>
      <c r="J8" t="str">
        <v>Palmer</v>
      </c>
    </row>
    <row r="9" spans="1:11" x14ac:dyDescent="0.35">
      <c r="A9">
        <v>1008</v>
      </c>
      <c r="B9" s="2" t="s">
        <v>16</v>
      </c>
      <c r="C9" s="2" t="s">
        <v>64</v>
      </c>
      <c r="D9">
        <v>38</v>
      </c>
      <c r="E9" t="s">
        <v>26</v>
      </c>
      <c r="F9" t="s">
        <v>25</v>
      </c>
      <c r="G9">
        <v>48000</v>
      </c>
      <c r="H9" s="1">
        <v>37416</v>
      </c>
      <c r="I9" s="1">
        <v>42116</v>
      </c>
      <c r="J9" t="str">
        <v>Hudson</v>
      </c>
    </row>
    <row r="10" spans="1:11" x14ac:dyDescent="0.35">
      <c r="A10">
        <v>1009</v>
      </c>
      <c r="B10" s="2" t="s">
        <v>10</v>
      </c>
      <c r="C10" s="2" t="s">
        <v>63</v>
      </c>
      <c r="D10">
        <v>31</v>
      </c>
      <c r="E10" t="s">
        <v>26</v>
      </c>
      <c r="F10" t="s">
        <v>29</v>
      </c>
      <c r="G10">
        <v>42000</v>
      </c>
      <c r="H10" s="1">
        <v>37843</v>
      </c>
      <c r="I10" s="1">
        <v>40800</v>
      </c>
      <c r="J10" t="str">
        <v>Malone</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B9C42-087D-43BC-95CC-49AE54CDC17A}">
  <sheetPr>
    <tabColor theme="9"/>
  </sheetPr>
  <dimension ref="A1:L20"/>
  <sheetViews>
    <sheetView topLeftCell="B1" workbookViewId="0">
      <selection activeCell="F23" sqref="F23"/>
    </sheetView>
  </sheetViews>
  <sheetFormatPr defaultColWidth="13.6328125" defaultRowHeight="14.5" x14ac:dyDescent="0.35"/>
  <cols>
    <col min="1" max="1" width="10.81640625" bestFit="1" customWidth="1"/>
    <col min="4" max="4" width="7.6328125" customWidth="1"/>
  </cols>
  <sheetData>
    <row r="1" spans="1:12" x14ac:dyDescent="0.35">
      <c r="A1" t="s">
        <v>20</v>
      </c>
      <c r="B1" t="s">
        <v>0</v>
      </c>
      <c r="C1" t="s">
        <v>1</v>
      </c>
      <c r="D1" t="s">
        <v>23</v>
      </c>
      <c r="E1" t="s">
        <v>24</v>
      </c>
      <c r="F1" t="s">
        <v>21</v>
      </c>
      <c r="G1" t="s">
        <v>22</v>
      </c>
      <c r="H1" t="s">
        <v>36</v>
      </c>
      <c r="I1" t="s">
        <v>37</v>
      </c>
      <c r="J1" t="s">
        <v>71</v>
      </c>
      <c r="K1" t="s">
        <v>72</v>
      </c>
      <c r="L1" t="s">
        <v>73</v>
      </c>
    </row>
    <row r="2" spans="1:12" x14ac:dyDescent="0.35">
      <c r="A2">
        <v>1001</v>
      </c>
      <c r="B2" t="s">
        <v>2</v>
      </c>
      <c r="C2" t="s">
        <v>3</v>
      </c>
      <c r="D2">
        <v>30</v>
      </c>
      <c r="E2" t="s">
        <v>26</v>
      </c>
      <c r="F2" t="s">
        <v>25</v>
      </c>
      <c r="G2">
        <v>45000</v>
      </c>
      <c r="H2" s="2" t="s">
        <v>48</v>
      </c>
      <c r="I2" s="2" t="s">
        <v>56</v>
      </c>
    </row>
    <row r="3" spans="1:12" x14ac:dyDescent="0.35">
      <c r="A3">
        <v>1002</v>
      </c>
      <c r="B3" t="s">
        <v>4</v>
      </c>
      <c r="C3" t="s">
        <v>5</v>
      </c>
      <c r="D3">
        <v>30</v>
      </c>
      <c r="E3" t="s">
        <v>28</v>
      </c>
      <c r="F3" t="s">
        <v>27</v>
      </c>
      <c r="G3">
        <v>36000</v>
      </c>
      <c r="H3" s="2" t="s">
        <v>49</v>
      </c>
      <c r="I3" s="2" t="s">
        <v>57</v>
      </c>
    </row>
    <row r="4" spans="1:12" x14ac:dyDescent="0.35">
      <c r="A4">
        <v>1003</v>
      </c>
      <c r="B4" t="s">
        <v>6</v>
      </c>
      <c r="C4" t="s">
        <v>7</v>
      </c>
      <c r="D4">
        <v>29</v>
      </c>
      <c r="E4" t="s">
        <v>26</v>
      </c>
      <c r="F4" t="s">
        <v>25</v>
      </c>
      <c r="G4">
        <v>63000</v>
      </c>
      <c r="H4" s="2" t="s">
        <v>50</v>
      </c>
      <c r="I4" s="2" t="s">
        <v>58</v>
      </c>
    </row>
    <row r="5" spans="1:12" x14ac:dyDescent="0.35">
      <c r="A5">
        <v>1004</v>
      </c>
      <c r="B5" t="s">
        <v>13</v>
      </c>
      <c r="C5" t="s">
        <v>12</v>
      </c>
      <c r="D5">
        <v>31</v>
      </c>
      <c r="E5" t="s">
        <v>28</v>
      </c>
      <c r="F5" t="s">
        <v>29</v>
      </c>
      <c r="G5">
        <v>47000</v>
      </c>
      <c r="H5" s="2" t="s">
        <v>51</v>
      </c>
      <c r="I5" s="2" t="s">
        <v>59</v>
      </c>
    </row>
    <row r="6" spans="1:12" x14ac:dyDescent="0.35">
      <c r="A6">
        <v>1005</v>
      </c>
      <c r="B6" t="s">
        <v>14</v>
      </c>
      <c r="C6" t="s">
        <v>15</v>
      </c>
      <c r="D6">
        <v>32</v>
      </c>
      <c r="E6" t="s">
        <v>26</v>
      </c>
      <c r="F6" t="s">
        <v>30</v>
      </c>
      <c r="G6">
        <v>50000</v>
      </c>
      <c r="H6" s="2" t="s">
        <v>52</v>
      </c>
      <c r="I6" s="2" t="s">
        <v>60</v>
      </c>
    </row>
    <row r="7" spans="1:12" x14ac:dyDescent="0.35">
      <c r="A7">
        <v>1006</v>
      </c>
      <c r="B7" t="s">
        <v>8</v>
      </c>
      <c r="C7" t="s">
        <v>9</v>
      </c>
      <c r="D7">
        <v>35</v>
      </c>
      <c r="E7" t="s">
        <v>26</v>
      </c>
      <c r="F7" t="s">
        <v>31</v>
      </c>
      <c r="G7">
        <v>65000</v>
      </c>
      <c r="H7" s="2" t="s">
        <v>52</v>
      </c>
      <c r="I7" s="2" t="s">
        <v>61</v>
      </c>
    </row>
    <row r="8" spans="1:12" x14ac:dyDescent="0.35">
      <c r="A8">
        <v>1007</v>
      </c>
      <c r="B8" t="s">
        <v>33</v>
      </c>
      <c r="C8" t="s">
        <v>34</v>
      </c>
      <c r="D8">
        <v>32</v>
      </c>
      <c r="E8" t="s">
        <v>28</v>
      </c>
      <c r="F8" t="s">
        <v>32</v>
      </c>
      <c r="G8">
        <v>41000</v>
      </c>
      <c r="H8" s="2" t="s">
        <v>53</v>
      </c>
      <c r="I8" s="2" t="s">
        <v>61</v>
      </c>
    </row>
    <row r="9" spans="1:12" x14ac:dyDescent="0.35">
      <c r="A9">
        <v>1008</v>
      </c>
      <c r="B9" t="s">
        <v>16</v>
      </c>
      <c r="C9" t="s">
        <v>17</v>
      </c>
      <c r="D9">
        <v>38</v>
      </c>
      <c r="E9" t="s">
        <v>26</v>
      </c>
      <c r="F9" t="s">
        <v>25</v>
      </c>
      <c r="G9">
        <v>48000</v>
      </c>
      <c r="H9" s="2" t="s">
        <v>54</v>
      </c>
      <c r="I9" s="2" t="s">
        <v>62</v>
      </c>
    </row>
    <row r="10" spans="1:12" x14ac:dyDescent="0.35">
      <c r="A10">
        <v>1009</v>
      </c>
      <c r="B10" t="s">
        <v>10</v>
      </c>
      <c r="C10" t="s">
        <v>11</v>
      </c>
      <c r="D10">
        <v>31</v>
      </c>
      <c r="E10" t="s">
        <v>26</v>
      </c>
      <c r="F10" t="s">
        <v>29</v>
      </c>
      <c r="G10">
        <v>42000</v>
      </c>
      <c r="H10" s="2" t="s">
        <v>55</v>
      </c>
      <c r="I10" s="2" t="s">
        <v>62</v>
      </c>
    </row>
    <row r="12" spans="1:12" x14ac:dyDescent="0.35">
      <c r="H12" s="2"/>
      <c r="I12" s="2"/>
    </row>
    <row r="13" spans="1:12" x14ac:dyDescent="0.35">
      <c r="H13" s="2"/>
      <c r="I13" s="2"/>
    </row>
    <row r="14" spans="1:12" x14ac:dyDescent="0.35">
      <c r="H14" s="2"/>
      <c r="I14" s="2"/>
    </row>
    <row r="15" spans="1:12" x14ac:dyDescent="0.35">
      <c r="H15" s="2"/>
      <c r="I15" s="2"/>
    </row>
    <row r="16" spans="1:12" x14ac:dyDescent="0.35">
      <c r="H16" s="2"/>
      <c r="I16" s="2"/>
    </row>
    <row r="17" spans="8:9" x14ac:dyDescent="0.35">
      <c r="H17" s="2"/>
      <c r="I17" s="2"/>
    </row>
    <row r="18" spans="8:9" x14ac:dyDescent="0.35">
      <c r="H18" s="2"/>
      <c r="I18" s="2"/>
    </row>
    <row r="19" spans="8:9" x14ac:dyDescent="0.35">
      <c r="H19" s="2"/>
      <c r="I19" s="2"/>
    </row>
    <row r="20" spans="8:9" x14ac:dyDescent="0.35">
      <c r="H20" s="2"/>
      <c r="I20" s="2"/>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C2181-C589-4AC3-AB80-95FB8540A6D4}">
  <sheetPr>
    <tabColor theme="9"/>
  </sheetPr>
  <dimension ref="A1:N20"/>
  <sheetViews>
    <sheetView topLeftCell="F1" workbookViewId="0">
      <selection activeCell="I12" sqref="I12"/>
    </sheetView>
  </sheetViews>
  <sheetFormatPr defaultColWidth="13.6328125" defaultRowHeight="14.5" x14ac:dyDescent="0.35"/>
  <cols>
    <col min="1" max="1" width="10.81640625" bestFit="1" customWidth="1"/>
    <col min="4" max="4" width="7.6328125" customWidth="1"/>
    <col min="12" max="12" width="15.81640625" bestFit="1" customWidth="1"/>
    <col min="13" max="13" width="15.81640625" customWidth="1"/>
  </cols>
  <sheetData>
    <row r="1" spans="1:14" x14ac:dyDescent="0.35">
      <c r="A1" t="s">
        <v>20</v>
      </c>
      <c r="B1" t="s">
        <v>0</v>
      </c>
      <c r="C1" t="s">
        <v>1</v>
      </c>
      <c r="D1" t="s">
        <v>23</v>
      </c>
      <c r="E1" t="s">
        <v>24</v>
      </c>
      <c r="F1" t="s">
        <v>21</v>
      </c>
      <c r="G1" t="s">
        <v>22</v>
      </c>
      <c r="H1" t="s">
        <v>36</v>
      </c>
      <c r="I1" t="s">
        <v>37</v>
      </c>
      <c r="J1" t="s">
        <v>71</v>
      </c>
      <c r="K1" t="s">
        <v>72</v>
      </c>
      <c r="L1" t="s">
        <v>73</v>
      </c>
    </row>
    <row r="2" spans="1:14" x14ac:dyDescent="0.35">
      <c r="A2">
        <v>1001</v>
      </c>
      <c r="B2" t="s">
        <v>2</v>
      </c>
      <c r="C2" t="s">
        <v>3</v>
      </c>
      <c r="D2">
        <v>30</v>
      </c>
      <c r="E2" t="s">
        <v>26</v>
      </c>
      <c r="F2" t="s">
        <v>25</v>
      </c>
      <c r="G2">
        <v>45000</v>
      </c>
      <c r="H2" s="2" t="s">
        <v>48</v>
      </c>
      <c r="I2" s="2" t="s">
        <v>56</v>
      </c>
      <c r="J2" t="str" cm="1">
        <f t="array" ref="J2:J10">SUBSTITUTE(H2:H10,"/","-",1)</f>
        <v>11-2/2001</v>
      </c>
      <c r="K2" t="str" cm="1">
        <f t="array" ref="K2:K10">SUBSTITUTE(H2:H10,"/","-",2)</f>
        <v>11/2-2001</v>
      </c>
      <c r="L2" t="str" cm="1">
        <f t="array" ref="L2:L10">SUBSTITUTE(H2:H10, "-","/")</f>
        <v>11/2/2001</v>
      </c>
      <c r="M2" t="str" cm="1">
        <f t="array" ref="M2:M10">SUBSTITUTE(H2:H10,"/","-")</f>
        <v>11-2-2001</v>
      </c>
      <c r="N2" t="s">
        <v>126</v>
      </c>
    </row>
    <row r="3" spans="1:14" x14ac:dyDescent="0.35">
      <c r="A3">
        <v>1002</v>
      </c>
      <c r="B3" t="s">
        <v>4</v>
      </c>
      <c r="C3" t="s">
        <v>5</v>
      </c>
      <c r="D3">
        <v>30</v>
      </c>
      <c r="E3" t="s">
        <v>28</v>
      </c>
      <c r="F3" t="s">
        <v>27</v>
      </c>
      <c r="G3">
        <v>36000</v>
      </c>
      <c r="H3" s="2" t="s">
        <v>49</v>
      </c>
      <c r="I3" s="2" t="s">
        <v>57</v>
      </c>
      <c r="J3" t="str">
        <v>10-3/1999</v>
      </c>
      <c r="K3" t="str">
        <v>10/3-1999</v>
      </c>
      <c r="L3" t="str">
        <v>10/3/1999</v>
      </c>
      <c r="M3" t="str">
        <v>10-3-1999</v>
      </c>
      <c r="N3" t="s">
        <v>127</v>
      </c>
    </row>
    <row r="4" spans="1:14" x14ac:dyDescent="0.35">
      <c r="A4">
        <v>1003</v>
      </c>
      <c r="B4" t="s">
        <v>6</v>
      </c>
      <c r="C4" t="s">
        <v>7</v>
      </c>
      <c r="D4">
        <v>29</v>
      </c>
      <c r="E4" t="s">
        <v>26</v>
      </c>
      <c r="F4" t="s">
        <v>25</v>
      </c>
      <c r="G4">
        <v>63000</v>
      </c>
      <c r="H4" s="2" t="s">
        <v>50</v>
      </c>
      <c r="I4" s="2" t="s">
        <v>58</v>
      </c>
      <c r="J4" t="str">
        <v>7-4/2000</v>
      </c>
      <c r="K4" t="str">
        <v>7/4-2000</v>
      </c>
      <c r="L4" t="str">
        <v>7/4/2000</v>
      </c>
      <c r="M4" t="str">
        <v>7-4-2000</v>
      </c>
    </row>
    <row r="5" spans="1:14" x14ac:dyDescent="0.35">
      <c r="A5">
        <v>1004</v>
      </c>
      <c r="B5" t="s">
        <v>13</v>
      </c>
      <c r="C5" t="s">
        <v>12</v>
      </c>
      <c r="D5">
        <v>31</v>
      </c>
      <c r="E5" t="s">
        <v>28</v>
      </c>
      <c r="F5" t="s">
        <v>29</v>
      </c>
      <c r="G5">
        <v>47000</v>
      </c>
      <c r="H5" s="2" t="s">
        <v>128</v>
      </c>
      <c r="I5" s="2" t="s">
        <v>129</v>
      </c>
      <c r="J5" t="str">
        <v>1-5-2000</v>
      </c>
      <c r="K5" t="str">
        <v>1-5-2000</v>
      </c>
      <c r="L5" t="str">
        <v>1/5/2000</v>
      </c>
      <c r="M5" t="str">
        <v>1-5-2000</v>
      </c>
    </row>
    <row r="6" spans="1:14" x14ac:dyDescent="0.35">
      <c r="A6">
        <v>1005</v>
      </c>
      <c r="B6" t="s">
        <v>14</v>
      </c>
      <c r="C6" t="s">
        <v>15</v>
      </c>
      <c r="D6">
        <v>32</v>
      </c>
      <c r="E6" t="s">
        <v>26</v>
      </c>
      <c r="F6" t="s">
        <v>30</v>
      </c>
      <c r="G6">
        <v>50000</v>
      </c>
      <c r="H6" s="2" t="s">
        <v>52</v>
      </c>
      <c r="I6" s="2" t="s">
        <v>60</v>
      </c>
      <c r="J6" t="str">
        <v>5-6/2001</v>
      </c>
      <c r="K6" t="str">
        <v>5/6-2001</v>
      </c>
      <c r="L6" t="str">
        <v>5/6/2001</v>
      </c>
      <c r="M6" t="str">
        <v>5-6-2001</v>
      </c>
    </row>
    <row r="7" spans="1:14" x14ac:dyDescent="0.35">
      <c r="A7">
        <v>1006</v>
      </c>
      <c r="B7" t="s">
        <v>8</v>
      </c>
      <c r="C7" t="s">
        <v>9</v>
      </c>
      <c r="D7">
        <v>35</v>
      </c>
      <c r="E7" t="s">
        <v>26</v>
      </c>
      <c r="F7" t="s">
        <v>31</v>
      </c>
      <c r="G7">
        <v>65000</v>
      </c>
      <c r="H7" s="2" t="s">
        <v>52</v>
      </c>
      <c r="I7" s="2" t="s">
        <v>61</v>
      </c>
      <c r="J7" t="str">
        <v>5-6/2001</v>
      </c>
      <c r="K7" t="str">
        <v>5/6-2001</v>
      </c>
      <c r="L7" t="str">
        <v>5/6/2001</v>
      </c>
      <c r="M7" t="str">
        <v>5-6-2001</v>
      </c>
    </row>
    <row r="8" spans="1:14" x14ac:dyDescent="0.35">
      <c r="A8">
        <v>1007</v>
      </c>
      <c r="B8" t="s">
        <v>33</v>
      </c>
      <c r="C8" t="s">
        <v>34</v>
      </c>
      <c r="D8">
        <v>32</v>
      </c>
      <c r="E8" t="s">
        <v>28</v>
      </c>
      <c r="F8" t="s">
        <v>32</v>
      </c>
      <c r="G8">
        <v>41000</v>
      </c>
      <c r="H8" s="2" t="s">
        <v>53</v>
      </c>
      <c r="I8" s="2" t="s">
        <v>61</v>
      </c>
      <c r="J8" t="str">
        <v>11-8/2003</v>
      </c>
      <c r="K8" t="str">
        <v>11/8-2003</v>
      </c>
      <c r="L8" t="str">
        <v>11/8/2003</v>
      </c>
      <c r="M8" t="str">
        <v>11-8-2003</v>
      </c>
    </row>
    <row r="9" spans="1:14" x14ac:dyDescent="0.35">
      <c r="A9">
        <v>1008</v>
      </c>
      <c r="B9" t="s">
        <v>16</v>
      </c>
      <c r="C9" t="s">
        <v>17</v>
      </c>
      <c r="D9">
        <v>38</v>
      </c>
      <c r="E9" t="s">
        <v>26</v>
      </c>
      <c r="F9" t="s">
        <v>25</v>
      </c>
      <c r="G9">
        <v>48000</v>
      </c>
      <c r="H9" s="2" t="s">
        <v>54</v>
      </c>
      <c r="I9" s="2" t="s">
        <v>62</v>
      </c>
      <c r="J9" t="str">
        <v>6-9/2002</v>
      </c>
      <c r="K9" t="str">
        <v>6/9-2002</v>
      </c>
      <c r="L9" t="str">
        <v>6/9/2002</v>
      </c>
      <c r="M9" t="str">
        <v>6-9-2002</v>
      </c>
    </row>
    <row r="10" spans="1:14" x14ac:dyDescent="0.35">
      <c r="A10">
        <v>1009</v>
      </c>
      <c r="B10" t="s">
        <v>10</v>
      </c>
      <c r="C10" t="s">
        <v>11</v>
      </c>
      <c r="D10">
        <v>31</v>
      </c>
      <c r="E10" t="s">
        <v>26</v>
      </c>
      <c r="F10" t="s">
        <v>29</v>
      </c>
      <c r="G10">
        <v>42000</v>
      </c>
      <c r="H10" s="2" t="s">
        <v>55</v>
      </c>
      <c r="I10" s="2" t="s">
        <v>62</v>
      </c>
      <c r="J10" t="str">
        <v>8-10/2003</v>
      </c>
      <c r="K10" t="str">
        <v>8/10-2003</v>
      </c>
      <c r="L10" t="str">
        <v>8/10/2003</v>
      </c>
      <c r="M10" t="str">
        <v>8-10-2003</v>
      </c>
    </row>
    <row r="12" spans="1:14" x14ac:dyDescent="0.35">
      <c r="H12" s="2"/>
      <c r="I12" s="2"/>
    </row>
    <row r="13" spans="1:14" x14ac:dyDescent="0.35">
      <c r="H13" s="2"/>
      <c r="I13" s="2"/>
    </row>
    <row r="14" spans="1:14" x14ac:dyDescent="0.35">
      <c r="H14" s="2"/>
      <c r="I14" s="2"/>
    </row>
    <row r="15" spans="1:14" x14ac:dyDescent="0.35">
      <c r="H15" s="2"/>
      <c r="I15" s="2"/>
    </row>
    <row r="16" spans="1:14" x14ac:dyDescent="0.35">
      <c r="H16" s="2"/>
      <c r="I16" s="2"/>
    </row>
    <row r="17" spans="8:9" x14ac:dyDescent="0.35">
      <c r="H17" s="2"/>
      <c r="I17" s="2"/>
    </row>
    <row r="18" spans="8:9" x14ac:dyDescent="0.35">
      <c r="H18" s="2"/>
      <c r="I18" s="2"/>
    </row>
    <row r="19" spans="8:9" x14ac:dyDescent="0.35">
      <c r="H19" s="2"/>
      <c r="I19" s="2"/>
    </row>
    <row r="20" spans="8:9" x14ac:dyDescent="0.35">
      <c r="H20" s="2"/>
      <c r="I20" s="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E99-1FA2-4620-A93D-20E389F8D294}">
  <sheetPr>
    <tabColor theme="9"/>
  </sheetPr>
  <dimension ref="A1:L20"/>
  <sheetViews>
    <sheetView workbookViewId="0">
      <selection activeCell="M1" sqref="M1"/>
    </sheetView>
  </sheetViews>
  <sheetFormatPr defaultColWidth="13.6328125" defaultRowHeight="14.5" x14ac:dyDescent="0.35"/>
  <cols>
    <col min="1" max="1" width="10.81640625" bestFit="1" customWidth="1"/>
    <col min="4" max="4" width="7.6328125" customWidth="1"/>
    <col min="13" max="13" width="16.453125" customWidth="1"/>
  </cols>
  <sheetData>
    <row r="1" spans="1:12" x14ac:dyDescent="0.35">
      <c r="A1" t="s">
        <v>20</v>
      </c>
      <c r="B1" t="s">
        <v>0</v>
      </c>
      <c r="C1" t="s">
        <v>1</v>
      </c>
      <c r="D1" t="s">
        <v>23</v>
      </c>
      <c r="E1" t="s">
        <v>24</v>
      </c>
      <c r="F1" t="s">
        <v>21</v>
      </c>
      <c r="G1" t="s">
        <v>22</v>
      </c>
      <c r="H1" t="s">
        <v>36</v>
      </c>
      <c r="I1" t="s">
        <v>37</v>
      </c>
      <c r="J1" t="s">
        <v>71</v>
      </c>
      <c r="K1" t="s">
        <v>72</v>
      </c>
      <c r="L1" t="s">
        <v>73</v>
      </c>
    </row>
    <row r="2" spans="1:12" x14ac:dyDescent="0.35">
      <c r="A2">
        <v>1001</v>
      </c>
      <c r="B2" t="s">
        <v>2</v>
      </c>
      <c r="C2" t="s">
        <v>3</v>
      </c>
      <c r="D2">
        <v>30</v>
      </c>
      <c r="E2" t="s">
        <v>26</v>
      </c>
      <c r="F2" t="s">
        <v>25</v>
      </c>
      <c r="G2">
        <v>45000</v>
      </c>
      <c r="H2" s="2" t="s">
        <v>48</v>
      </c>
      <c r="I2" s="2" t="s">
        <v>56</v>
      </c>
      <c r="J2" t="str" cm="1">
        <f t="array" ref="J2:J10">SUBSTITUTE(H2:H10,"/","-",1)</f>
        <v>11-2/2001</v>
      </c>
      <c r="K2" t="str" cm="1">
        <f t="array" ref="K2:K10">SUBSTITUTE(H2:H10,"/","-",2)</f>
        <v>11/2-2001</v>
      </c>
      <c r="L2" t="str" cm="1">
        <f t="array" ref="L2:L10">SUBSTITUTE(H2:H10,"-","/")</f>
        <v>11/2/2001</v>
      </c>
    </row>
    <row r="3" spans="1:12" x14ac:dyDescent="0.35">
      <c r="A3">
        <v>1002</v>
      </c>
      <c r="B3" t="s">
        <v>4</v>
      </c>
      <c r="C3" t="s">
        <v>5</v>
      </c>
      <c r="D3">
        <v>30</v>
      </c>
      <c r="E3" t="s">
        <v>28</v>
      </c>
      <c r="F3" t="s">
        <v>27</v>
      </c>
      <c r="G3">
        <v>36000</v>
      </c>
      <c r="H3" s="2" t="s">
        <v>49</v>
      </c>
      <c r="I3" s="2" t="s">
        <v>57</v>
      </c>
      <c r="J3" t="str">
        <v>10-3/1999</v>
      </c>
      <c r="K3" t="str">
        <v>10/3-1999</v>
      </c>
      <c r="L3" t="str">
        <v>10/3/1999</v>
      </c>
    </row>
    <row r="4" spans="1:12" x14ac:dyDescent="0.35">
      <c r="A4">
        <v>1003</v>
      </c>
      <c r="B4" t="s">
        <v>6</v>
      </c>
      <c r="C4" t="s">
        <v>7</v>
      </c>
      <c r="D4">
        <v>29</v>
      </c>
      <c r="E4" t="s">
        <v>26</v>
      </c>
      <c r="F4" t="s">
        <v>25</v>
      </c>
      <c r="G4">
        <v>63000</v>
      </c>
      <c r="H4" s="2" t="s">
        <v>50</v>
      </c>
      <c r="I4" s="2" t="s">
        <v>58</v>
      </c>
      <c r="J4" t="str">
        <v>7-4/2000</v>
      </c>
      <c r="K4" t="str">
        <v>7/4-2000</v>
      </c>
      <c r="L4" t="str">
        <v>7/4/2000</v>
      </c>
    </row>
    <row r="5" spans="1:12" x14ac:dyDescent="0.35">
      <c r="A5">
        <v>1004</v>
      </c>
      <c r="B5" t="s">
        <v>13</v>
      </c>
      <c r="C5" t="s">
        <v>12</v>
      </c>
      <c r="D5">
        <v>31</v>
      </c>
      <c r="E5" t="s">
        <v>28</v>
      </c>
      <c r="F5" t="s">
        <v>29</v>
      </c>
      <c r="G5">
        <v>47000</v>
      </c>
      <c r="H5" s="2" t="s">
        <v>128</v>
      </c>
      <c r="I5" s="2" t="s">
        <v>59</v>
      </c>
      <c r="J5" t="str">
        <v>1-5-2000</v>
      </c>
      <c r="K5" t="str">
        <v>1-5-2000</v>
      </c>
      <c r="L5" t="str">
        <v>1/5/2000</v>
      </c>
    </row>
    <row r="6" spans="1:12" x14ac:dyDescent="0.35">
      <c r="A6">
        <v>1005</v>
      </c>
      <c r="B6" t="s">
        <v>14</v>
      </c>
      <c r="C6" t="s">
        <v>15</v>
      </c>
      <c r="D6">
        <v>32</v>
      </c>
      <c r="E6" t="s">
        <v>26</v>
      </c>
      <c r="F6" t="s">
        <v>30</v>
      </c>
      <c r="G6">
        <v>50000</v>
      </c>
      <c r="H6" s="2" t="s">
        <v>52</v>
      </c>
      <c r="I6" s="2" t="s">
        <v>60</v>
      </c>
      <c r="J6" t="str">
        <v>5-6/2001</v>
      </c>
      <c r="K6" t="str">
        <v>5/6-2001</v>
      </c>
      <c r="L6" t="str">
        <v>5/6/2001</v>
      </c>
    </row>
    <row r="7" spans="1:12" x14ac:dyDescent="0.35">
      <c r="A7">
        <v>1006</v>
      </c>
      <c r="B7" t="s">
        <v>8</v>
      </c>
      <c r="C7" t="s">
        <v>9</v>
      </c>
      <c r="D7">
        <v>35</v>
      </c>
      <c r="E7" t="s">
        <v>26</v>
      </c>
      <c r="F7" t="s">
        <v>31</v>
      </c>
      <c r="G7">
        <v>65000</v>
      </c>
      <c r="H7" s="2" t="s">
        <v>52</v>
      </c>
      <c r="I7" s="2" t="s">
        <v>61</v>
      </c>
      <c r="J7" t="str">
        <v>5-6/2001</v>
      </c>
      <c r="K7" t="str">
        <v>5/6-2001</v>
      </c>
      <c r="L7" t="str">
        <v>5/6/2001</v>
      </c>
    </row>
    <row r="8" spans="1:12" x14ac:dyDescent="0.35">
      <c r="A8">
        <v>1007</v>
      </c>
      <c r="B8" t="s">
        <v>33</v>
      </c>
      <c r="C8" t="s">
        <v>34</v>
      </c>
      <c r="D8">
        <v>32</v>
      </c>
      <c r="E8" t="s">
        <v>28</v>
      </c>
      <c r="F8" t="s">
        <v>32</v>
      </c>
      <c r="G8">
        <v>41000</v>
      </c>
      <c r="H8" s="2" t="s">
        <v>53</v>
      </c>
      <c r="I8" s="2" t="s">
        <v>61</v>
      </c>
      <c r="J8" t="str">
        <v>11-8/2003</v>
      </c>
      <c r="K8" t="str">
        <v>11/8-2003</v>
      </c>
      <c r="L8" t="str">
        <v>11/8/2003</v>
      </c>
    </row>
    <row r="9" spans="1:12" x14ac:dyDescent="0.35">
      <c r="A9">
        <v>1008</v>
      </c>
      <c r="B9" t="s">
        <v>16</v>
      </c>
      <c r="C9" t="s">
        <v>17</v>
      </c>
      <c r="D9">
        <v>38</v>
      </c>
      <c r="E9" t="s">
        <v>26</v>
      </c>
      <c r="F9" t="s">
        <v>25</v>
      </c>
      <c r="G9">
        <v>48000</v>
      </c>
      <c r="H9" s="2" t="s">
        <v>54</v>
      </c>
      <c r="I9" s="2" t="s">
        <v>62</v>
      </c>
      <c r="J9" t="str">
        <v>6-9/2002</v>
      </c>
      <c r="K9" t="str">
        <v>6/9-2002</v>
      </c>
      <c r="L9" t="str">
        <v>6/9/2002</v>
      </c>
    </row>
    <row r="10" spans="1:12" x14ac:dyDescent="0.35">
      <c r="A10">
        <v>1009</v>
      </c>
      <c r="B10" t="s">
        <v>10</v>
      </c>
      <c r="C10" t="s">
        <v>11</v>
      </c>
      <c r="D10">
        <v>31</v>
      </c>
      <c r="E10" t="s">
        <v>26</v>
      </c>
      <c r="F10" t="s">
        <v>29</v>
      </c>
      <c r="G10">
        <v>42000</v>
      </c>
      <c r="H10" s="2" t="s">
        <v>55</v>
      </c>
      <c r="I10" s="2" t="s">
        <v>62</v>
      </c>
      <c r="J10" t="str">
        <v>8-10/2003</v>
      </c>
      <c r="K10" t="str">
        <v>8/10-2003</v>
      </c>
      <c r="L10" t="str">
        <v>8/10/2003</v>
      </c>
    </row>
    <row r="12" spans="1:12" x14ac:dyDescent="0.35">
      <c r="H12" s="2"/>
      <c r="I12" s="2"/>
    </row>
    <row r="13" spans="1:12" x14ac:dyDescent="0.35">
      <c r="B13" t="s">
        <v>169</v>
      </c>
      <c r="H13" s="2"/>
      <c r="I13" s="2"/>
    </row>
    <row r="14" spans="1:12" x14ac:dyDescent="0.35">
      <c r="B14" t="s">
        <v>170</v>
      </c>
      <c r="H14" s="2"/>
      <c r="I14" s="2"/>
    </row>
    <row r="15" spans="1:12" x14ac:dyDescent="0.35">
      <c r="B15" t="s">
        <v>171</v>
      </c>
      <c r="H15" s="2"/>
      <c r="I15" s="2"/>
    </row>
    <row r="16" spans="1:12" x14ac:dyDescent="0.35">
      <c r="H16" s="2"/>
      <c r="I16" s="2"/>
    </row>
    <row r="17" spans="8:9" x14ac:dyDescent="0.35">
      <c r="H17" s="2"/>
      <c r="I17" s="2"/>
    </row>
    <row r="18" spans="8:9" x14ac:dyDescent="0.35">
      <c r="H18" s="2"/>
      <c r="I18" s="2"/>
    </row>
    <row r="19" spans="8:9" x14ac:dyDescent="0.35">
      <c r="H19" s="2"/>
      <c r="I19" s="2"/>
    </row>
    <row r="20" spans="8:9" x14ac:dyDescent="0.35">
      <c r="H20" s="2"/>
      <c r="I20" s="2"/>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1C5D0-EC67-4288-8B29-30C6E5CFEE73}">
  <sheetPr>
    <tabColor theme="9"/>
  </sheetPr>
  <dimension ref="A1:L10"/>
  <sheetViews>
    <sheetView workbookViewId="0">
      <selection activeCell="F25" sqref="F25"/>
    </sheetView>
  </sheetViews>
  <sheetFormatPr defaultColWidth="13" defaultRowHeight="14.5" x14ac:dyDescent="0.35"/>
  <sheetData>
    <row r="1" spans="1:12" x14ac:dyDescent="0.35">
      <c r="A1" t="s">
        <v>20</v>
      </c>
      <c r="B1" t="s">
        <v>0</v>
      </c>
      <c r="C1" t="s">
        <v>1</v>
      </c>
      <c r="D1" t="s">
        <v>23</v>
      </c>
      <c r="E1" t="s">
        <v>24</v>
      </c>
      <c r="F1" t="s">
        <v>21</v>
      </c>
      <c r="G1" t="s">
        <v>22</v>
      </c>
      <c r="H1" t="s">
        <v>36</v>
      </c>
      <c r="I1" t="s">
        <v>37</v>
      </c>
      <c r="J1" t="s">
        <v>74</v>
      </c>
      <c r="K1" t="s">
        <v>75</v>
      </c>
      <c r="L1" t="s">
        <v>76</v>
      </c>
    </row>
    <row r="2" spans="1:12" x14ac:dyDescent="0.35">
      <c r="A2">
        <v>1001</v>
      </c>
      <c r="B2" t="s">
        <v>2</v>
      </c>
      <c r="C2" t="s">
        <v>3</v>
      </c>
      <c r="D2">
        <v>30</v>
      </c>
      <c r="E2" t="s">
        <v>26</v>
      </c>
      <c r="F2" t="s">
        <v>25</v>
      </c>
      <c r="G2">
        <v>45000</v>
      </c>
      <c r="H2" s="1">
        <v>37197</v>
      </c>
      <c r="I2" s="1">
        <v>42253</v>
      </c>
    </row>
    <row r="3" spans="1:12" x14ac:dyDescent="0.35">
      <c r="A3">
        <v>1002</v>
      </c>
      <c r="B3" t="s">
        <v>4</v>
      </c>
      <c r="C3" t="s">
        <v>5</v>
      </c>
      <c r="D3">
        <v>30</v>
      </c>
      <c r="E3" t="s">
        <v>28</v>
      </c>
      <c r="F3" t="s">
        <v>27</v>
      </c>
      <c r="G3">
        <v>36000</v>
      </c>
      <c r="H3" s="1">
        <v>36436</v>
      </c>
      <c r="I3" s="1">
        <v>42287</v>
      </c>
    </row>
    <row r="4" spans="1:12" x14ac:dyDescent="0.35">
      <c r="A4">
        <v>1003</v>
      </c>
      <c r="B4" t="s">
        <v>6</v>
      </c>
      <c r="C4" t="s">
        <v>7</v>
      </c>
      <c r="D4">
        <v>29</v>
      </c>
      <c r="E4" t="s">
        <v>26</v>
      </c>
      <c r="F4" t="s">
        <v>25</v>
      </c>
      <c r="G4">
        <v>63000</v>
      </c>
      <c r="H4" s="1">
        <v>36711</v>
      </c>
      <c r="I4" s="1">
        <v>42986</v>
      </c>
    </row>
    <row r="5" spans="1:12" x14ac:dyDescent="0.35">
      <c r="A5">
        <v>1004</v>
      </c>
      <c r="B5" t="s">
        <v>13</v>
      </c>
      <c r="C5" t="s">
        <v>12</v>
      </c>
      <c r="D5">
        <v>31</v>
      </c>
      <c r="E5" t="s">
        <v>28</v>
      </c>
      <c r="F5" t="s">
        <v>29</v>
      </c>
      <c r="G5">
        <v>47000</v>
      </c>
      <c r="H5" s="1">
        <v>36530</v>
      </c>
      <c r="I5" s="1">
        <v>42341</v>
      </c>
    </row>
    <row r="6" spans="1:12" x14ac:dyDescent="0.35">
      <c r="A6">
        <v>1005</v>
      </c>
      <c r="B6" t="s">
        <v>14</v>
      </c>
      <c r="C6" t="s">
        <v>15</v>
      </c>
      <c r="D6">
        <v>32</v>
      </c>
      <c r="E6" t="s">
        <v>26</v>
      </c>
      <c r="F6" t="s">
        <v>30</v>
      </c>
      <c r="G6">
        <v>50000</v>
      </c>
      <c r="H6" s="1">
        <v>37017</v>
      </c>
      <c r="I6" s="1">
        <v>42977</v>
      </c>
    </row>
    <row r="7" spans="1:12" x14ac:dyDescent="0.35">
      <c r="A7">
        <v>1006</v>
      </c>
      <c r="B7" t="s">
        <v>8</v>
      </c>
      <c r="C7" t="s">
        <v>9</v>
      </c>
      <c r="D7">
        <v>35</v>
      </c>
      <c r="E7" t="s">
        <v>26</v>
      </c>
      <c r="F7" t="s">
        <v>31</v>
      </c>
      <c r="G7">
        <v>65000</v>
      </c>
      <c r="H7" s="1">
        <v>35040</v>
      </c>
      <c r="I7" s="1">
        <v>41528</v>
      </c>
    </row>
    <row r="8" spans="1:12" x14ac:dyDescent="0.35">
      <c r="A8">
        <v>1007</v>
      </c>
      <c r="B8" t="s">
        <v>33</v>
      </c>
      <c r="C8" t="s">
        <v>34</v>
      </c>
      <c r="D8">
        <v>32</v>
      </c>
      <c r="E8" t="s">
        <v>28</v>
      </c>
      <c r="F8" t="s">
        <v>32</v>
      </c>
      <c r="G8">
        <v>41000</v>
      </c>
      <c r="H8" s="1">
        <v>37933</v>
      </c>
      <c r="I8" s="1">
        <v>41551</v>
      </c>
    </row>
    <row r="9" spans="1:12" x14ac:dyDescent="0.35">
      <c r="A9">
        <v>1008</v>
      </c>
      <c r="B9" t="s">
        <v>16</v>
      </c>
      <c r="C9" t="s">
        <v>17</v>
      </c>
      <c r="D9">
        <v>38</v>
      </c>
      <c r="E9" t="s">
        <v>26</v>
      </c>
      <c r="F9" t="s">
        <v>25</v>
      </c>
      <c r="G9">
        <v>48000</v>
      </c>
      <c r="H9" s="1">
        <v>37416</v>
      </c>
      <c r="I9" s="1">
        <v>42116</v>
      </c>
    </row>
    <row r="10" spans="1:12" x14ac:dyDescent="0.35">
      <c r="A10">
        <v>1009</v>
      </c>
      <c r="B10" t="s">
        <v>10</v>
      </c>
      <c r="C10" t="s">
        <v>11</v>
      </c>
      <c r="D10">
        <v>31</v>
      </c>
      <c r="E10" t="s">
        <v>26</v>
      </c>
      <c r="F10" t="s">
        <v>29</v>
      </c>
      <c r="G10">
        <v>42000</v>
      </c>
      <c r="H10" s="1">
        <v>37843</v>
      </c>
      <c r="I10" s="1">
        <v>40800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D81BF-FCFD-4440-8D56-A0FAC0B0C5F5}">
  <sheetPr>
    <tabColor theme="9"/>
  </sheetPr>
  <dimension ref="A1:M10"/>
  <sheetViews>
    <sheetView topLeftCell="E1" workbookViewId="0">
      <selection activeCell="L3" sqref="L3"/>
    </sheetView>
  </sheetViews>
  <sheetFormatPr defaultColWidth="13" defaultRowHeight="14.5" x14ac:dyDescent="0.35"/>
  <sheetData>
    <row r="1" spans="1:13" x14ac:dyDescent="0.35">
      <c r="A1" t="s">
        <v>20</v>
      </c>
      <c r="B1" t="s">
        <v>0</v>
      </c>
      <c r="C1" t="s">
        <v>1</v>
      </c>
      <c r="D1" t="s">
        <v>23</v>
      </c>
      <c r="E1" t="s">
        <v>24</v>
      </c>
      <c r="F1" t="s">
        <v>21</v>
      </c>
      <c r="G1" t="s">
        <v>22</v>
      </c>
      <c r="H1" t="s">
        <v>36</v>
      </c>
      <c r="I1" t="s">
        <v>37</v>
      </c>
      <c r="J1" t="s">
        <v>74</v>
      </c>
      <c r="K1" t="s">
        <v>75</v>
      </c>
      <c r="L1" t="s">
        <v>76</v>
      </c>
    </row>
    <row r="2" spans="1:13" x14ac:dyDescent="0.35">
      <c r="A2">
        <v>1001</v>
      </c>
      <c r="B2" t="s">
        <v>2</v>
      </c>
      <c r="C2" t="s">
        <v>3</v>
      </c>
      <c r="D2">
        <v>30</v>
      </c>
      <c r="E2" t="s">
        <v>26</v>
      </c>
      <c r="F2" t="s">
        <v>25</v>
      </c>
      <c r="G2">
        <v>45000</v>
      </c>
      <c r="H2" s="1">
        <v>37197</v>
      </c>
      <c r="I2" s="1">
        <v>42253</v>
      </c>
      <c r="J2">
        <f>SUM(G2:G10)</f>
        <v>437000</v>
      </c>
      <c r="K2">
        <f>SUMIF(G2:G10,"&gt;50000")</f>
        <v>128000</v>
      </c>
      <c r="L2">
        <f>SUMIFS(G2:G10,E2:E10,"Female",D2:D10,"&gt;30")</f>
        <v>88000</v>
      </c>
      <c r="M2" t="s">
        <v>130</v>
      </c>
    </row>
    <row r="3" spans="1:13" x14ac:dyDescent="0.35">
      <c r="A3">
        <v>1002</v>
      </c>
      <c r="B3" t="s">
        <v>4</v>
      </c>
      <c r="C3" t="s">
        <v>5</v>
      </c>
      <c r="D3">
        <v>30</v>
      </c>
      <c r="E3" t="s">
        <v>28</v>
      </c>
      <c r="F3" t="s">
        <v>27</v>
      </c>
      <c r="G3">
        <v>36000</v>
      </c>
      <c r="H3" s="1">
        <v>36436</v>
      </c>
      <c r="I3" s="1">
        <v>42287</v>
      </c>
      <c r="M3" t="s">
        <v>131</v>
      </c>
    </row>
    <row r="4" spans="1:13" x14ac:dyDescent="0.35">
      <c r="A4">
        <v>1003</v>
      </c>
      <c r="B4" t="s">
        <v>6</v>
      </c>
      <c r="C4" t="s">
        <v>7</v>
      </c>
      <c r="D4">
        <v>29</v>
      </c>
      <c r="E4" t="s">
        <v>26</v>
      </c>
      <c r="F4" t="s">
        <v>25</v>
      </c>
      <c r="G4">
        <v>63000</v>
      </c>
      <c r="H4" s="1">
        <v>36711</v>
      </c>
      <c r="I4" s="1">
        <v>42986</v>
      </c>
      <c r="M4" t="s">
        <v>132</v>
      </c>
    </row>
    <row r="5" spans="1:13" x14ac:dyDescent="0.35">
      <c r="A5">
        <v>1004</v>
      </c>
      <c r="B5" t="s">
        <v>13</v>
      </c>
      <c r="C5" t="s">
        <v>12</v>
      </c>
      <c r="D5">
        <v>31</v>
      </c>
      <c r="E5" t="s">
        <v>28</v>
      </c>
      <c r="F5" t="s">
        <v>29</v>
      </c>
      <c r="G5">
        <v>47000</v>
      </c>
      <c r="H5" s="1">
        <v>36530</v>
      </c>
      <c r="I5" s="1">
        <v>42341</v>
      </c>
      <c r="M5" t="s">
        <v>133</v>
      </c>
    </row>
    <row r="6" spans="1:13" x14ac:dyDescent="0.35">
      <c r="A6">
        <v>1005</v>
      </c>
      <c r="B6" t="s">
        <v>14</v>
      </c>
      <c r="C6" t="s">
        <v>15</v>
      </c>
      <c r="D6">
        <v>32</v>
      </c>
      <c r="E6" t="s">
        <v>26</v>
      </c>
      <c r="F6" t="s">
        <v>30</v>
      </c>
      <c r="G6">
        <v>50000</v>
      </c>
      <c r="H6" s="1">
        <v>37017</v>
      </c>
      <c r="I6" s="1">
        <v>42977</v>
      </c>
    </row>
    <row r="7" spans="1:13" x14ac:dyDescent="0.35">
      <c r="A7">
        <v>1006</v>
      </c>
      <c r="B7" t="s">
        <v>8</v>
      </c>
      <c r="C7" t="s">
        <v>9</v>
      </c>
      <c r="D7">
        <v>35</v>
      </c>
      <c r="E7" t="s">
        <v>26</v>
      </c>
      <c r="F7" t="s">
        <v>31</v>
      </c>
      <c r="G7">
        <v>65000</v>
      </c>
      <c r="H7" s="1">
        <v>35040</v>
      </c>
      <c r="I7" s="1">
        <v>41528</v>
      </c>
    </row>
    <row r="8" spans="1:13" x14ac:dyDescent="0.35">
      <c r="A8">
        <v>1007</v>
      </c>
      <c r="B8" t="s">
        <v>33</v>
      </c>
      <c r="C8" t="s">
        <v>34</v>
      </c>
      <c r="D8">
        <v>32</v>
      </c>
      <c r="E8" t="s">
        <v>28</v>
      </c>
      <c r="F8" t="s">
        <v>32</v>
      </c>
      <c r="G8">
        <v>41000</v>
      </c>
      <c r="H8" s="1">
        <v>37933</v>
      </c>
      <c r="I8" s="1">
        <v>41551</v>
      </c>
    </row>
    <row r="9" spans="1:13" x14ac:dyDescent="0.35">
      <c r="A9">
        <v>1008</v>
      </c>
      <c r="B9" t="s">
        <v>16</v>
      </c>
      <c r="C9" t="s">
        <v>17</v>
      </c>
      <c r="D9">
        <v>38</v>
      </c>
      <c r="E9" t="s">
        <v>26</v>
      </c>
      <c r="F9" t="s">
        <v>25</v>
      </c>
      <c r="G9">
        <v>48000</v>
      </c>
      <c r="H9" s="1">
        <v>37416</v>
      </c>
      <c r="I9" s="1">
        <v>42116</v>
      </c>
    </row>
    <row r="10" spans="1:13" x14ac:dyDescent="0.35">
      <c r="A10">
        <v>1009</v>
      </c>
      <c r="B10" t="s">
        <v>10</v>
      </c>
      <c r="C10" t="s">
        <v>11</v>
      </c>
      <c r="D10">
        <v>31</v>
      </c>
      <c r="E10" t="s">
        <v>26</v>
      </c>
      <c r="F10" t="s">
        <v>29</v>
      </c>
      <c r="G10">
        <v>42000</v>
      </c>
      <c r="H10" s="1">
        <v>37843</v>
      </c>
      <c r="I10" s="1">
        <v>40800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0478A-8AAE-480A-8C32-7DCBACD8AE47}">
  <sheetPr>
    <tabColor theme="9"/>
  </sheetPr>
  <dimension ref="A1:L10"/>
  <sheetViews>
    <sheetView topLeftCell="F1" workbookViewId="0">
      <selection activeCell="I16" sqref="I16"/>
    </sheetView>
  </sheetViews>
  <sheetFormatPr defaultColWidth="13" defaultRowHeight="14.5" x14ac:dyDescent="0.35"/>
  <cols>
    <col min="11" max="11" width="21.7265625" bestFit="1" customWidth="1"/>
    <col min="12" max="12" width="39.1796875" bestFit="1" customWidth="1"/>
  </cols>
  <sheetData>
    <row r="1" spans="1:12" x14ac:dyDescent="0.35">
      <c r="A1" t="s">
        <v>20</v>
      </c>
      <c r="B1" t="s">
        <v>0</v>
      </c>
      <c r="C1" t="s">
        <v>1</v>
      </c>
      <c r="D1" t="s">
        <v>23</v>
      </c>
      <c r="E1" t="s">
        <v>24</v>
      </c>
      <c r="F1" t="s">
        <v>21</v>
      </c>
      <c r="G1" t="s">
        <v>22</v>
      </c>
      <c r="H1" t="s">
        <v>36</v>
      </c>
      <c r="I1" t="s">
        <v>37</v>
      </c>
      <c r="J1" t="s">
        <v>74</v>
      </c>
      <c r="K1" t="s">
        <v>172</v>
      </c>
      <c r="L1" t="s">
        <v>173</v>
      </c>
    </row>
    <row r="2" spans="1:12" x14ac:dyDescent="0.35">
      <c r="A2">
        <v>1001</v>
      </c>
      <c r="B2" t="s">
        <v>2</v>
      </c>
      <c r="C2" t="s">
        <v>3</v>
      </c>
      <c r="D2">
        <v>30</v>
      </c>
      <c r="E2" t="s">
        <v>26</v>
      </c>
      <c r="F2" t="s">
        <v>25</v>
      </c>
      <c r="G2">
        <v>45000</v>
      </c>
      <c r="H2" s="1">
        <v>37197</v>
      </c>
      <c r="I2" s="1">
        <v>42253</v>
      </c>
      <c r="J2">
        <f>SUM(G2:G10)</f>
        <v>437000</v>
      </c>
      <c r="K2">
        <f>SUMIF(G2:G10,"&gt;50000")</f>
        <v>128000</v>
      </c>
      <c r="L2">
        <f>SUMIFS(G2:G10,E2:E10,"Female",D2:D10, "&gt;30")</f>
        <v>88000</v>
      </c>
    </row>
    <row r="3" spans="1:12" x14ac:dyDescent="0.35">
      <c r="A3">
        <v>1002</v>
      </c>
      <c r="B3" t="s">
        <v>4</v>
      </c>
      <c r="C3" t="s">
        <v>5</v>
      </c>
      <c r="D3">
        <v>30</v>
      </c>
      <c r="E3" t="s">
        <v>28</v>
      </c>
      <c r="F3" t="s">
        <v>27</v>
      </c>
      <c r="G3">
        <v>36000</v>
      </c>
      <c r="H3" s="1">
        <v>36436</v>
      </c>
      <c r="I3" s="1">
        <v>42287</v>
      </c>
    </row>
    <row r="4" spans="1:12" x14ac:dyDescent="0.35">
      <c r="A4">
        <v>1003</v>
      </c>
      <c r="B4" t="s">
        <v>6</v>
      </c>
      <c r="C4" t="s">
        <v>7</v>
      </c>
      <c r="D4">
        <v>29</v>
      </c>
      <c r="E4" t="s">
        <v>26</v>
      </c>
      <c r="F4" t="s">
        <v>25</v>
      </c>
      <c r="G4">
        <v>63000</v>
      </c>
      <c r="H4" s="1">
        <v>36711</v>
      </c>
      <c r="I4" s="1">
        <v>42986</v>
      </c>
    </row>
    <row r="5" spans="1:12" x14ac:dyDescent="0.35">
      <c r="A5">
        <v>1004</v>
      </c>
      <c r="B5" t="s">
        <v>13</v>
      </c>
      <c r="C5" t="s">
        <v>12</v>
      </c>
      <c r="D5">
        <v>31</v>
      </c>
      <c r="E5" t="s">
        <v>28</v>
      </c>
      <c r="F5" t="s">
        <v>29</v>
      </c>
      <c r="G5">
        <v>47000</v>
      </c>
      <c r="H5" s="1">
        <v>36530</v>
      </c>
      <c r="I5" s="1">
        <v>42341</v>
      </c>
    </row>
    <row r="6" spans="1:12" x14ac:dyDescent="0.35">
      <c r="A6">
        <v>1005</v>
      </c>
      <c r="B6" t="s">
        <v>14</v>
      </c>
      <c r="C6" t="s">
        <v>15</v>
      </c>
      <c r="D6">
        <v>32</v>
      </c>
      <c r="E6" t="s">
        <v>26</v>
      </c>
      <c r="F6" t="s">
        <v>30</v>
      </c>
      <c r="G6">
        <v>50000</v>
      </c>
      <c r="H6" s="1">
        <v>37017</v>
      </c>
      <c r="I6" s="1">
        <v>42977</v>
      </c>
    </row>
    <row r="7" spans="1:12" x14ac:dyDescent="0.35">
      <c r="A7">
        <v>1006</v>
      </c>
      <c r="B7" t="s">
        <v>8</v>
      </c>
      <c r="C7" t="s">
        <v>9</v>
      </c>
      <c r="D7">
        <v>35</v>
      </c>
      <c r="E7" t="s">
        <v>26</v>
      </c>
      <c r="F7" t="s">
        <v>31</v>
      </c>
      <c r="G7">
        <v>65000</v>
      </c>
      <c r="H7" s="1">
        <v>35040</v>
      </c>
      <c r="I7" s="1">
        <v>41528</v>
      </c>
    </row>
    <row r="8" spans="1:12" x14ac:dyDescent="0.35">
      <c r="A8">
        <v>1007</v>
      </c>
      <c r="B8" t="s">
        <v>33</v>
      </c>
      <c r="C8" t="s">
        <v>34</v>
      </c>
      <c r="D8">
        <v>32</v>
      </c>
      <c r="E8" t="s">
        <v>28</v>
      </c>
      <c r="F8" t="s">
        <v>32</v>
      </c>
      <c r="G8">
        <v>41000</v>
      </c>
      <c r="H8" s="1">
        <v>37933</v>
      </c>
      <c r="I8" s="1">
        <v>41551</v>
      </c>
    </row>
    <row r="9" spans="1:12" x14ac:dyDescent="0.35">
      <c r="A9">
        <v>1008</v>
      </c>
      <c r="B9" t="s">
        <v>16</v>
      </c>
      <c r="C9" t="s">
        <v>17</v>
      </c>
      <c r="D9">
        <v>38</v>
      </c>
      <c r="E9" t="s">
        <v>26</v>
      </c>
      <c r="F9" t="s">
        <v>25</v>
      </c>
      <c r="G9">
        <v>48000</v>
      </c>
      <c r="H9" s="1">
        <v>37416</v>
      </c>
      <c r="I9" s="1">
        <v>42116</v>
      </c>
    </row>
    <row r="10" spans="1:12" x14ac:dyDescent="0.35">
      <c r="A10">
        <v>1009</v>
      </c>
      <c r="B10" t="s">
        <v>10</v>
      </c>
      <c r="C10" t="s">
        <v>11</v>
      </c>
      <c r="D10">
        <v>31</v>
      </c>
      <c r="E10" t="s">
        <v>26</v>
      </c>
      <c r="F10" t="s">
        <v>29</v>
      </c>
      <c r="G10">
        <v>42000</v>
      </c>
      <c r="H10" s="1">
        <v>37843</v>
      </c>
      <c r="I10" s="1">
        <v>40800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17F6E-9452-40AF-AFA2-377600A25F44}">
  <sheetPr>
    <tabColor theme="9"/>
  </sheetPr>
  <dimension ref="A1:L10"/>
  <sheetViews>
    <sheetView topLeftCell="B1" workbookViewId="0">
      <selection activeCell="F22" sqref="F22"/>
    </sheetView>
  </sheetViews>
  <sheetFormatPr defaultColWidth="13.6328125" defaultRowHeight="14.5" x14ac:dyDescent="0.35"/>
  <cols>
    <col min="1" max="1" width="10.81640625" bestFit="1" customWidth="1"/>
    <col min="4" max="4" width="7.6328125" customWidth="1"/>
  </cols>
  <sheetData>
    <row r="1" spans="1:12" x14ac:dyDescent="0.35">
      <c r="A1" t="s">
        <v>20</v>
      </c>
      <c r="B1" t="s">
        <v>0</v>
      </c>
      <c r="C1" t="s">
        <v>1</v>
      </c>
      <c r="D1" t="s">
        <v>23</v>
      </c>
      <c r="E1" t="s">
        <v>24</v>
      </c>
      <c r="F1" t="s">
        <v>21</v>
      </c>
      <c r="G1" t="s">
        <v>22</v>
      </c>
      <c r="H1" t="s">
        <v>36</v>
      </c>
      <c r="I1" t="s">
        <v>37</v>
      </c>
      <c r="J1" t="s">
        <v>77</v>
      </c>
      <c r="K1" t="s">
        <v>78</v>
      </c>
      <c r="L1" t="s">
        <v>79</v>
      </c>
    </row>
    <row r="2" spans="1:12" x14ac:dyDescent="0.35">
      <c r="A2">
        <v>1001</v>
      </c>
      <c r="B2" t="s">
        <v>2</v>
      </c>
      <c r="C2" t="s">
        <v>3</v>
      </c>
      <c r="D2">
        <v>30</v>
      </c>
      <c r="E2" t="s">
        <v>26</v>
      </c>
      <c r="F2" t="s">
        <v>25</v>
      </c>
      <c r="G2">
        <v>45000</v>
      </c>
      <c r="H2" s="1">
        <v>37197</v>
      </c>
      <c r="I2" s="1">
        <v>42253</v>
      </c>
    </row>
    <row r="3" spans="1:12" x14ac:dyDescent="0.35">
      <c r="A3">
        <v>1002</v>
      </c>
      <c r="B3" t="s">
        <v>4</v>
      </c>
      <c r="C3" t="s">
        <v>5</v>
      </c>
      <c r="D3">
        <v>30</v>
      </c>
      <c r="E3" t="s">
        <v>28</v>
      </c>
      <c r="F3" t="s">
        <v>27</v>
      </c>
      <c r="G3">
        <v>36000</v>
      </c>
      <c r="H3" s="1">
        <v>36436</v>
      </c>
      <c r="I3" s="1">
        <v>42287</v>
      </c>
    </row>
    <row r="4" spans="1:12" x14ac:dyDescent="0.35">
      <c r="A4">
        <v>1003</v>
      </c>
      <c r="B4" t="s">
        <v>6</v>
      </c>
      <c r="C4" t="s">
        <v>7</v>
      </c>
      <c r="D4">
        <v>29</v>
      </c>
      <c r="E4" t="s">
        <v>26</v>
      </c>
      <c r="F4" t="s">
        <v>25</v>
      </c>
      <c r="G4">
        <v>63000</v>
      </c>
      <c r="H4" s="1">
        <v>36711</v>
      </c>
      <c r="I4" s="1">
        <v>42986</v>
      </c>
    </row>
    <row r="5" spans="1:12" x14ac:dyDescent="0.35">
      <c r="A5">
        <v>1004</v>
      </c>
      <c r="B5" t="s">
        <v>13</v>
      </c>
      <c r="C5" t="s">
        <v>12</v>
      </c>
      <c r="D5">
        <v>31</v>
      </c>
      <c r="E5" t="s">
        <v>28</v>
      </c>
      <c r="F5" t="s">
        <v>29</v>
      </c>
      <c r="G5">
        <v>47000</v>
      </c>
      <c r="H5" s="1">
        <v>36530</v>
      </c>
      <c r="I5" s="1">
        <v>42341</v>
      </c>
    </row>
    <row r="6" spans="1:12" x14ac:dyDescent="0.35">
      <c r="A6">
        <v>1005</v>
      </c>
      <c r="B6" t="s">
        <v>14</v>
      </c>
      <c r="C6" t="s">
        <v>15</v>
      </c>
      <c r="D6">
        <v>32</v>
      </c>
      <c r="E6" t="s">
        <v>26</v>
      </c>
      <c r="F6" t="s">
        <v>30</v>
      </c>
      <c r="G6">
        <v>50000</v>
      </c>
      <c r="H6" s="1">
        <v>37017</v>
      </c>
      <c r="I6" s="1">
        <v>42977</v>
      </c>
    </row>
    <row r="7" spans="1:12" x14ac:dyDescent="0.35">
      <c r="A7">
        <v>1006</v>
      </c>
      <c r="B7" t="s">
        <v>8</v>
      </c>
      <c r="C7" t="s">
        <v>9</v>
      </c>
      <c r="D7">
        <v>35</v>
      </c>
      <c r="E7" t="s">
        <v>26</v>
      </c>
      <c r="F7" t="s">
        <v>31</v>
      </c>
      <c r="G7">
        <v>65000</v>
      </c>
      <c r="H7" s="1">
        <v>35040</v>
      </c>
      <c r="I7" s="1">
        <v>41528</v>
      </c>
    </row>
    <row r="8" spans="1:12" x14ac:dyDescent="0.35">
      <c r="A8">
        <v>1007</v>
      </c>
      <c r="B8" t="s">
        <v>33</v>
      </c>
      <c r="C8" t="s">
        <v>34</v>
      </c>
      <c r="D8">
        <v>32</v>
      </c>
      <c r="E8" t="s">
        <v>28</v>
      </c>
      <c r="F8" t="s">
        <v>32</v>
      </c>
      <c r="G8">
        <v>41000</v>
      </c>
      <c r="H8" s="1">
        <v>37933</v>
      </c>
      <c r="I8" s="1">
        <v>41551</v>
      </c>
    </row>
    <row r="9" spans="1:12" x14ac:dyDescent="0.35">
      <c r="A9">
        <v>1008</v>
      </c>
      <c r="B9" t="s">
        <v>16</v>
      </c>
      <c r="C9" t="s">
        <v>17</v>
      </c>
      <c r="D9">
        <v>38</v>
      </c>
      <c r="E9" t="s">
        <v>26</v>
      </c>
      <c r="F9" t="s">
        <v>25</v>
      </c>
      <c r="G9">
        <v>48000</v>
      </c>
      <c r="H9" s="1">
        <v>37416</v>
      </c>
      <c r="I9" s="1">
        <v>42116</v>
      </c>
    </row>
    <row r="10" spans="1:12" x14ac:dyDescent="0.35">
      <c r="A10">
        <v>1009</v>
      </c>
      <c r="B10" t="s">
        <v>10</v>
      </c>
      <c r="C10" t="s">
        <v>11</v>
      </c>
      <c r="D10">
        <v>31</v>
      </c>
      <c r="E10" t="s">
        <v>26</v>
      </c>
      <c r="F10" t="s">
        <v>29</v>
      </c>
      <c r="G10">
        <v>42000</v>
      </c>
      <c r="H10" s="1">
        <v>37843</v>
      </c>
      <c r="I10" s="1">
        <v>40800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CEB6B-626E-4A35-80E5-C2D5D9871FFE}">
  <sheetPr>
    <tabColor theme="9"/>
  </sheetPr>
  <dimension ref="A1:M10"/>
  <sheetViews>
    <sheetView workbookViewId="0">
      <selection activeCell="H14" sqref="H14"/>
    </sheetView>
  </sheetViews>
  <sheetFormatPr defaultColWidth="13.6328125" defaultRowHeight="14.5" x14ac:dyDescent="0.35"/>
  <cols>
    <col min="1" max="1" width="10.81640625" bestFit="1" customWidth="1"/>
    <col min="4" max="4" width="7.6328125" customWidth="1"/>
  </cols>
  <sheetData>
    <row r="1" spans="1:13" x14ac:dyDescent="0.35">
      <c r="A1" t="s">
        <v>20</v>
      </c>
      <c r="B1" t="s">
        <v>0</v>
      </c>
      <c r="C1" t="s">
        <v>1</v>
      </c>
      <c r="D1" t="s">
        <v>23</v>
      </c>
      <c r="E1" t="s">
        <v>24</v>
      </c>
      <c r="F1" t="s">
        <v>21</v>
      </c>
      <c r="G1" t="s">
        <v>22</v>
      </c>
      <c r="H1" t="s">
        <v>36</v>
      </c>
      <c r="I1" t="s">
        <v>37</v>
      </c>
      <c r="J1" t="s">
        <v>77</v>
      </c>
      <c r="K1" t="s">
        <v>78</v>
      </c>
      <c r="L1" t="s">
        <v>79</v>
      </c>
    </row>
    <row r="2" spans="1:13" x14ac:dyDescent="0.35">
      <c r="A2">
        <v>1001</v>
      </c>
      <c r="B2" t="s">
        <v>2</v>
      </c>
      <c r="C2" t="s">
        <v>3</v>
      </c>
      <c r="D2">
        <v>30</v>
      </c>
      <c r="E2" t="s">
        <v>26</v>
      </c>
      <c r="F2" t="s">
        <v>25</v>
      </c>
      <c r="G2">
        <v>45000</v>
      </c>
      <c r="H2" s="1">
        <v>37197</v>
      </c>
      <c r="I2" s="1">
        <v>42253</v>
      </c>
      <c r="J2">
        <f>COUNT(G2:G10)</f>
        <v>9</v>
      </c>
      <c r="K2">
        <f>COUNTIF(G2:G10,"&gt;45000")</f>
        <v>5</v>
      </c>
      <c r="L2">
        <f>COUNTIFS(A2:A10,"&gt;1005",E2:E10,"Male")</f>
        <v>3</v>
      </c>
      <c r="M2" t="s">
        <v>134</v>
      </c>
    </row>
    <row r="3" spans="1:13" x14ac:dyDescent="0.35">
      <c r="A3">
        <v>1002</v>
      </c>
      <c r="B3" t="s">
        <v>4</v>
      </c>
      <c r="C3" t="s">
        <v>5</v>
      </c>
      <c r="D3">
        <v>30</v>
      </c>
      <c r="E3" t="s">
        <v>28</v>
      </c>
      <c r="F3" t="s">
        <v>27</v>
      </c>
      <c r="G3">
        <v>36000</v>
      </c>
      <c r="H3" s="1">
        <v>36436</v>
      </c>
      <c r="I3" s="1">
        <v>42287</v>
      </c>
      <c r="M3" t="s">
        <v>135</v>
      </c>
    </row>
    <row r="4" spans="1:13" x14ac:dyDescent="0.35">
      <c r="A4">
        <v>1003</v>
      </c>
      <c r="B4" t="s">
        <v>6</v>
      </c>
      <c r="C4" t="s">
        <v>7</v>
      </c>
      <c r="D4">
        <v>29</v>
      </c>
      <c r="E4" t="s">
        <v>26</v>
      </c>
      <c r="F4" t="s">
        <v>25</v>
      </c>
      <c r="G4">
        <v>63000</v>
      </c>
      <c r="H4" s="1">
        <v>36711</v>
      </c>
      <c r="I4" s="1">
        <v>42986</v>
      </c>
      <c r="M4" t="s">
        <v>136</v>
      </c>
    </row>
    <row r="5" spans="1:13" x14ac:dyDescent="0.35">
      <c r="A5">
        <v>1004</v>
      </c>
      <c r="B5" t="s">
        <v>13</v>
      </c>
      <c r="C5" t="s">
        <v>12</v>
      </c>
      <c r="D5">
        <v>31</v>
      </c>
      <c r="E5" t="s">
        <v>28</v>
      </c>
      <c r="F5" t="s">
        <v>29</v>
      </c>
      <c r="G5">
        <v>47000</v>
      </c>
      <c r="H5" s="1">
        <v>36530</v>
      </c>
      <c r="I5" s="1">
        <v>42341</v>
      </c>
      <c r="M5" t="s">
        <v>137</v>
      </c>
    </row>
    <row r="6" spans="1:13" x14ac:dyDescent="0.35">
      <c r="A6">
        <v>1005</v>
      </c>
      <c r="B6" t="s">
        <v>14</v>
      </c>
      <c r="C6" t="s">
        <v>15</v>
      </c>
      <c r="D6">
        <v>32</v>
      </c>
      <c r="E6" t="s">
        <v>26</v>
      </c>
      <c r="F6" t="s">
        <v>30</v>
      </c>
      <c r="G6">
        <v>50000</v>
      </c>
      <c r="H6" s="1">
        <v>37017</v>
      </c>
      <c r="I6" s="1">
        <v>42977</v>
      </c>
    </row>
    <row r="7" spans="1:13" x14ac:dyDescent="0.35">
      <c r="A7">
        <v>1006</v>
      </c>
      <c r="B7" t="s">
        <v>8</v>
      </c>
      <c r="C7" t="s">
        <v>9</v>
      </c>
      <c r="D7">
        <v>35</v>
      </c>
      <c r="E7" t="s">
        <v>26</v>
      </c>
      <c r="F7" t="s">
        <v>31</v>
      </c>
      <c r="G7">
        <v>65000</v>
      </c>
      <c r="H7" s="1">
        <v>35040</v>
      </c>
      <c r="I7" s="1">
        <v>41528</v>
      </c>
    </row>
    <row r="8" spans="1:13" x14ac:dyDescent="0.35">
      <c r="A8">
        <v>1007</v>
      </c>
      <c r="B8" t="s">
        <v>33</v>
      </c>
      <c r="C8" t="s">
        <v>34</v>
      </c>
      <c r="D8">
        <v>32</v>
      </c>
      <c r="E8" t="s">
        <v>28</v>
      </c>
      <c r="F8" t="s">
        <v>32</v>
      </c>
      <c r="G8">
        <v>41000</v>
      </c>
      <c r="H8" s="1">
        <v>37933</v>
      </c>
      <c r="I8" s="1">
        <v>41551</v>
      </c>
    </row>
    <row r="9" spans="1:13" x14ac:dyDescent="0.35">
      <c r="A9">
        <v>1008</v>
      </c>
      <c r="B9" t="s">
        <v>16</v>
      </c>
      <c r="C9" t="s">
        <v>17</v>
      </c>
      <c r="D9">
        <v>38</v>
      </c>
      <c r="E9" t="s">
        <v>26</v>
      </c>
      <c r="F9" t="s">
        <v>25</v>
      </c>
      <c r="G9">
        <v>48000</v>
      </c>
      <c r="H9" s="1">
        <v>37416</v>
      </c>
      <c r="I9" s="1">
        <v>42116</v>
      </c>
    </row>
    <row r="10" spans="1:13" x14ac:dyDescent="0.35">
      <c r="A10">
        <v>1009</v>
      </c>
      <c r="B10" t="s">
        <v>10</v>
      </c>
      <c r="C10" t="s">
        <v>11</v>
      </c>
      <c r="D10">
        <v>31</v>
      </c>
      <c r="E10" t="s">
        <v>26</v>
      </c>
      <c r="F10" t="s">
        <v>29</v>
      </c>
      <c r="G10">
        <v>42000</v>
      </c>
      <c r="H10" s="1">
        <v>37843</v>
      </c>
      <c r="I10" s="1">
        <v>40800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C615-726F-40E3-8B82-34FDF2E77F43}">
  <sheetPr>
    <tabColor theme="9"/>
  </sheetPr>
  <dimension ref="A1:L10"/>
  <sheetViews>
    <sheetView topLeftCell="C1" workbookViewId="0">
      <selection activeCell="K6" sqref="K6"/>
    </sheetView>
  </sheetViews>
  <sheetFormatPr defaultColWidth="13.6328125" defaultRowHeight="14.5" x14ac:dyDescent="0.35"/>
  <cols>
    <col min="1" max="1" width="10.81640625" bestFit="1" customWidth="1"/>
    <col min="4" max="4" width="7.6328125" customWidth="1"/>
    <col min="11" max="11" width="22.54296875" bestFit="1" customWidth="1"/>
    <col min="12" max="12" width="42.08984375" bestFit="1" customWidth="1"/>
  </cols>
  <sheetData>
    <row r="1" spans="1:12" x14ac:dyDescent="0.35">
      <c r="A1" t="s">
        <v>20</v>
      </c>
      <c r="B1" t="s">
        <v>0</v>
      </c>
      <c r="C1" t="s">
        <v>1</v>
      </c>
      <c r="D1" t="s">
        <v>23</v>
      </c>
      <c r="E1" t="s">
        <v>24</v>
      </c>
      <c r="F1" t="s">
        <v>21</v>
      </c>
      <c r="G1" t="s">
        <v>22</v>
      </c>
      <c r="H1" t="s">
        <v>36</v>
      </c>
      <c r="I1" t="s">
        <v>37</v>
      </c>
      <c r="J1" t="s">
        <v>77</v>
      </c>
      <c r="K1" t="s">
        <v>174</v>
      </c>
      <c r="L1" t="s">
        <v>175</v>
      </c>
    </row>
    <row r="2" spans="1:12" x14ac:dyDescent="0.35">
      <c r="A2">
        <v>1001</v>
      </c>
      <c r="B2" t="s">
        <v>2</v>
      </c>
      <c r="C2" t="s">
        <v>3</v>
      </c>
      <c r="D2">
        <v>30</v>
      </c>
      <c r="E2" t="s">
        <v>26</v>
      </c>
      <c r="F2" t="s">
        <v>25</v>
      </c>
      <c r="G2">
        <v>45000</v>
      </c>
      <c r="H2" s="1">
        <v>37197</v>
      </c>
      <c r="I2" s="1">
        <v>42253</v>
      </c>
      <c r="J2">
        <f>COUNT(G2:G10)</f>
        <v>9</v>
      </c>
      <c r="K2">
        <f>COUNTIF(G2:G10,"&gt;45000")</f>
        <v>5</v>
      </c>
      <c r="L2">
        <f>COUNTIFS(A2:A10,"&gt;1005",E2:E10,"Male")</f>
        <v>3</v>
      </c>
    </row>
    <row r="3" spans="1:12" x14ac:dyDescent="0.35">
      <c r="A3">
        <v>1002</v>
      </c>
      <c r="B3" t="s">
        <v>4</v>
      </c>
      <c r="C3" t="s">
        <v>5</v>
      </c>
      <c r="D3">
        <v>30</v>
      </c>
      <c r="E3" t="s">
        <v>28</v>
      </c>
      <c r="F3" t="s">
        <v>27</v>
      </c>
      <c r="G3">
        <v>36000</v>
      </c>
      <c r="H3" s="1">
        <v>36436</v>
      </c>
      <c r="I3" s="1">
        <v>42287</v>
      </c>
    </row>
    <row r="4" spans="1:12" x14ac:dyDescent="0.35">
      <c r="A4">
        <v>1003</v>
      </c>
      <c r="B4" t="s">
        <v>6</v>
      </c>
      <c r="C4" t="s">
        <v>7</v>
      </c>
      <c r="D4">
        <v>29</v>
      </c>
      <c r="E4" t="s">
        <v>26</v>
      </c>
      <c r="F4" t="s">
        <v>25</v>
      </c>
      <c r="G4">
        <v>63000</v>
      </c>
      <c r="H4" s="1">
        <v>36711</v>
      </c>
      <c r="I4" s="1">
        <v>42986</v>
      </c>
    </row>
    <row r="5" spans="1:12" x14ac:dyDescent="0.35">
      <c r="A5">
        <v>1004</v>
      </c>
      <c r="B5" t="s">
        <v>13</v>
      </c>
      <c r="C5" t="s">
        <v>12</v>
      </c>
      <c r="D5">
        <v>31</v>
      </c>
      <c r="E5" t="s">
        <v>28</v>
      </c>
      <c r="F5" t="s">
        <v>29</v>
      </c>
      <c r="G5">
        <v>47000</v>
      </c>
      <c r="H5" s="1">
        <v>36530</v>
      </c>
      <c r="I5" s="1">
        <v>42341</v>
      </c>
    </row>
    <row r="6" spans="1:12" x14ac:dyDescent="0.35">
      <c r="A6">
        <v>1005</v>
      </c>
      <c r="B6" t="s">
        <v>14</v>
      </c>
      <c r="C6" t="s">
        <v>15</v>
      </c>
      <c r="D6">
        <v>32</v>
      </c>
      <c r="E6" t="s">
        <v>26</v>
      </c>
      <c r="F6" t="s">
        <v>30</v>
      </c>
      <c r="G6">
        <v>50000</v>
      </c>
      <c r="H6" s="1">
        <v>37017</v>
      </c>
      <c r="I6" s="1">
        <v>42977</v>
      </c>
    </row>
    <row r="7" spans="1:12" x14ac:dyDescent="0.35">
      <c r="A7">
        <v>1006</v>
      </c>
      <c r="B7" t="s">
        <v>8</v>
      </c>
      <c r="C7" t="s">
        <v>9</v>
      </c>
      <c r="D7">
        <v>35</v>
      </c>
      <c r="E7" t="s">
        <v>26</v>
      </c>
      <c r="F7" t="s">
        <v>31</v>
      </c>
      <c r="G7">
        <v>65000</v>
      </c>
      <c r="H7" s="1">
        <v>35040</v>
      </c>
      <c r="I7" s="1">
        <v>41528</v>
      </c>
    </row>
    <row r="8" spans="1:12" x14ac:dyDescent="0.35">
      <c r="A8">
        <v>1007</v>
      </c>
      <c r="B8" t="s">
        <v>33</v>
      </c>
      <c r="C8" t="s">
        <v>34</v>
      </c>
      <c r="D8">
        <v>32</v>
      </c>
      <c r="E8" t="s">
        <v>28</v>
      </c>
      <c r="F8" t="s">
        <v>32</v>
      </c>
      <c r="G8">
        <v>41000</v>
      </c>
      <c r="H8" s="1">
        <v>37933</v>
      </c>
      <c r="I8" s="1">
        <v>41551</v>
      </c>
    </row>
    <row r="9" spans="1:12" x14ac:dyDescent="0.35">
      <c r="A9">
        <v>1008</v>
      </c>
      <c r="B9" t="s">
        <v>16</v>
      </c>
      <c r="C9" t="s">
        <v>17</v>
      </c>
      <c r="D9">
        <v>38</v>
      </c>
      <c r="E9" t="s">
        <v>26</v>
      </c>
      <c r="F9" t="s">
        <v>25</v>
      </c>
      <c r="G9">
        <v>48000</v>
      </c>
      <c r="H9" s="1">
        <v>37416</v>
      </c>
      <c r="I9" s="1">
        <v>42116</v>
      </c>
    </row>
    <row r="10" spans="1:12" x14ac:dyDescent="0.35">
      <c r="A10">
        <v>1009</v>
      </c>
      <c r="B10" t="s">
        <v>10</v>
      </c>
      <c r="C10" t="s">
        <v>11</v>
      </c>
      <c r="D10">
        <v>31</v>
      </c>
      <c r="E10" t="s">
        <v>26</v>
      </c>
      <c r="F10" t="s">
        <v>29</v>
      </c>
      <c r="G10">
        <v>42000</v>
      </c>
      <c r="H10" s="1">
        <v>37843</v>
      </c>
      <c r="I10" s="1">
        <v>40800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77C31-5FD1-4473-A6A1-29ABAD3F7755}">
  <sheetPr>
    <tabColor theme="9"/>
  </sheetPr>
  <dimension ref="A1:J12"/>
  <sheetViews>
    <sheetView workbookViewId="0">
      <selection activeCell="I17" sqref="I17"/>
    </sheetView>
  </sheetViews>
  <sheetFormatPr defaultRowHeight="14.5" x14ac:dyDescent="0.35"/>
  <cols>
    <col min="2" max="2" width="10.453125" customWidth="1"/>
    <col min="3" max="5" width="10.6328125" customWidth="1"/>
    <col min="6" max="6" width="16.54296875" customWidth="1"/>
    <col min="8" max="8" width="14.1796875" customWidth="1"/>
    <col min="9" max="9" width="14.81640625" customWidth="1"/>
    <col min="10" max="10" width="22" bestFit="1" customWidth="1"/>
  </cols>
  <sheetData>
    <row r="1" spans="1:10" x14ac:dyDescent="0.35">
      <c r="A1" t="s">
        <v>20</v>
      </c>
      <c r="B1" t="s">
        <v>0</v>
      </c>
      <c r="C1" t="s">
        <v>1</v>
      </c>
      <c r="D1" t="s">
        <v>23</v>
      </c>
      <c r="E1" t="s">
        <v>24</v>
      </c>
      <c r="F1" t="s">
        <v>21</v>
      </c>
      <c r="G1" t="s">
        <v>22</v>
      </c>
      <c r="H1" t="s">
        <v>36</v>
      </c>
      <c r="I1" t="s">
        <v>37</v>
      </c>
      <c r="J1" t="s">
        <v>18</v>
      </c>
    </row>
    <row r="2" spans="1:10" x14ac:dyDescent="0.35">
      <c r="A2">
        <v>1001</v>
      </c>
      <c r="B2" t="s">
        <v>2</v>
      </c>
      <c r="C2" t="s">
        <v>3</v>
      </c>
      <c r="D2">
        <v>30</v>
      </c>
      <c r="E2" t="s">
        <v>26</v>
      </c>
      <c r="F2" t="s">
        <v>25</v>
      </c>
      <c r="G2">
        <v>45000</v>
      </c>
      <c r="H2" s="1">
        <v>37197</v>
      </c>
      <c r="I2" s="1">
        <v>42253</v>
      </c>
    </row>
    <row r="3" spans="1:10" x14ac:dyDescent="0.35">
      <c r="A3">
        <v>1002</v>
      </c>
      <c r="B3" t="s">
        <v>4</v>
      </c>
      <c r="C3" t="s">
        <v>5</v>
      </c>
      <c r="D3">
        <v>30</v>
      </c>
      <c r="E3" t="s">
        <v>28</v>
      </c>
      <c r="F3" t="s">
        <v>27</v>
      </c>
      <c r="G3">
        <v>36000</v>
      </c>
      <c r="H3" s="1">
        <v>36436</v>
      </c>
      <c r="I3" s="1">
        <v>42287</v>
      </c>
    </row>
    <row r="4" spans="1:10" x14ac:dyDescent="0.35">
      <c r="A4">
        <v>1003</v>
      </c>
      <c r="B4" t="s">
        <v>6</v>
      </c>
      <c r="C4" t="s">
        <v>7</v>
      </c>
      <c r="D4">
        <v>29</v>
      </c>
      <c r="E4" t="s">
        <v>26</v>
      </c>
      <c r="F4" t="s">
        <v>25</v>
      </c>
      <c r="G4">
        <v>63000</v>
      </c>
      <c r="H4" s="1">
        <v>36711</v>
      </c>
      <c r="I4" s="1">
        <v>42986</v>
      </c>
    </row>
    <row r="5" spans="1:10" x14ac:dyDescent="0.35">
      <c r="A5">
        <v>1004</v>
      </c>
      <c r="B5" t="s">
        <v>13</v>
      </c>
      <c r="C5" t="s">
        <v>12</v>
      </c>
      <c r="D5">
        <v>31</v>
      </c>
      <c r="E5" t="s">
        <v>28</v>
      </c>
      <c r="F5" t="s">
        <v>29</v>
      </c>
      <c r="G5">
        <v>47000</v>
      </c>
      <c r="H5" s="1">
        <v>36530</v>
      </c>
      <c r="I5" s="1">
        <v>42341</v>
      </c>
    </row>
    <row r="6" spans="1:10" x14ac:dyDescent="0.35">
      <c r="A6">
        <v>1005</v>
      </c>
      <c r="B6" t="s">
        <v>14</v>
      </c>
      <c r="C6" t="s">
        <v>15</v>
      </c>
      <c r="D6">
        <v>32</v>
      </c>
      <c r="E6" t="s">
        <v>26</v>
      </c>
      <c r="F6" t="s">
        <v>30</v>
      </c>
      <c r="G6">
        <v>50000</v>
      </c>
      <c r="H6" s="1">
        <v>37017</v>
      </c>
      <c r="I6" s="1">
        <v>42977</v>
      </c>
    </row>
    <row r="7" spans="1:10" x14ac:dyDescent="0.35">
      <c r="A7">
        <v>1006</v>
      </c>
      <c r="B7" t="s">
        <v>8</v>
      </c>
      <c r="C7" t="s">
        <v>9</v>
      </c>
      <c r="D7">
        <v>35</v>
      </c>
      <c r="E7" t="s">
        <v>26</v>
      </c>
      <c r="F7" t="s">
        <v>31</v>
      </c>
      <c r="G7">
        <v>65000</v>
      </c>
      <c r="H7" s="1">
        <v>35040</v>
      </c>
      <c r="I7" s="1">
        <v>41528</v>
      </c>
    </row>
    <row r="8" spans="1:10" x14ac:dyDescent="0.35">
      <c r="A8">
        <v>1007</v>
      </c>
      <c r="B8" t="s">
        <v>33</v>
      </c>
      <c r="C8" t="s">
        <v>34</v>
      </c>
      <c r="D8">
        <v>32</v>
      </c>
      <c r="E8" t="s">
        <v>28</v>
      </c>
      <c r="F8" t="s">
        <v>32</v>
      </c>
      <c r="G8">
        <v>41000</v>
      </c>
      <c r="H8" s="1">
        <v>37933</v>
      </c>
      <c r="I8" s="1">
        <v>41551</v>
      </c>
    </row>
    <row r="9" spans="1:10" x14ac:dyDescent="0.35">
      <c r="A9">
        <v>1008</v>
      </c>
      <c r="B9" t="s">
        <v>16</v>
      </c>
      <c r="C9" t="s">
        <v>17</v>
      </c>
      <c r="D9">
        <v>38</v>
      </c>
      <c r="E9" t="s">
        <v>26</v>
      </c>
      <c r="F9" t="s">
        <v>25</v>
      </c>
      <c r="G9">
        <v>48000</v>
      </c>
      <c r="H9" s="1">
        <v>37416</v>
      </c>
      <c r="I9" s="1">
        <v>42116</v>
      </c>
    </row>
    <row r="10" spans="1:10" x14ac:dyDescent="0.35">
      <c r="A10">
        <v>1009</v>
      </c>
      <c r="B10" t="s">
        <v>10</v>
      </c>
      <c r="C10" t="s">
        <v>11</v>
      </c>
      <c r="D10">
        <v>31</v>
      </c>
      <c r="E10" t="s">
        <v>26</v>
      </c>
      <c r="F10" t="s">
        <v>29</v>
      </c>
      <c r="G10">
        <v>42000</v>
      </c>
      <c r="H10" s="1">
        <v>37843</v>
      </c>
      <c r="I10" s="1">
        <v>40800</v>
      </c>
    </row>
    <row r="11" spans="1:10" x14ac:dyDescent="0.35">
      <c r="H11" t="str">
        <f t="shared" ref="H11:H12" si="0">CONCATENATE(B11," ",C11)</f>
        <v xml:space="preserve"> </v>
      </c>
    </row>
    <row r="12" spans="1:10" x14ac:dyDescent="0.35">
      <c r="H12" t="str">
        <f t="shared" si="0"/>
        <v xml:space="preserve"> </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14338-8B10-42FB-8984-EA2DC66ACA33}">
  <sheetPr>
    <tabColor theme="9"/>
  </sheetPr>
  <dimension ref="A1:K12"/>
  <sheetViews>
    <sheetView workbookViewId="0">
      <selection activeCell="H13" sqref="H13"/>
    </sheetView>
  </sheetViews>
  <sheetFormatPr defaultRowHeight="14.5" x14ac:dyDescent="0.35"/>
  <cols>
    <col min="2" max="2" width="10.453125" customWidth="1"/>
    <col min="3" max="5" width="10.6328125" customWidth="1"/>
    <col min="6" max="6" width="16.54296875" customWidth="1"/>
    <col min="8" max="8" width="14.1796875" customWidth="1"/>
    <col min="9" max="9" width="14.81640625" customWidth="1"/>
    <col min="10" max="10" width="22" bestFit="1" customWidth="1"/>
    <col min="11" max="11" width="35.7265625" bestFit="1" customWidth="1"/>
  </cols>
  <sheetData>
    <row r="1" spans="1:11" x14ac:dyDescent="0.35">
      <c r="A1" t="s">
        <v>20</v>
      </c>
      <c r="B1" t="s">
        <v>0</v>
      </c>
      <c r="C1" t="s">
        <v>1</v>
      </c>
      <c r="D1" t="s">
        <v>23</v>
      </c>
      <c r="E1" t="s">
        <v>24</v>
      </c>
      <c r="F1" t="s">
        <v>21</v>
      </c>
      <c r="G1" t="s">
        <v>22</v>
      </c>
      <c r="H1" t="s">
        <v>36</v>
      </c>
      <c r="I1" t="s">
        <v>37</v>
      </c>
      <c r="J1" t="s">
        <v>18</v>
      </c>
      <c r="K1" t="s">
        <v>125</v>
      </c>
    </row>
    <row r="2" spans="1:11" x14ac:dyDescent="0.35">
      <c r="A2">
        <v>1001</v>
      </c>
      <c r="B2" t="s">
        <v>2</v>
      </c>
      <c r="C2" t="s">
        <v>3</v>
      </c>
      <c r="D2">
        <v>30</v>
      </c>
      <c r="E2" t="s">
        <v>26</v>
      </c>
      <c r="F2" t="s">
        <v>25</v>
      </c>
      <c r="G2">
        <v>45000</v>
      </c>
      <c r="H2" s="1">
        <v>37197</v>
      </c>
      <c r="I2" s="1">
        <v>42253</v>
      </c>
      <c r="J2" t="str">
        <f>_xlfn.CONCAT(B2," ",C2)</f>
        <v>Jim Halpert</v>
      </c>
      <c r="K2" t="str">
        <f>_xlfn.CONCAT(B2, ".", C2,"@gmail.com")</f>
        <v>Jim.Halpert@gmail.com</v>
      </c>
    </row>
    <row r="3" spans="1:11" x14ac:dyDescent="0.35">
      <c r="A3">
        <v>1002</v>
      </c>
      <c r="B3" t="s">
        <v>4</v>
      </c>
      <c r="C3" t="s">
        <v>5</v>
      </c>
      <c r="D3">
        <v>30</v>
      </c>
      <c r="E3" t="s">
        <v>28</v>
      </c>
      <c r="F3" t="s">
        <v>27</v>
      </c>
      <c r="G3">
        <v>36000</v>
      </c>
      <c r="H3" s="1">
        <v>36436</v>
      </c>
      <c r="I3" s="1">
        <v>42287</v>
      </c>
      <c r="J3" t="str">
        <f t="shared" ref="J3:J12" si="0">_xlfn.CONCAT(B3," ",C3)</f>
        <v>Pam Beasley</v>
      </c>
      <c r="K3" t="str">
        <f t="shared" ref="K3:K10" si="1">_xlfn.CONCAT(B3, ".", C3,"@gmail.com")</f>
        <v>Pam.Beasley@gmail.com</v>
      </c>
    </row>
    <row r="4" spans="1:11" x14ac:dyDescent="0.35">
      <c r="A4">
        <v>1003</v>
      </c>
      <c r="B4" t="s">
        <v>6</v>
      </c>
      <c r="C4" t="s">
        <v>7</v>
      </c>
      <c r="D4">
        <v>29</v>
      </c>
      <c r="E4" t="s">
        <v>26</v>
      </c>
      <c r="F4" t="s">
        <v>25</v>
      </c>
      <c r="G4">
        <v>63000</v>
      </c>
      <c r="H4" s="1">
        <v>36711</v>
      </c>
      <c r="I4" s="1">
        <v>42986</v>
      </c>
      <c r="J4" t="str">
        <f t="shared" si="0"/>
        <v>Dwight Schrute</v>
      </c>
      <c r="K4" t="str">
        <f t="shared" si="1"/>
        <v>Dwight.Schrute@gmail.com</v>
      </c>
    </row>
    <row r="5" spans="1:11" x14ac:dyDescent="0.35">
      <c r="A5">
        <v>1004</v>
      </c>
      <c r="B5" t="s">
        <v>13</v>
      </c>
      <c r="C5" t="s">
        <v>12</v>
      </c>
      <c r="D5">
        <v>31</v>
      </c>
      <c r="E5" t="s">
        <v>28</v>
      </c>
      <c r="F5" t="s">
        <v>29</v>
      </c>
      <c r="G5">
        <v>47000</v>
      </c>
      <c r="H5" s="1">
        <v>36530</v>
      </c>
      <c r="I5" s="1">
        <v>42341</v>
      </c>
      <c r="J5" t="str">
        <f t="shared" si="0"/>
        <v>Angela Martin</v>
      </c>
      <c r="K5" t="str">
        <f t="shared" si="1"/>
        <v>Angela.Martin@gmail.com</v>
      </c>
    </row>
    <row r="6" spans="1:11" x14ac:dyDescent="0.35">
      <c r="A6">
        <v>1005</v>
      </c>
      <c r="B6" t="s">
        <v>14</v>
      </c>
      <c r="C6" t="s">
        <v>15</v>
      </c>
      <c r="D6">
        <v>32</v>
      </c>
      <c r="E6" t="s">
        <v>26</v>
      </c>
      <c r="F6" t="s">
        <v>30</v>
      </c>
      <c r="G6">
        <v>50000</v>
      </c>
      <c r="H6" s="1">
        <v>37017</v>
      </c>
      <c r="I6" s="1">
        <v>42977</v>
      </c>
      <c r="J6" t="str">
        <f t="shared" si="0"/>
        <v>Toby Flenderson</v>
      </c>
      <c r="K6" t="str">
        <f t="shared" si="1"/>
        <v>Toby.Flenderson@gmail.com</v>
      </c>
    </row>
    <row r="7" spans="1:11" x14ac:dyDescent="0.35">
      <c r="A7">
        <v>1006</v>
      </c>
      <c r="B7" t="s">
        <v>8</v>
      </c>
      <c r="C7" t="s">
        <v>9</v>
      </c>
      <c r="D7">
        <v>35</v>
      </c>
      <c r="E7" t="s">
        <v>26</v>
      </c>
      <c r="F7" t="s">
        <v>31</v>
      </c>
      <c r="G7">
        <v>65000</v>
      </c>
      <c r="H7" s="1">
        <v>35040</v>
      </c>
      <c r="I7" s="1">
        <v>41528</v>
      </c>
      <c r="J7" t="str">
        <f t="shared" si="0"/>
        <v>Michael Scott</v>
      </c>
      <c r="K7" t="str">
        <f t="shared" si="1"/>
        <v>Michael.Scott@gmail.com</v>
      </c>
    </row>
    <row r="8" spans="1:11" x14ac:dyDescent="0.35">
      <c r="A8">
        <v>1007</v>
      </c>
      <c r="B8" t="s">
        <v>33</v>
      </c>
      <c r="C8" t="s">
        <v>34</v>
      </c>
      <c r="D8">
        <v>32</v>
      </c>
      <c r="E8" t="s">
        <v>28</v>
      </c>
      <c r="F8" t="s">
        <v>32</v>
      </c>
      <c r="G8">
        <v>41000</v>
      </c>
      <c r="H8" s="1">
        <v>37933</v>
      </c>
      <c r="I8" s="1">
        <v>41551</v>
      </c>
      <c r="J8" t="str">
        <f t="shared" si="0"/>
        <v>Meredith Palmer</v>
      </c>
      <c r="K8" t="str">
        <f t="shared" si="1"/>
        <v>Meredith.Palmer@gmail.com</v>
      </c>
    </row>
    <row r="9" spans="1:11" x14ac:dyDescent="0.35">
      <c r="A9">
        <v>1008</v>
      </c>
      <c r="B9" t="s">
        <v>16</v>
      </c>
      <c r="C9" t="s">
        <v>17</v>
      </c>
      <c r="D9">
        <v>38</v>
      </c>
      <c r="E9" t="s">
        <v>26</v>
      </c>
      <c r="F9" t="s">
        <v>25</v>
      </c>
      <c r="G9">
        <v>48000</v>
      </c>
      <c r="H9" s="1">
        <v>37416</v>
      </c>
      <c r="I9" s="1">
        <v>42116</v>
      </c>
      <c r="J9" t="str">
        <f t="shared" si="0"/>
        <v>Stanley Hudson</v>
      </c>
      <c r="K9" t="str">
        <f t="shared" si="1"/>
        <v>Stanley.Hudson@gmail.com</v>
      </c>
    </row>
    <row r="10" spans="1:11" x14ac:dyDescent="0.35">
      <c r="A10">
        <v>1009</v>
      </c>
      <c r="B10" t="s">
        <v>10</v>
      </c>
      <c r="C10" t="s">
        <v>11</v>
      </c>
      <c r="D10">
        <v>31</v>
      </c>
      <c r="E10" t="s">
        <v>26</v>
      </c>
      <c r="F10" t="s">
        <v>29</v>
      </c>
      <c r="G10">
        <v>42000</v>
      </c>
      <c r="H10" s="1">
        <v>37843</v>
      </c>
      <c r="I10" s="1">
        <v>40800</v>
      </c>
      <c r="J10" t="str">
        <f t="shared" si="0"/>
        <v>Kevin Malone</v>
      </c>
      <c r="K10" t="str">
        <f t="shared" si="1"/>
        <v>Kevin.Malone@gmail.com</v>
      </c>
    </row>
    <row r="11" spans="1:11" x14ac:dyDescent="0.35">
      <c r="H11" t="str">
        <f t="shared" ref="H11:H12" si="2">CONCATENATE(B11," ",C11)</f>
        <v xml:space="preserve"> </v>
      </c>
      <c r="J11" t="str">
        <f t="shared" si="0"/>
        <v xml:space="preserve"> </v>
      </c>
    </row>
    <row r="12" spans="1:11" x14ac:dyDescent="0.35">
      <c r="H12" t="str">
        <f t="shared" si="2"/>
        <v xml:space="preserve"> </v>
      </c>
      <c r="J12" t="str">
        <f t="shared" si="0"/>
        <v xml:space="preserve"> </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816DF-CF9B-4EED-83FF-AEE756CB279F}">
  <sheetPr>
    <tabColor theme="9"/>
  </sheetPr>
  <dimension ref="A1:K12"/>
  <sheetViews>
    <sheetView workbookViewId="0">
      <selection activeCell="K13" sqref="K13"/>
    </sheetView>
  </sheetViews>
  <sheetFormatPr defaultRowHeight="14.5" x14ac:dyDescent="0.35"/>
  <cols>
    <col min="2" max="2" width="10.453125" customWidth="1"/>
    <col min="3" max="5" width="10.6328125" customWidth="1"/>
    <col min="6" max="6" width="16.54296875" customWidth="1"/>
    <col min="8" max="8" width="14.1796875" customWidth="1"/>
    <col min="9" max="9" width="14.81640625" customWidth="1"/>
    <col min="10" max="10" width="22" bestFit="1" customWidth="1"/>
    <col min="11" max="11" width="34.81640625" bestFit="1" customWidth="1"/>
  </cols>
  <sheetData>
    <row r="1" spans="1:11" x14ac:dyDescent="0.35">
      <c r="A1" t="s">
        <v>20</v>
      </c>
      <c r="B1" t="s">
        <v>0</v>
      </c>
      <c r="C1" t="s">
        <v>1</v>
      </c>
      <c r="D1" t="s">
        <v>23</v>
      </c>
      <c r="E1" t="s">
        <v>24</v>
      </c>
      <c r="F1" t="s">
        <v>21</v>
      </c>
      <c r="G1" t="s">
        <v>22</v>
      </c>
      <c r="H1" t="s">
        <v>36</v>
      </c>
      <c r="I1" t="s">
        <v>37</v>
      </c>
      <c r="J1" t="s">
        <v>18</v>
      </c>
      <c r="K1" t="s">
        <v>168</v>
      </c>
    </row>
    <row r="2" spans="1:11" x14ac:dyDescent="0.35">
      <c r="A2">
        <v>1001</v>
      </c>
      <c r="B2" t="s">
        <v>2</v>
      </c>
      <c r="C2" t="s">
        <v>3</v>
      </c>
      <c r="D2">
        <v>30</v>
      </c>
      <c r="E2" t="s">
        <v>26</v>
      </c>
      <c r="F2" t="s">
        <v>25</v>
      </c>
      <c r="G2">
        <v>45000</v>
      </c>
      <c r="H2" s="1">
        <v>37197</v>
      </c>
      <c r="I2" s="1">
        <v>42253</v>
      </c>
      <c r="J2" t="str">
        <f>_xlfn.CONCAT(B2, " ",C2)</f>
        <v>Jim Halpert</v>
      </c>
      <c r="K2" t="str">
        <f>CONCATENATE(B2,".",C2,"@gmail.com")</f>
        <v>Jim.Halpert@gmail.com</v>
      </c>
    </row>
    <row r="3" spans="1:11" x14ac:dyDescent="0.35">
      <c r="A3">
        <v>1002</v>
      </c>
      <c r="B3" t="s">
        <v>4</v>
      </c>
      <c r="C3" t="s">
        <v>5</v>
      </c>
      <c r="D3">
        <v>30</v>
      </c>
      <c r="E3" t="s">
        <v>28</v>
      </c>
      <c r="F3" t="s">
        <v>27</v>
      </c>
      <c r="G3">
        <v>36000</v>
      </c>
      <c r="H3" s="1">
        <v>36436</v>
      </c>
      <c r="I3" s="1">
        <v>42287</v>
      </c>
      <c r="J3" t="str">
        <f t="shared" ref="J3:J10" si="0">_xlfn.CONCAT(B3, " ",C3)</f>
        <v>Pam Beasley</v>
      </c>
      <c r="K3" t="str">
        <f t="shared" ref="K3:K10" si="1">CONCATENATE(B3,".",C3,"@gmail.com")</f>
        <v>Pam.Beasley@gmail.com</v>
      </c>
    </row>
    <row r="4" spans="1:11" x14ac:dyDescent="0.35">
      <c r="A4">
        <v>1003</v>
      </c>
      <c r="B4" t="s">
        <v>6</v>
      </c>
      <c r="C4" t="s">
        <v>7</v>
      </c>
      <c r="D4">
        <v>29</v>
      </c>
      <c r="E4" t="s">
        <v>26</v>
      </c>
      <c r="F4" t="s">
        <v>25</v>
      </c>
      <c r="G4">
        <v>63000</v>
      </c>
      <c r="H4" s="1">
        <v>36711</v>
      </c>
      <c r="I4" s="1">
        <v>42986</v>
      </c>
      <c r="J4" t="str">
        <f t="shared" si="0"/>
        <v>Dwight Schrute</v>
      </c>
      <c r="K4" t="str">
        <f t="shared" si="1"/>
        <v>Dwight.Schrute@gmail.com</v>
      </c>
    </row>
    <row r="5" spans="1:11" x14ac:dyDescent="0.35">
      <c r="A5">
        <v>1004</v>
      </c>
      <c r="B5" t="s">
        <v>13</v>
      </c>
      <c r="C5" t="s">
        <v>12</v>
      </c>
      <c r="D5">
        <v>31</v>
      </c>
      <c r="E5" t="s">
        <v>28</v>
      </c>
      <c r="F5" t="s">
        <v>29</v>
      </c>
      <c r="G5">
        <v>47000</v>
      </c>
      <c r="H5" s="1">
        <v>36530</v>
      </c>
      <c r="I5" s="1">
        <v>42341</v>
      </c>
      <c r="J5" t="str">
        <f t="shared" si="0"/>
        <v>Angela Martin</v>
      </c>
      <c r="K5" t="str">
        <f t="shared" si="1"/>
        <v>Angela.Martin@gmail.com</v>
      </c>
    </row>
    <row r="6" spans="1:11" x14ac:dyDescent="0.35">
      <c r="A6">
        <v>1005</v>
      </c>
      <c r="B6" t="s">
        <v>14</v>
      </c>
      <c r="C6" t="s">
        <v>15</v>
      </c>
      <c r="D6">
        <v>32</v>
      </c>
      <c r="E6" t="s">
        <v>26</v>
      </c>
      <c r="F6" t="s">
        <v>30</v>
      </c>
      <c r="G6">
        <v>50000</v>
      </c>
      <c r="H6" s="1">
        <v>37017</v>
      </c>
      <c r="I6" s="1">
        <v>42977</v>
      </c>
      <c r="J6" t="str">
        <f t="shared" si="0"/>
        <v>Toby Flenderson</v>
      </c>
      <c r="K6" t="str">
        <f t="shared" si="1"/>
        <v>Toby.Flenderson@gmail.com</v>
      </c>
    </row>
    <row r="7" spans="1:11" x14ac:dyDescent="0.35">
      <c r="A7">
        <v>1006</v>
      </c>
      <c r="B7" t="s">
        <v>8</v>
      </c>
      <c r="C7" t="s">
        <v>9</v>
      </c>
      <c r="D7">
        <v>35</v>
      </c>
      <c r="E7" t="s">
        <v>26</v>
      </c>
      <c r="F7" t="s">
        <v>31</v>
      </c>
      <c r="G7">
        <v>65000</v>
      </c>
      <c r="H7" s="1">
        <v>35040</v>
      </c>
      <c r="I7" s="1">
        <v>41528</v>
      </c>
      <c r="J7" t="str">
        <f t="shared" si="0"/>
        <v>Michael Scott</v>
      </c>
      <c r="K7" t="str">
        <f t="shared" si="1"/>
        <v>Michael.Scott@gmail.com</v>
      </c>
    </row>
    <row r="8" spans="1:11" x14ac:dyDescent="0.35">
      <c r="A8">
        <v>1007</v>
      </c>
      <c r="B8" t="s">
        <v>33</v>
      </c>
      <c r="C8" t="s">
        <v>34</v>
      </c>
      <c r="D8">
        <v>32</v>
      </c>
      <c r="E8" t="s">
        <v>28</v>
      </c>
      <c r="F8" t="s">
        <v>32</v>
      </c>
      <c r="G8">
        <v>41000</v>
      </c>
      <c r="H8" s="1">
        <v>37933</v>
      </c>
      <c r="I8" s="1">
        <v>41551</v>
      </c>
      <c r="J8" t="str">
        <f t="shared" si="0"/>
        <v>Meredith Palmer</v>
      </c>
      <c r="K8" t="str">
        <f t="shared" si="1"/>
        <v>Meredith.Palmer@gmail.com</v>
      </c>
    </row>
    <row r="9" spans="1:11" x14ac:dyDescent="0.35">
      <c r="A9">
        <v>1008</v>
      </c>
      <c r="B9" t="s">
        <v>16</v>
      </c>
      <c r="C9" t="s">
        <v>17</v>
      </c>
      <c r="D9">
        <v>38</v>
      </c>
      <c r="E9" t="s">
        <v>26</v>
      </c>
      <c r="F9" t="s">
        <v>25</v>
      </c>
      <c r="G9">
        <v>48000</v>
      </c>
      <c r="H9" s="1">
        <v>37416</v>
      </c>
      <c r="I9" s="1">
        <v>42116</v>
      </c>
      <c r="J9" t="str">
        <f t="shared" si="0"/>
        <v>Stanley Hudson</v>
      </c>
      <c r="K9" t="str">
        <f t="shared" si="1"/>
        <v>Stanley.Hudson@gmail.com</v>
      </c>
    </row>
    <row r="10" spans="1:11" x14ac:dyDescent="0.35">
      <c r="A10">
        <v>1009</v>
      </c>
      <c r="B10" t="s">
        <v>10</v>
      </c>
      <c r="C10" t="s">
        <v>11</v>
      </c>
      <c r="D10">
        <v>31</v>
      </c>
      <c r="E10" t="s">
        <v>26</v>
      </c>
      <c r="F10" t="s">
        <v>29</v>
      </c>
      <c r="G10">
        <v>42000</v>
      </c>
      <c r="H10" s="1">
        <v>37843</v>
      </c>
      <c r="I10" s="1">
        <v>40800</v>
      </c>
      <c r="J10" t="str">
        <f t="shared" si="0"/>
        <v>Kevin Malone</v>
      </c>
      <c r="K10" t="str">
        <f t="shared" si="1"/>
        <v>Kevin.Malone@gmail.com</v>
      </c>
    </row>
    <row r="11" spans="1:11" x14ac:dyDescent="0.35">
      <c r="H11" t="str">
        <f t="shared" ref="H11:H12" si="2">CONCATENATE(B11," ",C11)</f>
        <v xml:space="preserve"> </v>
      </c>
    </row>
    <row r="12" spans="1:11" x14ac:dyDescent="0.35">
      <c r="H12" t="str">
        <f t="shared" si="2"/>
        <v xml:space="preserve"> </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ACEFD-E950-4ACE-A7FD-83ED10CB531A}">
  <sheetPr>
    <tabColor theme="9"/>
  </sheetPr>
  <dimension ref="A1:K10"/>
  <sheetViews>
    <sheetView workbookViewId="0">
      <selection activeCell="K6" sqref="K6"/>
    </sheetView>
  </sheetViews>
  <sheetFormatPr defaultRowHeight="14.5" x14ac:dyDescent="0.35"/>
  <cols>
    <col min="1" max="1" width="10.81640625" bestFit="1" customWidth="1"/>
    <col min="2" max="2" width="9.26953125" bestFit="1" customWidth="1"/>
    <col min="3" max="3" width="10.08984375" bestFit="1" customWidth="1"/>
    <col min="4" max="4" width="3.90625" bestFit="1" customWidth="1"/>
    <col min="5" max="5" width="7" bestFit="1" customWidth="1"/>
    <col min="6" max="6" width="15.90625" bestFit="1" customWidth="1"/>
    <col min="7" max="7" width="5.81640625" bestFit="1" customWidth="1"/>
    <col min="8" max="8" width="9.453125" bestFit="1" customWidth="1"/>
    <col min="9" max="9" width="10.453125" bestFit="1" customWidth="1"/>
    <col min="10" max="10" width="12.1796875" customWidth="1"/>
    <col min="11" max="11" width="13.81640625" bestFit="1" customWidth="1"/>
  </cols>
  <sheetData>
    <row r="1" spans="1:11" x14ac:dyDescent="0.35">
      <c r="A1" t="s">
        <v>20</v>
      </c>
      <c r="B1" t="s">
        <v>0</v>
      </c>
      <c r="C1" t="s">
        <v>1</v>
      </c>
      <c r="D1" t="s">
        <v>23</v>
      </c>
      <c r="E1" t="s">
        <v>24</v>
      </c>
      <c r="F1" t="s">
        <v>21</v>
      </c>
      <c r="G1" t="s">
        <v>22</v>
      </c>
      <c r="H1" t="s">
        <v>36</v>
      </c>
      <c r="I1" t="s">
        <v>37</v>
      </c>
      <c r="J1" t="s">
        <v>84</v>
      </c>
      <c r="K1" t="s">
        <v>85</v>
      </c>
    </row>
    <row r="2" spans="1:11" x14ac:dyDescent="0.35">
      <c r="A2">
        <v>1001</v>
      </c>
      <c r="B2" t="s">
        <v>2</v>
      </c>
      <c r="C2" t="s">
        <v>3</v>
      </c>
      <c r="D2">
        <v>30</v>
      </c>
      <c r="E2" t="s">
        <v>26</v>
      </c>
      <c r="F2" t="s">
        <v>25</v>
      </c>
      <c r="G2">
        <v>45000</v>
      </c>
      <c r="H2" s="2" t="s">
        <v>48</v>
      </c>
      <c r="I2" s="2" t="s">
        <v>56</v>
      </c>
      <c r="J2" s="2"/>
    </row>
    <row r="3" spans="1:11" x14ac:dyDescent="0.35">
      <c r="A3">
        <v>1002</v>
      </c>
      <c r="B3" t="s">
        <v>4</v>
      </c>
      <c r="C3" t="s">
        <v>5</v>
      </c>
      <c r="D3">
        <v>30</v>
      </c>
      <c r="E3" t="s">
        <v>28</v>
      </c>
      <c r="F3" t="s">
        <v>27</v>
      </c>
      <c r="G3">
        <v>36000</v>
      </c>
      <c r="H3" s="2" t="s">
        <v>49</v>
      </c>
      <c r="I3" s="2" t="s">
        <v>57</v>
      </c>
      <c r="J3" s="2"/>
    </row>
    <row r="4" spans="1:11" x14ac:dyDescent="0.35">
      <c r="A4">
        <v>1003</v>
      </c>
      <c r="B4" t="s">
        <v>6</v>
      </c>
      <c r="C4" t="s">
        <v>7</v>
      </c>
      <c r="D4">
        <v>29</v>
      </c>
      <c r="E4" t="s">
        <v>26</v>
      </c>
      <c r="F4" t="s">
        <v>25</v>
      </c>
      <c r="G4">
        <v>63000</v>
      </c>
      <c r="H4" s="2" t="s">
        <v>50</v>
      </c>
      <c r="I4" s="2" t="s">
        <v>58</v>
      </c>
      <c r="J4" s="2"/>
    </row>
    <row r="5" spans="1:11" x14ac:dyDescent="0.35">
      <c r="A5">
        <v>1004</v>
      </c>
      <c r="B5" t="s">
        <v>13</v>
      </c>
      <c r="C5" t="s">
        <v>12</v>
      </c>
      <c r="D5">
        <v>31</v>
      </c>
      <c r="E5" t="s">
        <v>28</v>
      </c>
      <c r="F5" t="s">
        <v>29</v>
      </c>
      <c r="G5">
        <v>47000</v>
      </c>
      <c r="H5" s="2" t="s">
        <v>51</v>
      </c>
      <c r="I5" s="2" t="s">
        <v>59</v>
      </c>
      <c r="J5" s="2"/>
    </row>
    <row r="6" spans="1:11" x14ac:dyDescent="0.35">
      <c r="A6">
        <v>1005</v>
      </c>
      <c r="B6" t="s">
        <v>14</v>
      </c>
      <c r="C6" t="s">
        <v>15</v>
      </c>
      <c r="D6">
        <v>32</v>
      </c>
      <c r="E6" t="s">
        <v>26</v>
      </c>
      <c r="F6" t="s">
        <v>30</v>
      </c>
      <c r="G6">
        <v>50000</v>
      </c>
      <c r="H6" s="2" t="s">
        <v>52</v>
      </c>
      <c r="I6" s="2" t="s">
        <v>60</v>
      </c>
      <c r="J6" s="2"/>
    </row>
    <row r="7" spans="1:11" x14ac:dyDescent="0.35">
      <c r="A7">
        <v>1006</v>
      </c>
      <c r="B7" t="s">
        <v>8</v>
      </c>
      <c r="C7" t="s">
        <v>9</v>
      </c>
      <c r="D7">
        <v>35</v>
      </c>
      <c r="E7" t="s">
        <v>26</v>
      </c>
      <c r="F7" t="s">
        <v>31</v>
      </c>
      <c r="G7">
        <v>65000</v>
      </c>
      <c r="H7" s="2" t="s">
        <v>52</v>
      </c>
      <c r="I7" s="2" t="s">
        <v>61</v>
      </c>
      <c r="J7" s="2"/>
    </row>
    <row r="8" spans="1:11" x14ac:dyDescent="0.35">
      <c r="A8">
        <v>1007</v>
      </c>
      <c r="B8" t="s">
        <v>33</v>
      </c>
      <c r="C8" t="s">
        <v>34</v>
      </c>
      <c r="D8">
        <v>32</v>
      </c>
      <c r="E8" t="s">
        <v>28</v>
      </c>
      <c r="F8" t="s">
        <v>32</v>
      </c>
      <c r="G8">
        <v>41000</v>
      </c>
      <c r="H8" s="2" t="s">
        <v>53</v>
      </c>
      <c r="I8" s="2" t="s">
        <v>61</v>
      </c>
      <c r="J8" s="2"/>
    </row>
    <row r="9" spans="1:11" x14ac:dyDescent="0.35">
      <c r="A9">
        <v>1008</v>
      </c>
      <c r="B9" t="s">
        <v>16</v>
      </c>
      <c r="C9" t="s">
        <v>17</v>
      </c>
      <c r="D9">
        <v>38</v>
      </c>
      <c r="E9" t="s">
        <v>26</v>
      </c>
      <c r="F9" t="s">
        <v>25</v>
      </c>
      <c r="G9">
        <v>48000</v>
      </c>
      <c r="H9" s="2" t="s">
        <v>54</v>
      </c>
      <c r="I9" s="2" t="s">
        <v>62</v>
      </c>
      <c r="J9" s="2"/>
    </row>
    <row r="10" spans="1:11" x14ac:dyDescent="0.35">
      <c r="A10">
        <v>1009</v>
      </c>
      <c r="B10" t="s">
        <v>10</v>
      </c>
      <c r="C10" t="s">
        <v>11</v>
      </c>
      <c r="D10">
        <v>31</v>
      </c>
      <c r="E10" t="s">
        <v>26</v>
      </c>
      <c r="F10" t="s">
        <v>29</v>
      </c>
      <c r="G10">
        <v>42000</v>
      </c>
      <c r="H10" s="2" t="s">
        <v>55</v>
      </c>
      <c r="I10" s="2" t="s">
        <v>62</v>
      </c>
      <c r="J10" s="2"/>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71C3E-F85B-4FD2-B8F9-32A7EC9D2061}">
  <sheetPr>
    <tabColor theme="9"/>
  </sheetPr>
  <dimension ref="A1:M10"/>
  <sheetViews>
    <sheetView topLeftCell="F1" workbookViewId="0">
      <selection activeCell="L14" sqref="L14"/>
    </sheetView>
  </sheetViews>
  <sheetFormatPr defaultRowHeight="14.5" x14ac:dyDescent="0.35"/>
  <cols>
    <col min="1" max="1" width="10.81640625" bestFit="1" customWidth="1"/>
    <col min="2" max="2" width="9.26953125" bestFit="1" customWidth="1"/>
    <col min="3" max="3" width="10.08984375" bestFit="1" customWidth="1"/>
    <col min="4" max="4" width="3.90625" bestFit="1" customWidth="1"/>
    <col min="5" max="5" width="7" bestFit="1" customWidth="1"/>
    <col min="6" max="6" width="15.90625" bestFit="1" customWidth="1"/>
    <col min="7" max="7" width="5.81640625" bestFit="1" customWidth="1"/>
    <col min="8" max="8" width="9.453125" bestFit="1" customWidth="1"/>
    <col min="9" max="9" width="10.453125" bestFit="1" customWidth="1"/>
    <col min="10" max="10" width="12.1796875" customWidth="1"/>
    <col min="11" max="11" width="13.81640625" bestFit="1" customWidth="1"/>
  </cols>
  <sheetData>
    <row r="1" spans="1:13" x14ac:dyDescent="0.35">
      <c r="A1" t="s">
        <v>20</v>
      </c>
      <c r="B1" t="s">
        <v>0</v>
      </c>
      <c r="C1" t="s">
        <v>1</v>
      </c>
      <c r="D1" t="s">
        <v>23</v>
      </c>
      <c r="E1" t="s">
        <v>24</v>
      </c>
      <c r="F1" t="s">
        <v>21</v>
      </c>
      <c r="G1" t="s">
        <v>22</v>
      </c>
      <c r="H1" t="s">
        <v>36</v>
      </c>
      <c r="I1" t="s">
        <v>37</v>
      </c>
      <c r="J1" t="s">
        <v>84</v>
      </c>
      <c r="K1" t="s">
        <v>85</v>
      </c>
    </row>
    <row r="2" spans="1:13" x14ac:dyDescent="0.35">
      <c r="A2">
        <v>1001</v>
      </c>
      <c r="B2" t="s">
        <v>2</v>
      </c>
      <c r="C2" t="s">
        <v>3</v>
      </c>
      <c r="D2">
        <v>30</v>
      </c>
      <c r="E2" t="s">
        <v>26</v>
      </c>
      <c r="F2" t="s">
        <v>25</v>
      </c>
      <c r="G2">
        <v>45000</v>
      </c>
      <c r="H2" s="2" t="s">
        <v>48</v>
      </c>
      <c r="I2" s="2" t="s">
        <v>56</v>
      </c>
      <c r="J2" s="2">
        <f>_xlfn.DAYS(I2,H2)</f>
        <v>5056</v>
      </c>
      <c r="K2">
        <f>NETWORKDAYS(H2,I2)</f>
        <v>3611</v>
      </c>
      <c r="M2" t="s">
        <v>138</v>
      </c>
    </row>
    <row r="3" spans="1:13" x14ac:dyDescent="0.35">
      <c r="A3">
        <v>1002</v>
      </c>
      <c r="B3" t="s">
        <v>4</v>
      </c>
      <c r="C3" t="s">
        <v>5</v>
      </c>
      <c r="D3">
        <v>30</v>
      </c>
      <c r="E3" t="s">
        <v>28</v>
      </c>
      <c r="F3" t="s">
        <v>27</v>
      </c>
      <c r="G3">
        <v>36000</v>
      </c>
      <c r="H3" s="2" t="s">
        <v>49</v>
      </c>
      <c r="I3" s="2" t="s">
        <v>57</v>
      </c>
      <c r="J3" s="2">
        <f t="shared" ref="J3:J10" si="0">_xlfn.DAYS(I3,H3)</f>
        <v>5851</v>
      </c>
      <c r="K3">
        <f t="shared" ref="K3:K10" si="1">NETWORKDAYS(H3,I3)</f>
        <v>4180</v>
      </c>
      <c r="M3" t="s">
        <v>139</v>
      </c>
    </row>
    <row r="4" spans="1:13" x14ac:dyDescent="0.35">
      <c r="A4">
        <v>1003</v>
      </c>
      <c r="B4" t="s">
        <v>6</v>
      </c>
      <c r="C4" t="s">
        <v>7</v>
      </c>
      <c r="D4">
        <v>29</v>
      </c>
      <c r="E4" t="s">
        <v>26</v>
      </c>
      <c r="F4" t="s">
        <v>25</v>
      </c>
      <c r="G4">
        <v>63000</v>
      </c>
      <c r="H4" s="2" t="s">
        <v>50</v>
      </c>
      <c r="I4" s="2" t="s">
        <v>58</v>
      </c>
      <c r="J4" s="2">
        <f t="shared" si="0"/>
        <v>6275</v>
      </c>
      <c r="K4">
        <f t="shared" si="1"/>
        <v>4484</v>
      </c>
      <c r="M4" t="s">
        <v>140</v>
      </c>
    </row>
    <row r="5" spans="1:13" x14ac:dyDescent="0.35">
      <c r="A5">
        <v>1004</v>
      </c>
      <c r="B5" t="s">
        <v>13</v>
      </c>
      <c r="C5" t="s">
        <v>12</v>
      </c>
      <c r="D5">
        <v>31</v>
      </c>
      <c r="E5" t="s">
        <v>28</v>
      </c>
      <c r="F5" t="s">
        <v>29</v>
      </c>
      <c r="G5">
        <v>47000</v>
      </c>
      <c r="H5" s="2" t="s">
        <v>51</v>
      </c>
      <c r="I5" s="2" t="s">
        <v>59</v>
      </c>
      <c r="J5" s="2">
        <f t="shared" si="0"/>
        <v>5811</v>
      </c>
      <c r="K5">
        <f t="shared" si="1"/>
        <v>4152</v>
      </c>
      <c r="M5" t="s">
        <v>141</v>
      </c>
    </row>
    <row r="6" spans="1:13" x14ac:dyDescent="0.35">
      <c r="A6">
        <v>1005</v>
      </c>
      <c r="B6" t="s">
        <v>14</v>
      </c>
      <c r="C6" t="s">
        <v>15</v>
      </c>
      <c r="D6">
        <v>32</v>
      </c>
      <c r="E6" t="s">
        <v>26</v>
      </c>
      <c r="F6" t="s">
        <v>30</v>
      </c>
      <c r="G6">
        <v>50000</v>
      </c>
      <c r="H6" s="2" t="s">
        <v>52</v>
      </c>
      <c r="I6" s="2" t="s">
        <v>60</v>
      </c>
      <c r="J6" s="2">
        <f t="shared" si="0"/>
        <v>5960</v>
      </c>
      <c r="K6">
        <f t="shared" si="1"/>
        <v>4258</v>
      </c>
      <c r="M6" t="s">
        <v>142</v>
      </c>
    </row>
    <row r="7" spans="1:13" x14ac:dyDescent="0.35">
      <c r="A7">
        <v>1006</v>
      </c>
      <c r="B7" t="s">
        <v>8</v>
      </c>
      <c r="C7" t="s">
        <v>9</v>
      </c>
      <c r="D7">
        <v>35</v>
      </c>
      <c r="E7" t="s">
        <v>26</v>
      </c>
      <c r="F7" t="s">
        <v>31</v>
      </c>
      <c r="G7">
        <v>65000</v>
      </c>
      <c r="H7" s="2" t="s">
        <v>52</v>
      </c>
      <c r="I7" s="2" t="s">
        <v>61</v>
      </c>
      <c r="J7" s="2">
        <f t="shared" si="0"/>
        <v>4511</v>
      </c>
      <c r="K7">
        <f t="shared" si="1"/>
        <v>3223</v>
      </c>
      <c r="M7" t="s">
        <v>143</v>
      </c>
    </row>
    <row r="8" spans="1:13" x14ac:dyDescent="0.35">
      <c r="A8">
        <v>1007</v>
      </c>
      <c r="B8" t="s">
        <v>33</v>
      </c>
      <c r="C8" t="s">
        <v>34</v>
      </c>
      <c r="D8">
        <v>32</v>
      </c>
      <c r="E8" t="s">
        <v>28</v>
      </c>
      <c r="F8" t="s">
        <v>32</v>
      </c>
      <c r="G8">
        <v>41000</v>
      </c>
      <c r="H8" s="2" t="s">
        <v>53</v>
      </c>
      <c r="I8" s="2" t="s">
        <v>61</v>
      </c>
      <c r="J8" s="2">
        <f t="shared" si="0"/>
        <v>3595</v>
      </c>
      <c r="K8">
        <f t="shared" si="1"/>
        <v>2568</v>
      </c>
    </row>
    <row r="9" spans="1:13" x14ac:dyDescent="0.35">
      <c r="A9">
        <v>1008</v>
      </c>
      <c r="B9" t="s">
        <v>16</v>
      </c>
      <c r="C9" t="s">
        <v>17</v>
      </c>
      <c r="D9">
        <v>38</v>
      </c>
      <c r="E9" t="s">
        <v>26</v>
      </c>
      <c r="F9" t="s">
        <v>25</v>
      </c>
      <c r="G9">
        <v>48000</v>
      </c>
      <c r="H9" s="2" t="s">
        <v>54</v>
      </c>
      <c r="I9" s="2" t="s">
        <v>62</v>
      </c>
      <c r="J9" s="2">
        <f t="shared" si="0"/>
        <v>4700</v>
      </c>
      <c r="K9">
        <f t="shared" si="1"/>
        <v>3358</v>
      </c>
    </row>
    <row r="10" spans="1:13" x14ac:dyDescent="0.35">
      <c r="A10">
        <v>1009</v>
      </c>
      <c r="B10" t="s">
        <v>10</v>
      </c>
      <c r="C10" t="s">
        <v>11</v>
      </c>
      <c r="D10">
        <v>31</v>
      </c>
      <c r="E10" t="s">
        <v>26</v>
      </c>
      <c r="F10" t="s">
        <v>29</v>
      </c>
      <c r="G10">
        <v>42000</v>
      </c>
      <c r="H10" s="2" t="s">
        <v>55</v>
      </c>
      <c r="I10" s="2" t="s">
        <v>62</v>
      </c>
      <c r="J10" s="2">
        <f t="shared" si="0"/>
        <v>4273</v>
      </c>
      <c r="K10">
        <f t="shared" si="1"/>
        <v>3053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5FC3A-7D77-494A-BC8F-5237CBD463FE}">
  <sheetPr>
    <tabColor theme="9"/>
  </sheetPr>
  <dimension ref="A1:K13"/>
  <sheetViews>
    <sheetView tabSelected="1" workbookViewId="0">
      <selection activeCell="B15" sqref="B15"/>
    </sheetView>
  </sheetViews>
  <sheetFormatPr defaultRowHeight="14.5" x14ac:dyDescent="0.35"/>
  <cols>
    <col min="1" max="1" width="10.81640625" bestFit="1" customWidth="1"/>
    <col min="2" max="2" width="9.26953125" bestFit="1" customWidth="1"/>
    <col min="3" max="3" width="10.08984375" bestFit="1" customWidth="1"/>
    <col min="4" max="4" width="3.90625" bestFit="1" customWidth="1"/>
    <col min="5" max="5" width="7" bestFit="1" customWidth="1"/>
    <col min="6" max="6" width="15.90625" bestFit="1" customWidth="1"/>
    <col min="7" max="7" width="5.81640625" bestFit="1" customWidth="1"/>
    <col min="8" max="8" width="9.453125" style="1" bestFit="1" customWidth="1"/>
    <col min="9" max="9" width="10.453125" style="1" bestFit="1" customWidth="1"/>
    <col min="10" max="10" width="12.1796875" style="4" customWidth="1"/>
    <col min="11" max="11" width="13.81640625" bestFit="1" customWidth="1"/>
  </cols>
  <sheetData>
    <row r="1" spans="1:11" x14ac:dyDescent="0.35">
      <c r="A1" t="s">
        <v>20</v>
      </c>
      <c r="B1" t="s">
        <v>0</v>
      </c>
      <c r="C1" t="s">
        <v>1</v>
      </c>
      <c r="D1" t="s">
        <v>23</v>
      </c>
      <c r="E1" t="s">
        <v>24</v>
      </c>
      <c r="F1" t="s">
        <v>21</v>
      </c>
      <c r="G1" t="s">
        <v>22</v>
      </c>
      <c r="H1" s="1" t="s">
        <v>36</v>
      </c>
      <c r="I1" s="1" t="s">
        <v>37</v>
      </c>
      <c r="J1" s="4" t="s">
        <v>84</v>
      </c>
      <c r="K1" t="s">
        <v>85</v>
      </c>
    </row>
    <row r="2" spans="1:11" x14ac:dyDescent="0.35">
      <c r="A2">
        <v>1001</v>
      </c>
      <c r="B2" t="s">
        <v>2</v>
      </c>
      <c r="C2" t="s">
        <v>3</v>
      </c>
      <c r="D2">
        <v>30</v>
      </c>
      <c r="E2" t="s">
        <v>26</v>
      </c>
      <c r="F2" t="s">
        <v>25</v>
      </c>
      <c r="G2">
        <v>45000</v>
      </c>
      <c r="H2" s="1" t="s">
        <v>48</v>
      </c>
      <c r="I2" s="1" t="s">
        <v>56</v>
      </c>
      <c r="J2" s="4">
        <f>_xlfn.DAYS(I2,H2)</f>
        <v>5056</v>
      </c>
      <c r="K2">
        <f>NETWORKDAYS(H2,I2)</f>
        <v>3611</v>
      </c>
    </row>
    <row r="3" spans="1:11" x14ac:dyDescent="0.35">
      <c r="A3">
        <v>1002</v>
      </c>
      <c r="B3" t="s">
        <v>4</v>
      </c>
      <c r="C3" t="s">
        <v>5</v>
      </c>
      <c r="D3">
        <v>30</v>
      </c>
      <c r="E3" t="s">
        <v>28</v>
      </c>
      <c r="F3" t="s">
        <v>27</v>
      </c>
      <c r="G3">
        <v>36000</v>
      </c>
      <c r="H3" s="1" t="s">
        <v>49</v>
      </c>
      <c r="I3" s="1" t="s">
        <v>57</v>
      </c>
      <c r="J3" s="4">
        <f t="shared" ref="J3:J10" si="0">_xlfn.DAYS(I3,H3)</f>
        <v>5851</v>
      </c>
      <c r="K3">
        <f t="shared" ref="K3:K10" si="1">NETWORKDAYS(H3,I3)</f>
        <v>4180</v>
      </c>
    </row>
    <row r="4" spans="1:11" x14ac:dyDescent="0.35">
      <c r="A4">
        <v>1003</v>
      </c>
      <c r="B4" t="s">
        <v>6</v>
      </c>
      <c r="C4" t="s">
        <v>7</v>
      </c>
      <c r="D4">
        <v>29</v>
      </c>
      <c r="E4" t="s">
        <v>26</v>
      </c>
      <c r="F4" t="s">
        <v>25</v>
      </c>
      <c r="G4">
        <v>63000</v>
      </c>
      <c r="H4" s="1" t="s">
        <v>50</v>
      </c>
      <c r="I4" s="1" t="s">
        <v>58</v>
      </c>
      <c r="J4" s="4">
        <f t="shared" si="0"/>
        <v>6275</v>
      </c>
      <c r="K4">
        <f t="shared" si="1"/>
        <v>4484</v>
      </c>
    </row>
    <row r="5" spans="1:11" x14ac:dyDescent="0.35">
      <c r="A5">
        <v>1004</v>
      </c>
      <c r="B5" t="s">
        <v>13</v>
      </c>
      <c r="C5" t="s">
        <v>12</v>
      </c>
      <c r="D5">
        <v>31</v>
      </c>
      <c r="E5" t="s">
        <v>28</v>
      </c>
      <c r="F5" t="s">
        <v>29</v>
      </c>
      <c r="G5">
        <v>47000</v>
      </c>
      <c r="H5" s="1" t="s">
        <v>51</v>
      </c>
      <c r="I5" s="1" t="s">
        <v>59</v>
      </c>
      <c r="J5" s="4">
        <f t="shared" si="0"/>
        <v>5811</v>
      </c>
      <c r="K5">
        <f t="shared" si="1"/>
        <v>4152</v>
      </c>
    </row>
    <row r="6" spans="1:11" x14ac:dyDescent="0.35">
      <c r="A6">
        <v>1005</v>
      </c>
      <c r="B6" t="s">
        <v>14</v>
      </c>
      <c r="C6" t="s">
        <v>15</v>
      </c>
      <c r="D6">
        <v>32</v>
      </c>
      <c r="E6" t="s">
        <v>26</v>
      </c>
      <c r="F6" t="s">
        <v>30</v>
      </c>
      <c r="G6">
        <v>50000</v>
      </c>
      <c r="H6" s="1" t="s">
        <v>52</v>
      </c>
      <c r="I6" s="1" t="s">
        <v>60</v>
      </c>
      <c r="J6" s="4">
        <f t="shared" si="0"/>
        <v>5960</v>
      </c>
      <c r="K6">
        <f t="shared" si="1"/>
        <v>4258</v>
      </c>
    </row>
    <row r="7" spans="1:11" x14ac:dyDescent="0.35">
      <c r="A7">
        <v>1006</v>
      </c>
      <c r="B7" t="s">
        <v>8</v>
      </c>
      <c r="C7" t="s">
        <v>9</v>
      </c>
      <c r="D7">
        <v>35</v>
      </c>
      <c r="E7" t="s">
        <v>26</v>
      </c>
      <c r="F7" t="s">
        <v>31</v>
      </c>
      <c r="G7">
        <v>65000</v>
      </c>
      <c r="H7" s="1" t="s">
        <v>52</v>
      </c>
      <c r="I7" s="1" t="s">
        <v>61</v>
      </c>
      <c r="J7" s="4">
        <f t="shared" si="0"/>
        <v>4511</v>
      </c>
      <c r="K7">
        <f t="shared" si="1"/>
        <v>3223</v>
      </c>
    </row>
    <row r="8" spans="1:11" x14ac:dyDescent="0.35">
      <c r="A8">
        <v>1007</v>
      </c>
      <c r="B8" t="s">
        <v>33</v>
      </c>
      <c r="C8" t="s">
        <v>34</v>
      </c>
      <c r="D8">
        <v>32</v>
      </c>
      <c r="E8" t="s">
        <v>28</v>
      </c>
      <c r="F8" t="s">
        <v>32</v>
      </c>
      <c r="G8">
        <v>41000</v>
      </c>
      <c r="H8" s="1" t="s">
        <v>53</v>
      </c>
      <c r="I8" s="1" t="s">
        <v>61</v>
      </c>
      <c r="J8" s="4">
        <f t="shared" si="0"/>
        <v>3595</v>
      </c>
      <c r="K8">
        <f t="shared" si="1"/>
        <v>2568</v>
      </c>
    </row>
    <row r="9" spans="1:11" x14ac:dyDescent="0.35">
      <c r="A9">
        <v>1008</v>
      </c>
      <c r="B9" t="s">
        <v>16</v>
      </c>
      <c r="C9" t="s">
        <v>17</v>
      </c>
      <c r="D9">
        <v>38</v>
      </c>
      <c r="E9" t="s">
        <v>26</v>
      </c>
      <c r="F9" t="s">
        <v>25</v>
      </c>
      <c r="G9">
        <v>48000</v>
      </c>
      <c r="H9" s="1" t="s">
        <v>54</v>
      </c>
      <c r="I9" s="1" t="s">
        <v>62</v>
      </c>
      <c r="J9" s="4">
        <f t="shared" si="0"/>
        <v>4700</v>
      </c>
      <c r="K9">
        <f t="shared" si="1"/>
        <v>3358</v>
      </c>
    </row>
    <row r="10" spans="1:11" x14ac:dyDescent="0.35">
      <c r="A10">
        <v>1009</v>
      </c>
      <c r="B10" t="s">
        <v>10</v>
      </c>
      <c r="C10" t="s">
        <v>11</v>
      </c>
      <c r="D10">
        <v>31</v>
      </c>
      <c r="E10" t="s">
        <v>26</v>
      </c>
      <c r="F10" t="s">
        <v>29</v>
      </c>
      <c r="G10">
        <v>42000</v>
      </c>
      <c r="H10" s="1" t="s">
        <v>55</v>
      </c>
      <c r="I10" s="1" t="s">
        <v>62</v>
      </c>
      <c r="J10" s="4">
        <f t="shared" si="0"/>
        <v>4273</v>
      </c>
      <c r="K10">
        <f t="shared" si="1"/>
        <v>3053</v>
      </c>
    </row>
    <row r="12" spans="1:11" x14ac:dyDescent="0.35">
      <c r="A12" t="s">
        <v>176</v>
      </c>
    </row>
    <row r="13" spans="1:11" x14ac:dyDescent="0.35">
      <c r="A13"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Max-Min</vt:lpstr>
      <vt:lpstr>Max-Min (2)</vt:lpstr>
      <vt:lpstr>Max-Min 9.7.25</vt:lpstr>
      <vt:lpstr>IF-IFS</vt:lpstr>
      <vt:lpstr>IF-IFS (2)</vt:lpstr>
      <vt:lpstr>IF-IFS 9.7.25</vt:lpstr>
      <vt:lpstr>Len</vt:lpstr>
      <vt:lpstr>Len (2)</vt:lpstr>
      <vt:lpstr>Len 9.7.25</vt:lpstr>
      <vt:lpstr>LeftRight</vt:lpstr>
      <vt:lpstr>LeftRight (2)</vt:lpstr>
      <vt:lpstr>LeftRight 9.7.25</vt:lpstr>
      <vt:lpstr>DateToText</vt:lpstr>
      <vt:lpstr>DateToText (2)</vt:lpstr>
      <vt:lpstr>DateToText 9.7.25</vt:lpstr>
      <vt:lpstr>TRIM</vt:lpstr>
      <vt:lpstr>TRIM (2)</vt:lpstr>
      <vt:lpstr>TRIM 9.7.25</vt:lpstr>
      <vt:lpstr>Substitute</vt:lpstr>
      <vt:lpstr>Substitute (2)</vt:lpstr>
      <vt:lpstr>Substitute 9.7.25</vt:lpstr>
      <vt:lpstr>SUM-SumIF</vt:lpstr>
      <vt:lpstr>SUM-SumIF (2)</vt:lpstr>
      <vt:lpstr>SUM-SumIF 9.7.25</vt:lpstr>
      <vt:lpstr>Count-CountIF</vt:lpstr>
      <vt:lpstr>Count-CountIF (2)</vt:lpstr>
      <vt:lpstr>Count-CountIF 9.7.25</vt:lpstr>
      <vt:lpstr>Concatenate</vt:lpstr>
      <vt:lpstr>Concatenate (2)</vt:lpstr>
      <vt:lpstr>Concatenate 9.7.25</vt:lpstr>
      <vt:lpstr>Days-NetworkDays</vt:lpstr>
      <vt:lpstr>Days-NetworkDays (2)</vt:lpstr>
      <vt:lpstr>Days-NetworkDays 9.7.25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M. Awais Ansari</cp:lastModifiedBy>
  <dcterms:created xsi:type="dcterms:W3CDTF">2021-12-16T14:18:34Z</dcterms:created>
  <dcterms:modified xsi:type="dcterms:W3CDTF">2025-09-07T18:52:13Z</dcterms:modified>
</cp:coreProperties>
</file>