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HP\Documents\EXCEL\"/>
    </mc:Choice>
  </mc:AlternateContent>
  <xr:revisionPtr revIDLastSave="0" documentId="8_{62AB0C56-37A3-4D1C-AC48-24962865E217}" xr6:coauthVersionLast="47" xr6:coauthVersionMax="47" xr10:uidLastSave="{00000000-0000-0000-0000-000000000000}"/>
  <bookViews>
    <workbookView xWindow="-120" yWindow="-120" windowWidth="20730" windowHeight="11160" activeTab="7" xr2:uid="{00000000-000D-0000-FFFF-FFFF00000000}"/>
  </bookViews>
  <sheets>
    <sheet name="Expense" sheetId="1" r:id="rId1"/>
    <sheet name="TASKS" sheetId="2" r:id="rId2"/>
    <sheet name="Task 1." sheetId="3" r:id="rId3"/>
    <sheet name="Task 2" sheetId="4" r:id="rId4"/>
    <sheet name="Task 3" sheetId="5" r:id="rId5"/>
    <sheet name="Task 4" sheetId="6" r:id="rId6"/>
    <sheet name="Task 5" sheetId="7" r:id="rId7"/>
    <sheet name="Task 6" sheetId="8" r:id="rId8"/>
    <sheet name="Task 7" sheetId="9" r:id="rId9"/>
  </sheets>
  <definedNames>
    <definedName name="_xlnm._FilterDatabase" localSheetId="0" hidden="1">Expense!$A$1:$C$51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4" i="9" l="1"/>
  <c r="D45" i="9"/>
  <c r="D46" i="9"/>
  <c r="D47" i="9"/>
  <c r="D48" i="9"/>
  <c r="D49" i="9"/>
  <c r="D50" i="9"/>
  <c r="D51" i="9"/>
  <c r="D52" i="9"/>
  <c r="D53" i="9"/>
  <c r="D54"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5" i="9"/>
  <c r="D52" i="8"/>
  <c r="D53" i="8"/>
  <c r="D54" i="8"/>
  <c r="D55" i="8"/>
  <c r="D56" i="8"/>
  <c r="D57" i="8"/>
  <c r="D58" i="8"/>
  <c r="D59"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11" i="8"/>
  <c r="D12" i="8"/>
  <c r="D13" i="8"/>
  <c r="D14" i="8"/>
  <c r="D15" i="8"/>
  <c r="D16" i="8"/>
  <c r="D17" i="8"/>
  <c r="D18" i="8"/>
  <c r="D19" i="8"/>
  <c r="D20" i="8"/>
  <c r="D21" i="8"/>
  <c r="D22" i="8"/>
  <c r="D10" i="8"/>
  <c r="B30" i="7"/>
  <c r="B31" i="7"/>
  <c r="B32" i="7"/>
  <c r="B33" i="7"/>
  <c r="B34" i="7"/>
  <c r="B35" i="7"/>
  <c r="B36" i="7"/>
  <c r="B37" i="7"/>
  <c r="B38" i="7"/>
  <c r="B39" i="7"/>
  <c r="B40" i="7"/>
  <c r="B41" i="7"/>
  <c r="B42" i="7"/>
  <c r="B43" i="7"/>
  <c r="B44" i="7"/>
  <c r="B45" i="7"/>
  <c r="B46" i="7"/>
  <c r="B47" i="7"/>
  <c r="B48" i="7"/>
  <c r="B49" i="7"/>
  <c r="B50" i="7"/>
  <c r="B51" i="7"/>
  <c r="B52" i="7"/>
  <c r="B53" i="7"/>
  <c r="B54" i="7"/>
  <c r="B16" i="7"/>
  <c r="B17" i="7"/>
  <c r="B18" i="7"/>
  <c r="B19" i="7"/>
  <c r="B20" i="7"/>
  <c r="B21" i="7"/>
  <c r="B22" i="7"/>
  <c r="B23" i="7"/>
  <c r="B24" i="7"/>
  <c r="B25" i="7"/>
  <c r="B26" i="7"/>
  <c r="B27" i="7"/>
  <c r="B28" i="7"/>
  <c r="B29" i="7"/>
  <c r="B6" i="7"/>
  <c r="B7" i="7"/>
  <c r="B8" i="7"/>
  <c r="B9" i="7"/>
  <c r="B10" i="7"/>
  <c r="B11" i="7"/>
  <c r="B12" i="7"/>
  <c r="B13" i="7"/>
  <c r="B14" i="7"/>
  <c r="B15" i="7"/>
  <c r="B5" i="7"/>
  <c r="D11" i="6"/>
  <c r="D10" i="6"/>
  <c r="D9" i="6"/>
  <c r="D7" i="6"/>
  <c r="D8" i="6"/>
  <c r="D16" i="6"/>
  <c r="D15" i="6"/>
  <c r="D14" i="6"/>
  <c r="D13" i="6"/>
  <c r="D12" i="6"/>
  <c r="B34" i="4"/>
  <c r="C16" i="5"/>
  <c r="C15" i="5"/>
  <c r="C14" i="5"/>
  <c r="C13" i="5"/>
  <c r="C12" i="5"/>
  <c r="C11" i="5"/>
  <c r="C10" i="5"/>
  <c r="C9" i="5"/>
  <c r="C8" i="5"/>
  <c r="C7" i="5"/>
  <c r="C6" i="5"/>
  <c r="B59" i="4"/>
  <c r="B54" i="4"/>
  <c r="B49" i="4"/>
  <c r="B44" i="4"/>
  <c r="B39" i="4"/>
  <c r="B29" i="4"/>
  <c r="B24" i="4"/>
  <c r="B19" i="4"/>
  <c r="B14" i="4"/>
  <c r="B20" i="3"/>
  <c r="B15" i="3"/>
  <c r="B10" i="3"/>
  <c r="B5" i="3"/>
  <c r="C59" i="4"/>
  <c r="C54" i="4"/>
  <c r="C49" i="4"/>
  <c r="C44" i="4"/>
  <c r="C39" i="4"/>
  <c r="C34" i="4"/>
  <c r="C29" i="4"/>
  <c r="C24" i="4"/>
  <c r="C19" i="4"/>
  <c r="C14" i="4"/>
  <c r="C9" i="4"/>
  <c r="C20" i="3"/>
  <c r="C10" i="3"/>
  <c r="C15" i="3"/>
  <c r="C5" i="3"/>
  <c r="C52" i="1" l="1"/>
</calcChain>
</file>

<file path=xl/sharedStrings.xml><?xml version="1.0" encoding="utf-8"?>
<sst xmlns="http://schemas.openxmlformats.org/spreadsheetml/2006/main" count="302" uniqueCount="54">
  <si>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</si>
  <si>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</si>
  <si>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</si>
  <si>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</si>
  <si>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</si>
  <si>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</si>
  <si>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</si>
  <si>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</si>
  <si>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</si>
  <si>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</si>
  <si>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</si>
  <si>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</si>
  <si>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</si>
  <si>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</si>
  <si>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</si>
  <si>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</si>
  <si>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</si>
  <si>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</si>
  <si>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</si>
  <si>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</si>
  <si>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</si>
  <si>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</si>
  <si>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</si>
  <si>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</si>
  <si>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a. online shopping count</t>
  </si>
  <si>
    <t>Count of Expense</t>
  </si>
  <si>
    <t>Formulatext</t>
  </si>
  <si>
    <t>b. count of ordering food</t>
  </si>
  <si>
    <t>c. count of gifts</t>
  </si>
  <si>
    <t>d. Count of transactions done on all if them - "Online Shoppung" + "Ordering Food" + "Gifts"</t>
  </si>
  <si>
    <t>Task 2 :: Calculate the total expenses against each distinct item.</t>
  </si>
  <si>
    <r>
      <t>for this we need to find out the sum , we use</t>
    </r>
    <r>
      <rPr>
        <b/>
        <sz val="11"/>
        <color theme="1"/>
        <rFont val="Calibri"/>
        <family val="2"/>
        <scheme val="minor"/>
      </rPr>
      <t xml:space="preserve"> SUM</t>
    </r>
  </si>
  <si>
    <t>function here.</t>
  </si>
  <si>
    <r>
      <t xml:space="preserve">use </t>
    </r>
    <r>
      <rPr>
        <b/>
        <sz val="11"/>
        <color theme="1"/>
        <rFont val="Calibri"/>
        <family val="2"/>
        <scheme val="minor"/>
      </rPr>
      <t>SUMIF</t>
    </r>
  </si>
  <si>
    <t>a.sum(cab to office)</t>
  </si>
  <si>
    <t>Sum of Expense</t>
  </si>
  <si>
    <t>b.sum(fish and chicken)</t>
  </si>
  <si>
    <t>c.sum(gifts)</t>
  </si>
  <si>
    <t>d.sum(medicines</t>
  </si>
  <si>
    <t>e.other essential items</t>
  </si>
  <si>
    <t>f. mobile bill payement</t>
  </si>
  <si>
    <t>g.sum(movie with friends)</t>
  </si>
  <si>
    <t>h.sum(online shopping)</t>
  </si>
  <si>
    <t>i.sum(ordering food)</t>
  </si>
  <si>
    <t>j.sum(vegetables and fruits)</t>
  </si>
  <si>
    <t>k.sum(trip)</t>
  </si>
  <si>
    <t>Sum of Expenses</t>
  </si>
  <si>
    <t>Task 3. Arrange the item-wise total expense in descending order.</t>
  </si>
  <si>
    <t>Task 4. Present the item-wise total expense through a chart that shows the expense of each item as a percentage of the total expense. Don’t take trip expenses into consideration.</t>
  </si>
  <si>
    <t>Task 5. : Present the expense pattern visually over 3 months.</t>
  </si>
  <si>
    <t>Task 6.: Add a new column to the data table, name it as “Category” and apply data validation with drop-down fields as “Essentials” and “Non-essentials”. Fill in the column.</t>
  </si>
  <si>
    <t>Essentials or Non Essentials</t>
  </si>
  <si>
    <t>Task 7.: Add another new column and name it as “Cost Type”. For each item, if the expense is more than 2000, tag it as “Over budget”, else, tag it as “Within budget”.</t>
  </si>
  <si>
    <t>Cost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</si>
</sst>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b/>
      <sz val="12"/>
      <color rgb="FF003F81"/>
      <name val="Verdana"/>
      <family val="2"/>
    </font>
    <font>
      <sz val="12"/>
      <color rgb="FF000000"/>
      <name val="Verdana"/>
      <family val="2"/>
    </font>
    <font>
      <b/>
      <sz val="18"/>
      <color rgb="FF003F81"/>
      <name val="Verdana"/>
      <family val="2"/>
    </font>
    <font>
      <sz val="18"/>
      <color rgb="FF000000"/>
      <name val="Verdana"/>
      <family val="2"/>
    </font>
  </fonts>
  <fills count="7">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9">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14" fontId="0" fillId="0" borderId="0" xfId="0" applyNumberFormat="1"/>
    <xf numFmtId="0" fontId="5" fillId="0" borderId="0" xfId="0" applyFont="1"/>
    <xf numFmtId="0" fontId="5" fillId="0" borderId="1" xfId="0" applyFont="1" applyBorder="1"/>
    <xf numFmtId="0" fontId="5" fillId="0" borderId="2" xfId="0" applyFont="1" applyBorder="1" applyAlignment="1">
      <alignment horizontal="left"/>
    </xf>
    <xf numFmtId="0" fontId="5" fillId="0" borderId="3" xfId="0" applyFont="1" applyBorder="1" applyAlignment="1">
      <alignment horizontal="left"/>
    </xf>
    <xf numFmtId="0" fontId="5" fillId="0" borderId="4" xfId="0" applyFont="1" applyBorder="1" applyAlignment="1">
      <alignment horizontal="left"/>
    </xf>
    <xf numFmtId="0" fontId="0" fillId="0" borderId="1" xfId="0" applyBorder="1"/>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5" fillId="0" borderId="0" xfId="0" applyFont="1" applyAlignment="1">
      <alignment horizontal="left"/>
    </xf>
    <xf numFmtId="0" fontId="0" fillId="0" borderId="2" xfId="0" applyBorder="1" applyAlignment="1"/>
    <xf numFmtId="0" fontId="0" fillId="0" borderId="3" xfId="0" applyBorder="1" applyAlignment="1"/>
    <xf numFmtId="0" fontId="0" fillId="0" borderId="4" xfId="0" applyBorder="1" applyAlignment="1"/>
    <xf numFmtId="0" fontId="5" fillId="0" borderId="1" xfId="0" applyFont="1" applyBorder="1" applyAlignment="1">
      <alignment horizontal="left"/>
    </xf>
    <xf numFmtId="0" fontId="0" fillId="0" borderId="1" xfId="0" applyBorder="1" applyAlignment="1">
      <alignment horizontal="left"/>
    </xf>
    <xf numFmtId="0" fontId="5" fillId="6" borderId="1" xfId="0" applyFont="1" applyFill="1" applyBorder="1"/>
    <xf numFmtId="0" fontId="6" fillId="2"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14" fontId="7" fillId="2" borderId="1" xfId="0" applyNumberFormat="1" applyFont="1" applyFill="1" applyBorder="1" applyAlignment="1">
      <alignment horizontal="center" vertical="center" wrapText="1"/>
    </xf>
    <xf numFmtId="0" fontId="7" fillId="2" borderId="1" xfId="0" applyFont="1" applyFill="1" applyBorder="1" applyAlignment="1">
      <alignment vertical="center" wrapText="1"/>
    </xf>
    <xf numFmtId="0" fontId="7" fillId="4" borderId="1" xfId="0" applyFont="1" applyFill="1" applyBorder="1" applyAlignment="1">
      <alignment horizontal="right" vertical="center" wrapText="1"/>
    </xf>
    <xf numFmtId="14" fontId="7" fillId="3" borderId="1" xfId="0" applyNumberFormat="1" applyFont="1" applyFill="1" applyBorder="1" applyAlignment="1">
      <alignment horizontal="center" vertical="center" wrapText="1"/>
    </xf>
    <xf numFmtId="0" fontId="7" fillId="3" borderId="1" xfId="0" applyFont="1" applyFill="1" applyBorder="1" applyAlignment="1">
      <alignment vertical="center" wrapText="1"/>
    </xf>
    <xf numFmtId="4" fontId="7" fillId="4" borderId="1" xfId="0" applyNumberFormat="1" applyFont="1" applyFill="1" applyBorder="1" applyAlignment="1">
      <alignment horizontal="right" vertical="center" wrapText="1"/>
    </xf>
    <xf numFmtId="0" fontId="1" fillId="0" borderId="0" xfId="0" applyFont="1"/>
    <xf numFmtId="0" fontId="8" fillId="2"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14" fontId="9" fillId="2" borderId="1" xfId="0" applyNumberFormat="1" applyFont="1" applyFill="1" applyBorder="1" applyAlignment="1">
      <alignment horizontal="center" vertical="center" wrapText="1"/>
    </xf>
    <xf numFmtId="0" fontId="9" fillId="2" borderId="1" xfId="0" applyFont="1" applyFill="1" applyBorder="1" applyAlignment="1">
      <alignment vertical="center" wrapText="1"/>
    </xf>
    <xf numFmtId="0" fontId="9" fillId="4" borderId="1" xfId="0" applyFont="1" applyFill="1" applyBorder="1" applyAlignment="1">
      <alignment horizontal="right" vertical="center" wrapText="1"/>
    </xf>
    <xf numFmtId="14" fontId="9" fillId="3" borderId="1" xfId="0" applyNumberFormat="1" applyFont="1" applyFill="1" applyBorder="1" applyAlignment="1">
      <alignment horizontal="center" vertical="center" wrapText="1"/>
    </xf>
    <xf numFmtId="0" fontId="9" fillId="3" borderId="1" xfId="0" applyFont="1" applyFill="1" applyBorder="1" applyAlignment="1">
      <alignment vertical="center" wrapText="1"/>
    </xf>
    <xf numFmtId="4" fontId="9" fillId="4" borderId="1" xfId="0" applyNumberFormat="1" applyFont="1" applyFill="1" applyBorder="1" applyAlignment="1">
      <alignment horizontal="right" vertical="center" wrapText="1"/>
    </xf>
    <xf numFmtId="0" fontId="1"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'Task 4'!$D$6</c:f>
              <c:strCache>
                <c:ptCount val="1"/>
                <c:pt idx="0">
                  <c:v>Sum of Expenses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'Task 4'!$C$7:$C$16</c:f>
              <c:strCache>
                <c:ptCount val="10"/>
                <c:pt idx="0">
                  <c:v>Vegetables &amp; Fruit</c:v>
                </c:pt>
                <c:pt idx="1">
                  <c:v>Other essential items</c:v>
                </c:pt>
                <c:pt idx="2">
                  <c:v>Ordering food</c:v>
                </c:pt>
                <c:pt idx="3">
                  <c:v>Online shopping</c:v>
                </c:pt>
                <c:pt idx="4">
                  <c:v>Movie with friends</c:v>
                </c:pt>
                <c:pt idx="5">
                  <c:v>Mobile Bill Payment</c:v>
                </c:pt>
                <c:pt idx="6">
                  <c:v>Medicine</c:v>
                </c:pt>
                <c:pt idx="7">
                  <c:v>Gifts</c:v>
                </c:pt>
                <c:pt idx="8">
                  <c:v>Fish &amp; Chicken</c:v>
                </c:pt>
                <c:pt idx="9">
                  <c:v>Cab to office</c:v>
                </c:pt>
              </c:strCache>
            </c:strRef>
          </c:cat>
          <c:val>
            <c:numRef>
              <c:f>'Task 4'!$D$7:$D$16</c:f>
              <c:numCache>
                <c:formatCode>General</c:formatCode>
                <c:ptCount val="10"/>
                <c:pt idx="0">
                  <c:v>3217</c:v>
                </c:pt>
                <c:pt idx="1">
                  <c:v>10194.1</c:v>
                </c:pt>
                <c:pt idx="2">
                  <c:v>1857</c:v>
                </c:pt>
                <c:pt idx="3">
                  <c:v>7464</c:v>
                </c:pt>
                <c:pt idx="4">
                  <c:v>2586</c:v>
                </c:pt>
                <c:pt idx="5">
                  <c:v>1411.26</c:v>
                </c:pt>
                <c:pt idx="6">
                  <c:v>7775</c:v>
                </c:pt>
                <c:pt idx="7">
                  <c:v>5688</c:v>
                </c:pt>
                <c:pt idx="8">
                  <c:v>3342</c:v>
                </c:pt>
                <c:pt idx="9">
                  <c:v>1510.9099999999999</c:v>
                </c:pt>
              </c:numCache>
            </c:numRef>
          </c:val>
          <c:extLst>
            <c:ext xmlns:c16="http://schemas.microsoft.com/office/drawing/2014/chart" uri="{C3380CC4-5D6E-409C-BE32-E72D297353CC}">
              <c16:uniqueId val="{00000000-C467-46A2-8DC6-A20FDC1FB5B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'Task 5'!$D$4</c:f>
              <c:strCache>
                <c:ptCount val="1"/>
                <c:pt idx="0">
                  <c:v>Expense</c:v>
                </c:pt>
              </c:strCache>
            </c:strRef>
          </c:tx>
          <c:spPr>
            <a:solidFill>
              <a:schemeClr val="accent1"/>
            </a:solidFill>
            <a:ln>
              <a:noFill/>
            </a:ln>
            <a:effectLst/>
          </c:spPr>
          <c:invertIfNegative val="0"/>
          <c:cat>
            <c:multiLvlStrRef>
              <c:f>'Task 5'!$B$5:$C$54</c:f>
              <c:multiLvlStrCache>
                <c:ptCount val="50"/>
                <c:lvl>
                  <c:pt idx="0">
                    <c:v>Medicine</c:v>
                  </c:pt>
                  <c:pt idx="1">
                    <c:v>Online shopping</c:v>
                  </c:pt>
                  <c:pt idx="2">
                    <c:v>Other essential items</c:v>
                  </c:pt>
                  <c:pt idx="3">
                    <c:v>Vegetables &amp; Fruit</c:v>
                  </c:pt>
                  <c:pt idx="4">
                    <c:v>Fish &amp; Chicken</c:v>
                  </c:pt>
                  <c:pt idx="5">
                    <c:v>Gifts</c:v>
                  </c:pt>
                  <c:pt idx="6">
                    <c:v>Ordering food</c:v>
                  </c:pt>
                  <c:pt idx="7">
                    <c:v>Movie with friends</c:v>
                  </c:pt>
                  <c:pt idx="8">
                    <c:v>Mobile Bill Payment</c:v>
                  </c:pt>
                  <c:pt idx="9">
                    <c:v>Online shopping</c:v>
                  </c:pt>
                  <c:pt idx="10">
                    <c:v>Medicine</c:v>
                  </c:pt>
                  <c:pt idx="11">
                    <c:v>Ordering food</c:v>
                  </c:pt>
                  <c:pt idx="12">
                    <c:v>Other essential items</c:v>
                  </c:pt>
                  <c:pt idx="13">
                    <c:v>Fish &amp; Chicken</c:v>
                  </c:pt>
                  <c:pt idx="14">
                    <c:v>Cab to office</c:v>
                  </c:pt>
                  <c:pt idx="15">
                    <c:v>Cab to office</c:v>
                  </c:pt>
                  <c:pt idx="16">
                    <c:v>Movie with friends</c:v>
                  </c:pt>
                  <c:pt idx="17">
                    <c:v>Vegetables &amp; Fruit</c:v>
                  </c:pt>
                  <c:pt idx="18">
                    <c:v>Cab to office</c:v>
                  </c:pt>
                  <c:pt idx="19">
                    <c:v>Other essential items</c:v>
                  </c:pt>
                  <c:pt idx="20">
                    <c:v>Online shopping</c:v>
                  </c:pt>
                  <c:pt idx="21">
                    <c:v>Gifts</c:v>
                  </c:pt>
                  <c:pt idx="22">
                    <c:v>Gifts</c:v>
                  </c:pt>
                  <c:pt idx="23">
                    <c:v>Online Shopping</c:v>
                  </c:pt>
                  <c:pt idx="24">
                    <c:v>Fish &amp; Chicken</c:v>
                  </c:pt>
                  <c:pt idx="25">
                    <c:v>Other essential items</c:v>
                  </c:pt>
                  <c:pt idx="26">
                    <c:v>Vegetables &amp; Fruit</c:v>
                  </c:pt>
                  <c:pt idx="27">
                    <c:v>Online Shopping</c:v>
                  </c:pt>
                  <c:pt idx="28">
                    <c:v>Fish &amp; Chicken</c:v>
                  </c:pt>
                  <c:pt idx="29">
                    <c:v>Medicine</c:v>
                  </c:pt>
                  <c:pt idx="30">
                    <c:v>Mobile Bill Payment</c:v>
                  </c:pt>
                  <c:pt idx="31">
                    <c:v>Cab to office</c:v>
                  </c:pt>
                  <c:pt idx="32">
                    <c:v>Movie with friends</c:v>
                  </c:pt>
                  <c:pt idx="33">
                    <c:v>Vegetables &amp; Fruit</c:v>
                  </c:pt>
                  <c:pt idx="34">
                    <c:v>Other essential items</c:v>
                  </c:pt>
                  <c:pt idx="35">
                    <c:v>Fish &amp; Chicken</c:v>
                  </c:pt>
                  <c:pt idx="36">
                    <c:v>Ordering food</c:v>
                  </c:pt>
                  <c:pt idx="37">
                    <c:v>Movie with friends</c:v>
                  </c:pt>
                  <c:pt idx="38">
                    <c:v>Online shopping</c:v>
                  </c:pt>
                  <c:pt idx="39">
                    <c:v>Ordering food</c:v>
                  </c:pt>
                  <c:pt idx="40">
                    <c:v>Movie with friends</c:v>
                  </c:pt>
                  <c:pt idx="41">
                    <c:v>Other essential items</c:v>
                  </c:pt>
                  <c:pt idx="42">
                    <c:v>Vegetables &amp; Fruit</c:v>
                  </c:pt>
                  <c:pt idx="43">
                    <c:v>Medicine</c:v>
                  </c:pt>
                  <c:pt idx="44">
                    <c:v>Trip</c:v>
                  </c:pt>
                  <c:pt idx="45">
                    <c:v>Gifts</c:v>
                  </c:pt>
                  <c:pt idx="46">
                    <c:v>Mobile Bill Payment</c:v>
                  </c:pt>
                  <c:pt idx="47">
                    <c:v>Ordering food</c:v>
                  </c:pt>
                  <c:pt idx="48">
                    <c:v>Fish &amp; Chicken</c:v>
                  </c:pt>
                  <c:pt idx="49">
                    <c:v>Vegetables &amp; Fruit</c:v>
                  </c:pt>
                </c:lvl>
                <c:lvl>
                  <c:pt idx="0">
                    <c:v>Oct</c:v>
                  </c:pt>
                  <c:pt idx="1">
                    <c:v>Oct</c:v>
                  </c:pt>
                  <c:pt idx="2">
                    <c:v>Oct</c:v>
                  </c:pt>
                  <c:pt idx="3">
                    <c:v>Oct</c:v>
                  </c:pt>
                  <c:pt idx="4">
                    <c:v>Oct</c:v>
                  </c:pt>
                  <c:pt idx="5">
                    <c:v>Oct</c:v>
                  </c:pt>
                  <c:pt idx="6">
                    <c:v>Oct</c:v>
                  </c:pt>
                  <c:pt idx="7">
                    <c:v>Oct</c:v>
                  </c:pt>
                  <c:pt idx="8">
                    <c:v>Oct</c:v>
                  </c:pt>
                  <c:pt idx="9">
                    <c:v>Oct</c:v>
                  </c:pt>
                  <c:pt idx="10">
                    <c:v>Oct</c:v>
                  </c:pt>
                  <c:pt idx="11">
                    <c:v>Oct</c:v>
                  </c:pt>
                  <c:pt idx="12">
                    <c:v>Oct</c:v>
                  </c:pt>
                  <c:pt idx="13">
                    <c:v>Oct</c:v>
                  </c:pt>
                  <c:pt idx="14">
                    <c:v>Oct</c:v>
                  </c:pt>
                  <c:pt idx="15">
                    <c:v>Oct</c:v>
                  </c:pt>
                  <c:pt idx="16">
                    <c:v>Oct</c:v>
                  </c:pt>
                  <c:pt idx="17">
                    <c:v>Oct</c:v>
                  </c:pt>
                  <c:pt idx="18">
                    <c:v>Oct</c:v>
                  </c:pt>
                  <c:pt idx="19">
                    <c:v>Oct</c:v>
                  </c:pt>
                  <c:pt idx="20">
                    <c:v>Nov</c:v>
                  </c:pt>
                  <c:pt idx="21">
                    <c:v>Nov</c:v>
                  </c:pt>
                  <c:pt idx="22">
                    <c:v>Nov</c:v>
                  </c:pt>
                  <c:pt idx="23">
                    <c:v>Nov</c:v>
                  </c:pt>
                  <c:pt idx="24">
                    <c:v>Nov</c:v>
                  </c:pt>
                  <c:pt idx="25">
                    <c:v>Nov</c:v>
                  </c:pt>
                  <c:pt idx="26">
                    <c:v>Nov</c:v>
                  </c:pt>
                  <c:pt idx="27">
                    <c:v>Nov</c:v>
                  </c:pt>
                  <c:pt idx="28">
                    <c:v>Nov</c:v>
                  </c:pt>
                  <c:pt idx="29">
                    <c:v>Nov</c:v>
                  </c:pt>
                  <c:pt idx="30">
                    <c:v>Nov</c:v>
                  </c:pt>
                  <c:pt idx="31">
                    <c:v>Nov</c:v>
                  </c:pt>
                  <c:pt idx="32">
                    <c:v>Nov</c:v>
                  </c:pt>
                  <c:pt idx="33">
                    <c:v>Nov</c:v>
                  </c:pt>
                  <c:pt idx="34">
                    <c:v>Nov</c:v>
                  </c:pt>
                  <c:pt idx="35">
                    <c:v>Nov</c:v>
                  </c:pt>
                  <c:pt idx="36">
                    <c:v>Nov</c:v>
                  </c:pt>
                  <c:pt idx="37">
                    <c:v>Nov</c:v>
                  </c:pt>
                  <c:pt idx="38">
                    <c:v>Nov</c:v>
                  </c:pt>
                  <c:pt idx="39">
                    <c:v>Nov</c:v>
                  </c:pt>
                  <c:pt idx="40">
                    <c:v>Nov</c:v>
                  </c:pt>
                  <c:pt idx="41">
                    <c:v>Dec</c:v>
                  </c:pt>
                  <c:pt idx="42">
                    <c:v>Dec</c:v>
                  </c:pt>
                  <c:pt idx="43">
                    <c:v>Dec</c:v>
                  </c:pt>
                  <c:pt idx="44">
                    <c:v>Dec</c:v>
                  </c:pt>
                  <c:pt idx="45">
                    <c:v>Dec</c:v>
                  </c:pt>
                  <c:pt idx="46">
                    <c:v>Dec</c:v>
                  </c:pt>
                  <c:pt idx="47">
                    <c:v>Dec</c:v>
                  </c:pt>
                  <c:pt idx="48">
                    <c:v>Dec</c:v>
                  </c:pt>
                  <c:pt idx="49">
                    <c:v>Dec</c:v>
                  </c:pt>
                </c:lvl>
              </c:multiLvlStrCache>
            </c:multiLvlStrRef>
          </c:cat>
          <c:val>
            <c:numRef>
              <c:f>'Task 5'!$D$5:$D$54</c:f>
              <c:numCache>
                <c:formatCode>General</c:formatCode>
                <c:ptCount val="50"/>
                <c:pt idx="0">
                  <c:v>2300</c:v>
                </c:pt>
                <c:pt idx="1">
                  <c:v>767</c:v>
                </c:pt>
                <c:pt idx="2" formatCode="#,##0.00">
                  <c:v>2500</c:v>
                </c:pt>
                <c:pt idx="3">
                  <c:v>710</c:v>
                </c:pt>
                <c:pt idx="4">
                  <c:v>760</c:v>
                </c:pt>
                <c:pt idx="5" formatCode="#,##0.00">
                  <c:v>1900</c:v>
                </c:pt>
                <c:pt idx="6">
                  <c:v>450</c:v>
                </c:pt>
                <c:pt idx="7">
                  <c:v>620</c:v>
                </c:pt>
                <c:pt idx="8">
                  <c:v>470</c:v>
                </c:pt>
                <c:pt idx="9">
                  <c:v>970</c:v>
                </c:pt>
                <c:pt idx="10" formatCode="#,##0.00">
                  <c:v>1075</c:v>
                </c:pt>
                <c:pt idx="11">
                  <c:v>489</c:v>
                </c:pt>
                <c:pt idx="12" formatCode="#,##0.00">
                  <c:v>1574.1</c:v>
                </c:pt>
                <c:pt idx="13">
                  <c:v>550</c:v>
                </c:pt>
                <c:pt idx="14">
                  <c:v>423</c:v>
                </c:pt>
                <c:pt idx="15">
                  <c:v>358.22</c:v>
                </c:pt>
                <c:pt idx="16">
                  <c:v>520</c:v>
                </c:pt>
                <c:pt idx="17">
                  <c:v>300</c:v>
                </c:pt>
                <c:pt idx="18">
                  <c:v>407.05</c:v>
                </c:pt>
                <c:pt idx="19">
                  <c:v>300</c:v>
                </c:pt>
                <c:pt idx="20" formatCode="#,##0.00">
                  <c:v>2327</c:v>
                </c:pt>
                <c:pt idx="21">
                  <c:v>1150</c:v>
                </c:pt>
                <c:pt idx="22" formatCode="#,##0.00">
                  <c:v>1138</c:v>
                </c:pt>
                <c:pt idx="23">
                  <c:v>500</c:v>
                </c:pt>
                <c:pt idx="24">
                  <c:v>702</c:v>
                </c:pt>
                <c:pt idx="25" formatCode="#,##0.00">
                  <c:v>1600</c:v>
                </c:pt>
                <c:pt idx="26">
                  <c:v>600</c:v>
                </c:pt>
                <c:pt idx="27">
                  <c:v>900</c:v>
                </c:pt>
                <c:pt idx="28">
                  <c:v>150</c:v>
                </c:pt>
                <c:pt idx="29">
                  <c:v>2100</c:v>
                </c:pt>
                <c:pt idx="30">
                  <c:v>470.63</c:v>
                </c:pt>
                <c:pt idx="31">
                  <c:v>322.64</c:v>
                </c:pt>
                <c:pt idx="32">
                  <c:v>428</c:v>
                </c:pt>
                <c:pt idx="33">
                  <c:v>447</c:v>
                </c:pt>
                <c:pt idx="34" formatCode="#,##0.00">
                  <c:v>1720</c:v>
                </c:pt>
                <c:pt idx="35">
                  <c:v>540</c:v>
                </c:pt>
                <c:pt idx="36">
                  <c:v>314</c:v>
                </c:pt>
                <c:pt idx="37">
                  <c:v>518</c:v>
                </c:pt>
                <c:pt idx="38" formatCode="#,##0.00">
                  <c:v>2000</c:v>
                </c:pt>
                <c:pt idx="39">
                  <c:v>337</c:v>
                </c:pt>
                <c:pt idx="40">
                  <c:v>500</c:v>
                </c:pt>
                <c:pt idx="41" formatCode="#,##0.00">
                  <c:v>2500</c:v>
                </c:pt>
                <c:pt idx="42">
                  <c:v>710</c:v>
                </c:pt>
                <c:pt idx="43">
                  <c:v>2300</c:v>
                </c:pt>
                <c:pt idx="44">
                  <c:v>12000</c:v>
                </c:pt>
                <c:pt idx="45">
                  <c:v>1500</c:v>
                </c:pt>
                <c:pt idx="46">
                  <c:v>470.63</c:v>
                </c:pt>
                <c:pt idx="47">
                  <c:v>267</c:v>
                </c:pt>
                <c:pt idx="48">
                  <c:v>640</c:v>
                </c:pt>
                <c:pt idx="49">
                  <c:v>450</c:v>
                </c:pt>
              </c:numCache>
            </c:numRef>
          </c:val>
          <c:extLst>
            <c:ext xmlns:c16="http://schemas.microsoft.com/office/drawing/2014/chart" uri="{C3380CC4-5D6E-409C-BE32-E72D297353CC}">
              <c16:uniqueId val="{00000000-DDCE-4C28-88EC-1145D9E5D342}"/>
            </c:ext>
          </c:extLst>
        </c:ser>
        <c:dLbls>
          <c:showLegendKey val="0"/>
          <c:showVal val="0"/>
          <c:showCatName val="0"/>
          <c:showSerName val="0"/>
          <c:showPercent val="0"/>
          <c:showBubbleSize val="0"/>
        </c:dLbls>
        <c:gapWidth val="219"/>
        <c:overlap val="-27"/>
        <c:axId val="543095104"/>
        <c:axId val="543096416"/>
      </c:barChart>
      <c:catAx>
        <c:axId val="54309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096416"/>
        <c:crosses val="autoZero"/>
        <c:auto val="1"/>
        <c:lblAlgn val="ctr"/>
        <c:lblOffset val="100"/>
        <c:noMultiLvlLbl val="0"/>
      </c:catAx>
      <c:valAx>
        <c:axId val="543096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09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504825</xdr:colOff>
      <xdr:row>4</xdr:row>
      <xdr:rowOff>14286</xdr:rowOff>
    </xdr:from>
    <xdr:to>
      <xdr:col>17</xdr:col>
      <xdr:colOff>200025</xdr:colOff>
      <xdr:row>20</xdr:row>
      <xdr:rowOff>123825</xdr:rowOff>
    </xdr:to>
    <xdr:graphicFrame macro="">
      <xdr:nvGraphicFramePr>
        <xdr:cNvPr id="2" name="Chart 1">
          <a:extLst>
            <a:ext uri="{FF2B5EF4-FFF2-40B4-BE49-F238E27FC236}">
              <a16:creationId xmlns:a16="http://schemas.microsoft.com/office/drawing/2014/main" id="{59594C9A-4E03-40F3-871A-D5F8FAB3E1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342898</xdr:colOff>
      <xdr:row>0</xdr:row>
      <xdr:rowOff>61911</xdr:rowOff>
    </xdr:from>
    <xdr:to>
      <xdr:col>27</xdr:col>
      <xdr:colOff>552450</xdr:colOff>
      <xdr:row>21</xdr:row>
      <xdr:rowOff>152400</xdr:rowOff>
    </xdr:to>
    <xdr:graphicFrame macro="">
      <xdr:nvGraphicFramePr>
        <xdr:cNvPr id="2" name="Chart 1">
          <a:extLst>
            <a:ext uri="{FF2B5EF4-FFF2-40B4-BE49-F238E27FC236}">
              <a16:creationId xmlns:a16="http://schemas.microsoft.com/office/drawing/2014/main" id="{DE014BE1-F7B4-4F61-979E-E05842D488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zoomScale="145" zoomScaleNormal="145" workbookViewId="0">
      <selection sqref="A1:C51"/>
    </sheetView>
  </sheetViews>
  <sheetFormatPr defaultRowHeight="15" x14ac:dyDescent="0.25"/>
  <cols>
    <col min="1" max="1" width="17.140625" customWidth="1"/>
    <col min="2" max="2" width="24.5703125" customWidth="1"/>
    <col min="3" max="3" width="14.42578125" style="11" customWidth="1"/>
  </cols>
  <sheetData>
    <row r="1" spans="1:3" ht="13.9" customHeight="1" x14ac:dyDescent="0.25">
      <c r="A1" s="3" t="s">
        <v>0</v>
      </c>
      <c r="B1" s="3" t="s">
        <v>14</v>
      </c>
      <c r="C1" s="8" t="s">
        <v>1</v>
      </c>
    </row>
    <row r="2" spans="1:3" ht="18" customHeight="1" x14ac:dyDescent="0.25">
      <c r="A2" s="4">
        <v>44470</v>
      </c>
      <c r="B2" s="5" t="s">
        <v>2</v>
      </c>
      <c r="C2" s="9">
        <v>2300</v>
      </c>
    </row>
    <row r="3" spans="1:3" x14ac:dyDescent="0.25">
      <c r="A3" s="6">
        <v>44470</v>
      </c>
      <c r="B3" s="7" t="s">
        <v>3</v>
      </c>
      <c r="C3" s="9">
        <v>767</v>
      </c>
    </row>
    <row r="4" spans="1:3" x14ac:dyDescent="0.25">
      <c r="A4" s="6">
        <v>44470</v>
      </c>
      <c r="B4" s="7" t="s">
        <v>4</v>
      </c>
      <c r="C4" s="10">
        <v>2500</v>
      </c>
    </row>
    <row r="5" spans="1:3" x14ac:dyDescent="0.25">
      <c r="A5" s="6">
        <v>44473</v>
      </c>
      <c r="B5" s="7" t="s">
        <v>5</v>
      </c>
      <c r="C5" s="9">
        <v>710</v>
      </c>
    </row>
    <row r="6" spans="1:3" x14ac:dyDescent="0.25">
      <c r="A6" s="4">
        <v>44473</v>
      </c>
      <c r="B6" s="5" t="s">
        <v>6</v>
      </c>
      <c r="C6" s="9">
        <v>760</v>
      </c>
    </row>
    <row r="7" spans="1:3" x14ac:dyDescent="0.25">
      <c r="A7" s="6">
        <v>44476</v>
      </c>
      <c r="B7" s="7" t="s">
        <v>10</v>
      </c>
      <c r="C7" s="10">
        <v>1900</v>
      </c>
    </row>
    <row r="8" spans="1:3" x14ac:dyDescent="0.25">
      <c r="A8" s="4">
        <v>44477</v>
      </c>
      <c r="B8" s="5" t="s">
        <v>7</v>
      </c>
      <c r="C8" s="9">
        <v>450</v>
      </c>
    </row>
    <row r="9" spans="1:3" x14ac:dyDescent="0.25">
      <c r="A9" s="6">
        <v>44484</v>
      </c>
      <c r="B9" s="7" t="s">
        <v>8</v>
      </c>
      <c r="C9" s="9">
        <v>620</v>
      </c>
    </row>
    <row r="10" spans="1:3" x14ac:dyDescent="0.25">
      <c r="A10" s="6">
        <v>44485</v>
      </c>
      <c r="B10" s="7" t="s">
        <v>11</v>
      </c>
      <c r="C10" s="9">
        <v>470</v>
      </c>
    </row>
    <row r="11" spans="1:3" x14ac:dyDescent="0.25">
      <c r="A11" s="6">
        <v>44487</v>
      </c>
      <c r="B11" s="7" t="s">
        <v>3</v>
      </c>
      <c r="C11" s="9">
        <v>970</v>
      </c>
    </row>
    <row r="12" spans="1:3" x14ac:dyDescent="0.25">
      <c r="A12" s="6">
        <v>44487</v>
      </c>
      <c r="B12" s="5" t="s">
        <v>2</v>
      </c>
      <c r="C12" s="10">
        <v>1075</v>
      </c>
    </row>
    <row r="13" spans="1:3" x14ac:dyDescent="0.25">
      <c r="A13" s="6">
        <v>44488</v>
      </c>
      <c r="B13" s="7" t="s">
        <v>7</v>
      </c>
      <c r="C13" s="9">
        <v>489</v>
      </c>
    </row>
    <row r="14" spans="1:3" x14ac:dyDescent="0.25">
      <c r="A14" s="6">
        <v>44491</v>
      </c>
      <c r="B14" s="7" t="s">
        <v>4</v>
      </c>
      <c r="C14" s="10">
        <v>1574.1</v>
      </c>
    </row>
    <row r="15" spans="1:3" x14ac:dyDescent="0.25">
      <c r="A15" s="6">
        <v>44491</v>
      </c>
      <c r="B15" s="7" t="s">
        <v>6</v>
      </c>
      <c r="C15" s="9">
        <v>550</v>
      </c>
    </row>
    <row r="16" spans="1:3" x14ac:dyDescent="0.25">
      <c r="A16" s="6">
        <v>44494</v>
      </c>
      <c r="B16" s="7" t="s">
        <v>9</v>
      </c>
      <c r="C16" s="9">
        <v>423</v>
      </c>
    </row>
    <row r="17" spans="1:3" x14ac:dyDescent="0.25">
      <c r="A17" s="6">
        <v>44496</v>
      </c>
      <c r="B17" s="7" t="s">
        <v>9</v>
      </c>
      <c r="C17" s="9">
        <v>358.22</v>
      </c>
    </row>
    <row r="18" spans="1:3" x14ac:dyDescent="0.25">
      <c r="A18" s="6">
        <v>44496</v>
      </c>
      <c r="B18" s="7" t="s">
        <v>8</v>
      </c>
      <c r="C18" s="9">
        <v>520</v>
      </c>
    </row>
    <row r="19" spans="1:3" x14ac:dyDescent="0.25">
      <c r="A19" s="4">
        <v>44497</v>
      </c>
      <c r="B19" s="5" t="s">
        <v>5</v>
      </c>
      <c r="C19" s="9">
        <v>300</v>
      </c>
    </row>
    <row r="20" spans="1:3" x14ac:dyDescent="0.25">
      <c r="A20" s="4">
        <v>44498</v>
      </c>
      <c r="B20" s="5" t="s">
        <v>9</v>
      </c>
      <c r="C20" s="9">
        <v>407.05</v>
      </c>
    </row>
    <row r="21" spans="1:3" x14ac:dyDescent="0.25">
      <c r="A21" s="4">
        <v>44499</v>
      </c>
      <c r="B21" s="5" t="s">
        <v>4</v>
      </c>
      <c r="C21" s="9">
        <v>300</v>
      </c>
    </row>
    <row r="22" spans="1:3" x14ac:dyDescent="0.25">
      <c r="A22" s="6">
        <v>44501</v>
      </c>
      <c r="B22" s="7" t="s">
        <v>3</v>
      </c>
      <c r="C22" s="10">
        <v>2327</v>
      </c>
    </row>
    <row r="23" spans="1:3" x14ac:dyDescent="0.25">
      <c r="A23" s="6">
        <v>44502</v>
      </c>
      <c r="B23" s="7" t="s">
        <v>10</v>
      </c>
      <c r="C23" s="9">
        <v>1150</v>
      </c>
    </row>
    <row r="24" spans="1:3" x14ac:dyDescent="0.25">
      <c r="A24" s="6">
        <v>44504</v>
      </c>
      <c r="B24" s="7" t="s">
        <v>10</v>
      </c>
      <c r="C24" s="10">
        <v>1138</v>
      </c>
    </row>
    <row r="25" spans="1:3" x14ac:dyDescent="0.25">
      <c r="A25" s="4">
        <v>44505</v>
      </c>
      <c r="B25" s="5" t="s">
        <v>13</v>
      </c>
      <c r="C25" s="9">
        <v>500</v>
      </c>
    </row>
    <row r="26" spans="1:3" x14ac:dyDescent="0.25">
      <c r="A26" s="4">
        <v>44508</v>
      </c>
      <c r="B26" s="5" t="s">
        <v>6</v>
      </c>
      <c r="C26" s="9">
        <v>702</v>
      </c>
    </row>
    <row r="27" spans="1:3" x14ac:dyDescent="0.25">
      <c r="A27" s="6">
        <v>44509</v>
      </c>
      <c r="B27" s="7" t="s">
        <v>4</v>
      </c>
      <c r="C27" s="10">
        <v>1600</v>
      </c>
    </row>
    <row r="28" spans="1:3" x14ac:dyDescent="0.25">
      <c r="A28" s="6">
        <v>44512</v>
      </c>
      <c r="B28" s="7" t="s">
        <v>5</v>
      </c>
      <c r="C28" s="9">
        <v>600</v>
      </c>
    </row>
    <row r="29" spans="1:3" ht="19.149999999999999" customHeight="1" x14ac:dyDescent="0.25">
      <c r="A29" s="4">
        <v>44515</v>
      </c>
      <c r="B29" s="5" t="s">
        <v>13</v>
      </c>
      <c r="C29" s="9">
        <v>900</v>
      </c>
    </row>
    <row r="30" spans="1:3" x14ac:dyDescent="0.25">
      <c r="A30" s="6">
        <v>44515</v>
      </c>
      <c r="B30" s="5" t="s">
        <v>6</v>
      </c>
      <c r="C30" s="9">
        <v>150</v>
      </c>
    </row>
    <row r="31" spans="1:3" x14ac:dyDescent="0.25">
      <c r="A31" s="4">
        <v>44515</v>
      </c>
      <c r="B31" s="5" t="s">
        <v>2</v>
      </c>
      <c r="C31" s="9">
        <v>2100</v>
      </c>
    </row>
    <row r="32" spans="1:3" x14ac:dyDescent="0.25">
      <c r="A32" s="4">
        <v>44517</v>
      </c>
      <c r="B32" s="5" t="s">
        <v>11</v>
      </c>
      <c r="C32" s="9">
        <v>470.63</v>
      </c>
    </row>
    <row r="33" spans="1:3" x14ac:dyDescent="0.25">
      <c r="A33" s="4">
        <v>44517</v>
      </c>
      <c r="B33" s="5" t="s">
        <v>9</v>
      </c>
      <c r="C33" s="9">
        <v>322.64</v>
      </c>
    </row>
    <row r="34" spans="1:3" x14ac:dyDescent="0.25">
      <c r="A34" s="4">
        <v>44518</v>
      </c>
      <c r="B34" s="7" t="s">
        <v>8</v>
      </c>
      <c r="C34" s="9">
        <v>428</v>
      </c>
    </row>
    <row r="35" spans="1:3" x14ac:dyDescent="0.25">
      <c r="A35" s="4">
        <v>44519</v>
      </c>
      <c r="B35" s="5" t="s">
        <v>5</v>
      </c>
      <c r="C35" s="9">
        <v>447</v>
      </c>
    </row>
    <row r="36" spans="1:3" x14ac:dyDescent="0.25">
      <c r="A36" s="4">
        <v>44522</v>
      </c>
      <c r="B36" s="5" t="s">
        <v>4</v>
      </c>
      <c r="C36" s="10">
        <v>1720</v>
      </c>
    </row>
    <row r="37" spans="1:3" x14ac:dyDescent="0.25">
      <c r="A37" s="6">
        <v>44524</v>
      </c>
      <c r="B37" s="7" t="s">
        <v>6</v>
      </c>
      <c r="C37" s="9">
        <v>540</v>
      </c>
    </row>
    <row r="38" spans="1:3" x14ac:dyDescent="0.25">
      <c r="A38" s="4">
        <v>44525</v>
      </c>
      <c r="B38" s="5" t="s">
        <v>7</v>
      </c>
      <c r="C38" s="9">
        <v>314</v>
      </c>
    </row>
    <row r="39" spans="1:3" ht="18" customHeight="1" x14ac:dyDescent="0.25">
      <c r="A39" s="4">
        <v>44526</v>
      </c>
      <c r="B39" s="5" t="s">
        <v>8</v>
      </c>
      <c r="C39" s="9">
        <v>518</v>
      </c>
    </row>
    <row r="40" spans="1:3" ht="15.6" customHeight="1" x14ac:dyDescent="0.25">
      <c r="A40" s="4">
        <v>44526</v>
      </c>
      <c r="B40" s="7" t="s">
        <v>3</v>
      </c>
      <c r="C40" s="10">
        <v>2000</v>
      </c>
    </row>
    <row r="41" spans="1:3" x14ac:dyDescent="0.25">
      <c r="A41" s="6">
        <v>44529</v>
      </c>
      <c r="B41" s="7" t="s">
        <v>7</v>
      </c>
      <c r="C41" s="9">
        <v>337</v>
      </c>
    </row>
    <row r="42" spans="1:3" x14ac:dyDescent="0.25">
      <c r="A42" s="4">
        <v>44530</v>
      </c>
      <c r="B42" s="5" t="s">
        <v>8</v>
      </c>
      <c r="C42" s="9">
        <v>500</v>
      </c>
    </row>
    <row r="43" spans="1:3" x14ac:dyDescent="0.25">
      <c r="A43" s="4">
        <v>44531</v>
      </c>
      <c r="B43" s="5" t="s">
        <v>4</v>
      </c>
      <c r="C43" s="10">
        <v>2500</v>
      </c>
    </row>
    <row r="44" spans="1:3" x14ac:dyDescent="0.25">
      <c r="A44" s="6">
        <v>44534</v>
      </c>
      <c r="B44" s="7" t="s">
        <v>5</v>
      </c>
      <c r="C44" s="9">
        <v>710</v>
      </c>
    </row>
    <row r="45" spans="1:3" x14ac:dyDescent="0.25">
      <c r="A45" s="4">
        <v>44537</v>
      </c>
      <c r="B45" s="5" t="s">
        <v>2</v>
      </c>
      <c r="C45" s="9">
        <v>2300</v>
      </c>
    </row>
    <row r="46" spans="1:3" x14ac:dyDescent="0.25">
      <c r="A46" s="4">
        <v>44539</v>
      </c>
      <c r="B46" s="5" t="s">
        <v>12</v>
      </c>
      <c r="C46" s="9">
        <v>12000</v>
      </c>
    </row>
    <row r="47" spans="1:3" x14ac:dyDescent="0.25">
      <c r="A47" s="4">
        <v>44545</v>
      </c>
      <c r="B47" s="7" t="s">
        <v>10</v>
      </c>
      <c r="C47" s="9">
        <v>1500</v>
      </c>
    </row>
    <row r="48" spans="1:3" x14ac:dyDescent="0.25">
      <c r="A48" s="4">
        <v>44547</v>
      </c>
      <c r="B48" s="5" t="s">
        <v>11</v>
      </c>
      <c r="C48" s="9">
        <v>470.63</v>
      </c>
    </row>
    <row r="49" spans="1:3" x14ac:dyDescent="0.25">
      <c r="A49" s="4">
        <v>44550</v>
      </c>
      <c r="B49" s="5" t="s">
        <v>7</v>
      </c>
      <c r="C49" s="9">
        <v>267</v>
      </c>
    </row>
    <row r="50" spans="1:3" x14ac:dyDescent="0.25">
      <c r="A50" s="4">
        <v>44553</v>
      </c>
      <c r="B50" s="5" t="s">
        <v>6</v>
      </c>
      <c r="C50" s="9">
        <v>640</v>
      </c>
    </row>
    <row r="51" spans="1:3" x14ac:dyDescent="0.25">
      <c r="A51" s="4">
        <v>44553</v>
      </c>
      <c r="B51" s="5" t="s">
        <v>5</v>
      </c>
      <c r="C51" s="9">
        <v>450</v>
      </c>
    </row>
    <row r="52" spans="1:3" ht="31.5" x14ac:dyDescent="0.25">
      <c r="A52" s="2"/>
      <c r="C52" s="11">
        <f>SUM(C2:C51)</f>
        <v>57045.27</v>
      </c>
    </row>
    <row r="53" spans="1:3" ht="15.75" x14ac:dyDescent="0.25">
      <c r="A53"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E9"/>
  <sheetViews>
    <sheetView workbookViewId="0">
      <selection activeCell="E5" sqref="E5"/>
    </sheetView>
  </sheetViews>
  <sheetFormatPr defaultRowHeight="15" x14ac:dyDescent="0.25"/>
  <cols>
    <col min="2" max="2" width="61.42578125" customWidth="1"/>
  </cols>
  <sheetData>
    <row r="1" spans="2:5" x14ac:dyDescent="0.25">
      <c r="B1" s="12" t="s">
        <v>23</v>
      </c>
    </row>
    <row r="2" spans="2:5" ht="39" customHeight="1" x14ac:dyDescent="0.25">
      <c r="B2" s="13" t="s">
        <v>15</v>
      </c>
    </row>
    <row r="3" spans="2:5" ht="25.15" customHeight="1" x14ac:dyDescent="0.25">
      <c r="B3" s="13" t="s">
        <v>16</v>
      </c>
    </row>
    <row r="4" spans="2:5" ht="37.15" customHeight="1" x14ac:dyDescent="0.25">
      <c r="B4" s="13" t="s">
        <v>17</v>
      </c>
    </row>
    <row r="5" spans="2:5" ht="41.45" customHeight="1" x14ac:dyDescent="0.25">
      <c r="B5" s="13" t="s">
        <v>18</v>
      </c>
      <c r="E5" s="14"/>
    </row>
    <row r="6" spans="2:5" ht="32.450000000000003" customHeight="1" x14ac:dyDescent="0.25">
      <c r="B6" s="13" t="s">
        <v>19</v>
      </c>
    </row>
    <row r="7" spans="2:5" ht="51" customHeight="1" x14ac:dyDescent="0.25">
      <c r="B7" s="13" t="s">
        <v>20</v>
      </c>
    </row>
    <row r="8" spans="2:5" ht="42" customHeight="1" x14ac:dyDescent="0.25">
      <c r="B8" s="13" t="s">
        <v>21</v>
      </c>
    </row>
    <row r="9" spans="2:5" ht="31.15" customHeight="1" x14ac:dyDescent="0.25">
      <c r="B9" s="13" t="s">
        <v>22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17217-4E3F-4C5E-BA40-1D555252061A}">
  <dimension ref="B2:I20"/>
  <sheetViews>
    <sheetView workbookViewId="0">
      <selection activeCell="E28" sqref="E28"/>
    </sheetView>
  </sheetViews>
  <sheetFormatPr defaultRowHeight="15" x14ac:dyDescent="0.25"/>
  <cols>
    <col min="2" max="2" width="17.7109375" customWidth="1"/>
    <col min="3" max="3" width="13.140625" customWidth="1"/>
    <col min="6" max="6" width="19.28515625" customWidth="1"/>
  </cols>
  <sheetData>
    <row r="2" spans="2:6" x14ac:dyDescent="0.25">
      <c r="B2" s="15" t="s">
        <v>24</v>
      </c>
    </row>
    <row r="4" spans="2:6" x14ac:dyDescent="0.25">
      <c r="B4" s="16" t="s">
        <v>25</v>
      </c>
      <c r="C4" s="17" t="s">
        <v>26</v>
      </c>
      <c r="D4" s="18"/>
      <c r="E4" s="18"/>
      <c r="F4" s="19"/>
    </row>
    <row r="5" spans="2:6" x14ac:dyDescent="0.25">
      <c r="B5" s="20">
        <f>COUNTIF(Expense!B2:B51,"online shopping")</f>
        <v>6</v>
      </c>
      <c r="C5" s="21" t="str">
        <f ca="1">_xlfn.FORMULATEXT(B5)</f>
        <v>=COUNTIF(Expense!B2:B51,"online shopping")</v>
      </c>
      <c r="D5" s="22"/>
      <c r="E5" s="22"/>
      <c r="F5" s="23"/>
    </row>
    <row r="7" spans="2:6" x14ac:dyDescent="0.25">
      <c r="B7" s="15" t="s">
        <v>27</v>
      </c>
    </row>
    <row r="9" spans="2:6" x14ac:dyDescent="0.25">
      <c r="B9" s="16" t="s">
        <v>25</v>
      </c>
      <c r="C9" s="17" t="s">
        <v>26</v>
      </c>
      <c r="D9" s="18"/>
      <c r="E9" s="18"/>
      <c r="F9" s="19"/>
    </row>
    <row r="10" spans="2:6" x14ac:dyDescent="0.25">
      <c r="B10" s="20">
        <f>COUNTIF(Expense!B8:B51,"ordering food")</f>
        <v>5</v>
      </c>
      <c r="C10" s="21" t="str">
        <f ca="1">_xlfn.FORMULATEXT(B10)</f>
        <v>=COUNTIF(Expense!B8:B51,"ordering food")</v>
      </c>
      <c r="D10" s="22"/>
      <c r="E10" s="22"/>
      <c r="F10" s="23"/>
    </row>
    <row r="12" spans="2:6" x14ac:dyDescent="0.25">
      <c r="B12" s="15" t="s">
        <v>28</v>
      </c>
    </row>
    <row r="14" spans="2:6" x14ac:dyDescent="0.25">
      <c r="B14" s="16" t="s">
        <v>25</v>
      </c>
      <c r="C14" s="17" t="s">
        <v>26</v>
      </c>
      <c r="D14" s="18"/>
      <c r="E14" s="18"/>
      <c r="F14" s="19"/>
    </row>
    <row r="15" spans="2:6" x14ac:dyDescent="0.25">
      <c r="B15" s="20">
        <f>COUNTIF(Expense!B13:B51,"gifts")</f>
        <v>3</v>
      </c>
      <c r="C15" s="21" t="str">
        <f ca="1">_xlfn.FORMULATEXT(B15)</f>
        <v>=COUNTIF(Expense!B13:B51,"gifts")</v>
      </c>
      <c r="D15" s="22"/>
      <c r="E15" s="22"/>
      <c r="F15" s="23"/>
    </row>
    <row r="17" spans="2:9" x14ac:dyDescent="0.25">
      <c r="B17" s="24" t="s">
        <v>29</v>
      </c>
      <c r="C17" s="24"/>
      <c r="D17" s="24"/>
      <c r="E17" s="24"/>
      <c r="F17" s="24"/>
      <c r="G17" s="24"/>
      <c r="H17" s="24"/>
      <c r="I17" s="24"/>
    </row>
    <row r="19" spans="2:9" x14ac:dyDescent="0.25">
      <c r="B19" s="16" t="s">
        <v>25</v>
      </c>
      <c r="C19" s="17" t="s">
        <v>26</v>
      </c>
      <c r="D19" s="18"/>
      <c r="E19" s="18"/>
      <c r="F19" s="19"/>
    </row>
    <row r="20" spans="2:9" x14ac:dyDescent="0.25">
      <c r="B20" s="20">
        <f>COUNTIF(Expense!B2:B51,"Online shopping") + COUNTIF(Expense!B2:B51,"Ordering Food") + COUNTIF(Expense!B2:B51,"Gifts")</f>
        <v>15</v>
      </c>
      <c r="C20" s="25" t="str">
        <f ca="1">_xlfn.FORMULATEXT(B20)</f>
        <v>=COUNTIF(Expense!B2:B51,"Online shopping") + COUNTIF(Expense!B2:B51,"Ordering Food") + COUNTIF(Expense!B2:B51,"Gifts")</v>
      </c>
      <c r="D20" s="26"/>
      <c r="E20" s="26"/>
      <c r="F20" s="27"/>
    </row>
  </sheetData>
  <mergeCells count="8">
    <mergeCell ref="B17:I17"/>
    <mergeCell ref="C19:F19"/>
    <mergeCell ref="C4:F4"/>
    <mergeCell ref="C5:F5"/>
    <mergeCell ref="C9:F9"/>
    <mergeCell ref="C10:F10"/>
    <mergeCell ref="C14:F14"/>
    <mergeCell ref="C15:F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45F51-204E-4D0C-94F6-E1129D305AD5}">
  <dimension ref="B2:G59"/>
  <sheetViews>
    <sheetView topLeftCell="A20" workbookViewId="0">
      <selection activeCell="B35" sqref="B35"/>
    </sheetView>
  </sheetViews>
  <sheetFormatPr defaultRowHeight="15" x14ac:dyDescent="0.25"/>
  <cols>
    <col min="2" max="2" width="16.5703125" customWidth="1"/>
    <col min="6" max="6" width="10.5703125" customWidth="1"/>
    <col min="7" max="7" width="28.140625" customWidth="1"/>
  </cols>
  <sheetData>
    <row r="2" spans="2:7" x14ac:dyDescent="0.25">
      <c r="B2" s="15" t="s">
        <v>30</v>
      </c>
    </row>
    <row r="4" spans="2:7" x14ac:dyDescent="0.25">
      <c r="B4" t="s">
        <v>31</v>
      </c>
      <c r="F4" t="s">
        <v>33</v>
      </c>
      <c r="G4" t="s">
        <v>32</v>
      </c>
    </row>
    <row r="6" spans="2:7" x14ac:dyDescent="0.25">
      <c r="B6" t="s">
        <v>34</v>
      </c>
    </row>
    <row r="8" spans="2:7" x14ac:dyDescent="0.25">
      <c r="B8" s="16" t="s">
        <v>35</v>
      </c>
      <c r="C8" s="28" t="s">
        <v>26</v>
      </c>
      <c r="D8" s="28"/>
      <c r="E8" s="28"/>
      <c r="F8" s="28"/>
      <c r="G8" s="28"/>
    </row>
    <row r="9" spans="2:7" x14ac:dyDescent="0.25">
      <c r="B9" s="20"/>
      <c r="C9" s="29" t="e">
        <f ca="1">_xlfn.FORMULATEXT(B9)</f>
        <v>#N/A</v>
      </c>
      <c r="D9" s="29"/>
      <c r="E9" s="29"/>
      <c r="F9" s="29"/>
      <c r="G9" s="29"/>
    </row>
    <row r="11" spans="2:7" x14ac:dyDescent="0.25">
      <c r="B11" t="s">
        <v>36</v>
      </c>
    </row>
    <row r="13" spans="2:7" x14ac:dyDescent="0.25">
      <c r="B13" s="16" t="s">
        <v>35</v>
      </c>
      <c r="C13" s="28" t="s">
        <v>26</v>
      </c>
      <c r="D13" s="28"/>
      <c r="E13" s="28"/>
      <c r="F13" s="28"/>
      <c r="G13" s="28"/>
    </row>
    <row r="14" spans="2:7" x14ac:dyDescent="0.25">
      <c r="B14" s="20">
        <f>SUMIF(Expense!B2:B51,"Fish &amp; Chicken",Expense!C2:C51)</f>
        <v>3342</v>
      </c>
      <c r="C14" s="29" t="str">
        <f ca="1">_xlfn.FORMULATEXT(B14)</f>
        <v>=SUMIF(Expense!B2:B51,"Fish &amp; Chicken",Expense!C2:C51)</v>
      </c>
      <c r="D14" s="29"/>
      <c r="E14" s="29"/>
      <c r="F14" s="29"/>
      <c r="G14" s="29"/>
    </row>
    <row r="16" spans="2:7" x14ac:dyDescent="0.25">
      <c r="B16" t="s">
        <v>37</v>
      </c>
    </row>
    <row r="18" spans="2:7" x14ac:dyDescent="0.25">
      <c r="B18" s="16" t="s">
        <v>35</v>
      </c>
      <c r="C18" s="28" t="s">
        <v>26</v>
      </c>
      <c r="D18" s="28"/>
      <c r="E18" s="28"/>
      <c r="F18" s="28"/>
      <c r="G18" s="28"/>
    </row>
    <row r="19" spans="2:7" x14ac:dyDescent="0.25">
      <c r="B19" s="20">
        <f>SUMIF(Expense!B2:B51,"gifts",Expense!C2:C51)</f>
        <v>5688</v>
      </c>
      <c r="C19" s="29" t="str">
        <f ca="1">_xlfn.FORMULATEXT(B19)</f>
        <v>=SUMIF(Expense!B2:B51,"gifts",Expense!C2:C51)</v>
      </c>
      <c r="D19" s="29"/>
      <c r="E19" s="29"/>
      <c r="F19" s="29"/>
      <c r="G19" s="29"/>
    </row>
    <row r="21" spans="2:7" x14ac:dyDescent="0.25">
      <c r="B21" t="s">
        <v>38</v>
      </c>
    </row>
    <row r="23" spans="2:7" x14ac:dyDescent="0.25">
      <c r="B23" s="16" t="s">
        <v>35</v>
      </c>
      <c r="C23" s="28" t="s">
        <v>26</v>
      </c>
      <c r="D23" s="28"/>
      <c r="E23" s="28"/>
      <c r="F23" s="28"/>
      <c r="G23" s="28"/>
    </row>
    <row r="24" spans="2:7" x14ac:dyDescent="0.25">
      <c r="B24" s="20">
        <f>SUMIF(Expense!$B$2:$B$52,"medicine",Expense!$C$2:$C$52)</f>
        <v>7775</v>
      </c>
      <c r="C24" s="29" t="str">
        <f ca="1">_xlfn.FORMULATEXT(B24)</f>
        <v>=SUMIF(Expense!$B$2:$B$52,"medicine",Expense!$C$2:$C$52)</v>
      </c>
      <c r="D24" s="29"/>
      <c r="E24" s="29"/>
      <c r="F24" s="29"/>
      <c r="G24" s="29"/>
    </row>
    <row r="26" spans="2:7" x14ac:dyDescent="0.25">
      <c r="B26" t="s">
        <v>39</v>
      </c>
    </row>
    <row r="28" spans="2:7" x14ac:dyDescent="0.25">
      <c r="B28" s="16" t="s">
        <v>35</v>
      </c>
      <c r="C28" s="28" t="s">
        <v>26</v>
      </c>
      <c r="D28" s="28"/>
      <c r="E28" s="28"/>
      <c r="F28" s="28"/>
      <c r="G28" s="28"/>
    </row>
    <row r="29" spans="2:7" x14ac:dyDescent="0.25">
      <c r="B29" s="20">
        <f>SUMIF(Expense!$B$2:$B$52,"other essential items",Expense!$C$2:$C$52)</f>
        <v>10194.1</v>
      </c>
      <c r="C29" s="29" t="str">
        <f ca="1">_xlfn.FORMULATEXT(B29)</f>
        <v>=SUMIF(Expense!$B$2:$B$52,"other essential items",Expense!$C$2:$C$52)</v>
      </c>
      <c r="D29" s="29"/>
      <c r="E29" s="29"/>
      <c r="F29" s="29"/>
      <c r="G29" s="29"/>
    </row>
    <row r="31" spans="2:7" x14ac:dyDescent="0.25">
      <c r="B31" t="s">
        <v>40</v>
      </c>
    </row>
    <row r="33" spans="2:7" x14ac:dyDescent="0.25">
      <c r="B33" s="16" t="s">
        <v>35</v>
      </c>
      <c r="C33" s="28" t="s">
        <v>26</v>
      </c>
      <c r="D33" s="28"/>
      <c r="E33" s="28"/>
      <c r="F33" s="28"/>
      <c r="G33" s="28"/>
    </row>
    <row r="34" spans="2:7" x14ac:dyDescent="0.25">
      <c r="B34" s="20">
        <f>SUMIF(Expense!$B$2:$B$52,"mobile bill payment",Expense!$C$2:$C$52)</f>
        <v>1411.26</v>
      </c>
      <c r="C34" s="29" t="str">
        <f ca="1">_xlfn.FORMULATEXT(B34)</f>
        <v>=SUMIF(Expense!$B$2:$B$52,"mobile bill payment",Expense!$C$2:$C$52)</v>
      </c>
      <c r="D34" s="29"/>
      <c r="E34" s="29"/>
      <c r="F34" s="29"/>
      <c r="G34" s="29"/>
    </row>
    <row r="36" spans="2:7" x14ac:dyDescent="0.25">
      <c r="B36" t="s">
        <v>41</v>
      </c>
    </row>
    <row r="38" spans="2:7" x14ac:dyDescent="0.25">
      <c r="B38" s="16" t="s">
        <v>35</v>
      </c>
      <c r="C38" s="28" t="s">
        <v>26</v>
      </c>
      <c r="D38" s="28"/>
      <c r="E38" s="28"/>
      <c r="F38" s="28"/>
      <c r="G38" s="28"/>
    </row>
    <row r="39" spans="2:7" x14ac:dyDescent="0.25">
      <c r="B39" s="20">
        <f>SUMIF(Expense!$B$2:$B$52,"Movie with friends",Expense!$C$2:$C$52)</f>
        <v>2586</v>
      </c>
      <c r="C39" s="29" t="str">
        <f ca="1">_xlfn.FORMULATEXT(B39)</f>
        <v>=SUMIF(Expense!$B$2:$B$52,"Movie with friends",Expense!$C$2:$C$52)</v>
      </c>
      <c r="D39" s="29"/>
      <c r="E39" s="29"/>
      <c r="F39" s="29"/>
      <c r="G39" s="29"/>
    </row>
    <row r="41" spans="2:7" x14ac:dyDescent="0.25">
      <c r="B41" t="s">
        <v>42</v>
      </c>
    </row>
    <row r="43" spans="2:7" x14ac:dyDescent="0.25">
      <c r="B43" s="16" t="s">
        <v>35</v>
      </c>
      <c r="C43" s="28" t="s">
        <v>26</v>
      </c>
      <c r="D43" s="28"/>
      <c r="E43" s="28"/>
      <c r="F43" s="28"/>
      <c r="G43" s="28"/>
    </row>
    <row r="44" spans="2:7" x14ac:dyDescent="0.25">
      <c r="B44" s="20">
        <f>SUMIF(Expense!$B$2:$B$52,"Online shopping",Expense!$C$2:$C$52)</f>
        <v>7464</v>
      </c>
      <c r="C44" s="29" t="str">
        <f ca="1">_xlfn.FORMULATEXT(B44)</f>
        <v>=SUMIF(Expense!$B$2:$B$52,"Online shopping",Expense!$C$2:$C$52)</v>
      </c>
      <c r="D44" s="29"/>
      <c r="E44" s="29"/>
      <c r="F44" s="29"/>
      <c r="G44" s="29"/>
    </row>
    <row r="46" spans="2:7" x14ac:dyDescent="0.25">
      <c r="B46" t="s">
        <v>43</v>
      </c>
    </row>
    <row r="48" spans="2:7" x14ac:dyDescent="0.25">
      <c r="B48" s="16" t="s">
        <v>35</v>
      </c>
      <c r="C48" s="28" t="s">
        <v>26</v>
      </c>
      <c r="D48" s="28"/>
      <c r="E48" s="28"/>
      <c r="F48" s="28"/>
      <c r="G48" s="28"/>
    </row>
    <row r="49" spans="2:7" x14ac:dyDescent="0.25">
      <c r="B49" s="20">
        <f>SUMIF(Expense!$B$2:$B$52,"Ordering food",Expense!$C$2:$C$52)</f>
        <v>1857</v>
      </c>
      <c r="C49" s="29" t="str">
        <f ca="1">_xlfn.FORMULATEXT(B49)</f>
        <v>=SUMIF(Expense!$B$2:$B$52,"Ordering food",Expense!$C$2:$C$52)</v>
      </c>
      <c r="D49" s="29"/>
      <c r="E49" s="29"/>
      <c r="F49" s="29"/>
      <c r="G49" s="29"/>
    </row>
    <row r="51" spans="2:7" x14ac:dyDescent="0.25">
      <c r="B51" t="s">
        <v>44</v>
      </c>
    </row>
    <row r="53" spans="2:7" x14ac:dyDescent="0.25">
      <c r="B53" s="16" t="s">
        <v>35</v>
      </c>
      <c r="C53" s="28" t="s">
        <v>26</v>
      </c>
      <c r="D53" s="28"/>
      <c r="E53" s="28"/>
      <c r="F53" s="28"/>
      <c r="G53" s="28"/>
    </row>
    <row r="54" spans="2:7" x14ac:dyDescent="0.25">
      <c r="B54" s="20">
        <f>SUMIF(Expense!$B$2:$B$52,"Vegetables &amp; Fruit",Expense!$C$2:$C$52)</f>
        <v>3217</v>
      </c>
      <c r="C54" s="29" t="str">
        <f ca="1">_xlfn.FORMULATEXT(B54)</f>
        <v>=SUMIF(Expense!$B$2:$B$52,"Vegetables &amp; Fruit",Expense!$C$2:$C$52)</v>
      </c>
      <c r="D54" s="29"/>
      <c r="E54" s="29"/>
      <c r="F54" s="29"/>
      <c r="G54" s="29"/>
    </row>
    <row r="56" spans="2:7" x14ac:dyDescent="0.25">
      <c r="B56" t="s">
        <v>45</v>
      </c>
    </row>
    <row r="58" spans="2:7" x14ac:dyDescent="0.25">
      <c r="B58" s="16" t="s">
        <v>35</v>
      </c>
      <c r="C58" s="28" t="s">
        <v>26</v>
      </c>
      <c r="D58" s="28"/>
      <c r="E58" s="28"/>
      <c r="F58" s="28"/>
      <c r="G58" s="28"/>
    </row>
    <row r="59" spans="2:7" x14ac:dyDescent="0.25">
      <c r="B59" s="20">
        <f>SUMIF(Expense!$B$2:$B$52,"Trip",Expense!$C$2:$C$52)</f>
        <v>12000</v>
      </c>
      <c r="C59" s="29" t="str">
        <f ca="1">_xlfn.FORMULATEXT(B59)</f>
        <v>=SUMIF(Expense!$B$2:$B$52,"Trip",Expense!$C$2:$C$52)</v>
      </c>
      <c r="D59" s="29"/>
      <c r="E59" s="29"/>
      <c r="F59" s="29"/>
      <c r="G59" s="29"/>
    </row>
  </sheetData>
  <mergeCells count="22">
    <mergeCell ref="C53:G53"/>
    <mergeCell ref="C54:G54"/>
    <mergeCell ref="C58:G58"/>
    <mergeCell ref="C59:G59"/>
    <mergeCell ref="C38:G38"/>
    <mergeCell ref="C39:G39"/>
    <mergeCell ref="C43:G43"/>
    <mergeCell ref="C44:G44"/>
    <mergeCell ref="C48:G48"/>
    <mergeCell ref="C49:G49"/>
    <mergeCell ref="C23:G23"/>
    <mergeCell ref="C24:G24"/>
    <mergeCell ref="C28:G28"/>
    <mergeCell ref="C29:G29"/>
    <mergeCell ref="C33:G33"/>
    <mergeCell ref="C34:G34"/>
    <mergeCell ref="C8:G8"/>
    <mergeCell ref="C9:G9"/>
    <mergeCell ref="C13:G13"/>
    <mergeCell ref="C14:G14"/>
    <mergeCell ref="C18:G18"/>
    <mergeCell ref="C19:G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369B8-FF03-4AEA-907B-EA9D057B2159}">
  <dimension ref="A2:H16"/>
  <sheetViews>
    <sheetView workbookViewId="0">
      <selection activeCell="B6" sqref="B6"/>
    </sheetView>
  </sheetViews>
  <sheetFormatPr defaultRowHeight="15" x14ac:dyDescent="0.25"/>
  <cols>
    <col min="2" max="2" width="19.140625" customWidth="1"/>
    <col min="3" max="3" width="18" customWidth="1"/>
  </cols>
  <sheetData>
    <row r="2" spans="1:8" x14ac:dyDescent="0.25">
      <c r="A2" s="24" t="s">
        <v>47</v>
      </c>
      <c r="B2" s="24"/>
      <c r="C2" s="24"/>
      <c r="D2" s="24"/>
      <c r="E2" s="24"/>
      <c r="F2" s="24"/>
      <c r="G2" s="24"/>
      <c r="H2" s="24"/>
    </row>
    <row r="5" spans="1:8" x14ac:dyDescent="0.25">
      <c r="B5" s="30" t="s">
        <v>14</v>
      </c>
      <c r="C5" s="30" t="s">
        <v>46</v>
      </c>
    </row>
    <row r="6" spans="1:8" x14ac:dyDescent="0.25">
      <c r="B6" s="20" t="s">
        <v>5</v>
      </c>
      <c r="C6" s="20">
        <f>SUMIF(Expense!$B$2:$B$51,"Cab to office",Expense!$C$2:$C$51)</f>
        <v>1510.9099999999999</v>
      </c>
    </row>
    <row r="7" spans="1:8" x14ac:dyDescent="0.25">
      <c r="B7" s="20" t="s">
        <v>12</v>
      </c>
      <c r="C7" s="20">
        <f>SUMIF(Expense!$B$2:$B$51,"Fish &amp; Chicken",Expense!$C$2:$C$51)</f>
        <v>3342</v>
      </c>
    </row>
    <row r="8" spans="1:8" x14ac:dyDescent="0.25">
      <c r="B8" s="20" t="s">
        <v>4</v>
      </c>
      <c r="C8" s="20">
        <f>SUMIF(Expense!$B$2:$B$51,"Gifts",Expense!$C$2:$C$51)</f>
        <v>5688</v>
      </c>
    </row>
    <row r="9" spans="1:8" x14ac:dyDescent="0.25">
      <c r="B9" s="20" t="s">
        <v>7</v>
      </c>
      <c r="C9" s="20">
        <f>SUMIF(Expense!$B$2:$B$51,"Medicine",Expense!$C$2:$C$51)</f>
        <v>7775</v>
      </c>
    </row>
    <row r="10" spans="1:8" x14ac:dyDescent="0.25">
      <c r="B10" s="20" t="s">
        <v>3</v>
      </c>
      <c r="C10" s="20">
        <f>SUMIF(Expense!$B$2:$B$51,"Other essential items",Expense!$C$2:$C$51)</f>
        <v>10194.1</v>
      </c>
    </row>
    <row r="11" spans="1:8" x14ac:dyDescent="0.25">
      <c r="B11" s="20" t="s">
        <v>8</v>
      </c>
      <c r="C11" s="20">
        <f>SUMIF(Expense!$B$2:$B$51,"Mobile Bill Payment",Expense!$C$2:$C$51)</f>
        <v>1411.26</v>
      </c>
    </row>
    <row r="12" spans="1:8" x14ac:dyDescent="0.25">
      <c r="B12" s="20" t="s">
        <v>11</v>
      </c>
      <c r="C12" s="20">
        <f>SUMIF(Expense!$B$2:$B$51,"Movie with friends",Expense!$C$2:$C$51)</f>
        <v>2586</v>
      </c>
    </row>
    <row r="13" spans="1:8" x14ac:dyDescent="0.25">
      <c r="B13" s="20" t="s">
        <v>2</v>
      </c>
      <c r="C13" s="20">
        <f>SUMIF(Expense!$B$2:$B$51,"Online shopping",Expense!$C$2:$C$51)</f>
        <v>7464</v>
      </c>
    </row>
    <row r="14" spans="1:8" x14ac:dyDescent="0.25">
      <c r="B14" s="20" t="s">
        <v>10</v>
      </c>
      <c r="C14" s="20">
        <f>SUMIF(Expense!$B$2:$B$51,"Ordering food",Expense!$C$2:$C$51)</f>
        <v>1857</v>
      </c>
    </row>
    <row r="15" spans="1:8" x14ac:dyDescent="0.25">
      <c r="B15" s="20" t="s">
        <v>6</v>
      </c>
      <c r="C15" s="20">
        <f>SUMIF(Expense!$B$2:$B$51,"Vegetables &amp; Fruit",Expense!$C$2:$C$51)</f>
        <v>3217</v>
      </c>
    </row>
    <row r="16" spans="1:8" x14ac:dyDescent="0.25">
      <c r="B16" s="20" t="s">
        <v>9</v>
      </c>
      <c r="C16" s="20">
        <f>SUMIF(Expense!$B$2:$B$51,"Trip",Expense!$C$2:$C$51)</f>
        <v>12000</v>
      </c>
    </row>
  </sheetData>
  <sortState xmlns:xlrd2="http://schemas.microsoft.com/office/spreadsheetml/2017/richdata2" ref="B6:C16">
    <sortCondition descending="1" ref="B6:B16"/>
  </sortState>
  <mergeCells count="1">
    <mergeCell ref="A2:H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6AD3E-6070-44E7-9DC8-607198BEE21D}">
  <dimension ref="A3:D16"/>
  <sheetViews>
    <sheetView workbookViewId="0">
      <selection activeCell="R2" sqref="R2"/>
    </sheetView>
  </sheetViews>
  <sheetFormatPr defaultRowHeight="15" x14ac:dyDescent="0.25"/>
  <cols>
    <col min="3" max="3" width="20.28515625" customWidth="1"/>
    <col min="4" max="4" width="17.5703125" customWidth="1"/>
  </cols>
  <sheetData>
    <row r="3" spans="1:4" x14ac:dyDescent="0.25">
      <c r="A3" s="15" t="s">
        <v>48</v>
      </c>
    </row>
    <row r="6" spans="1:4" x14ac:dyDescent="0.25">
      <c r="C6" s="30" t="s">
        <v>14</v>
      </c>
      <c r="D6" s="30" t="s">
        <v>46</v>
      </c>
    </row>
    <row r="7" spans="1:4" x14ac:dyDescent="0.25">
      <c r="C7" s="20" t="s">
        <v>5</v>
      </c>
      <c r="D7" s="20">
        <f>SUMIF(Expense!$B$2:$B$52,"Vegetables &amp; fruit",Expense!$C$2:$C$52)</f>
        <v>3217</v>
      </c>
    </row>
    <row r="8" spans="1:4" x14ac:dyDescent="0.25">
      <c r="C8" s="20" t="s">
        <v>4</v>
      </c>
      <c r="D8" s="20">
        <f>SUMIF(Expense!$B$2:$B$52,"other essential items",Expense!$C$2:$C$52)</f>
        <v>10194.1</v>
      </c>
    </row>
    <row r="9" spans="1:4" x14ac:dyDescent="0.25">
      <c r="C9" s="20" t="s">
        <v>7</v>
      </c>
      <c r="D9" s="20">
        <f>SUMIF(Expense!$B$2:$B$52,"Ordering food",Expense!$C$2:$C$52)</f>
        <v>1857</v>
      </c>
    </row>
    <row r="10" spans="1:4" x14ac:dyDescent="0.25">
      <c r="C10" s="20" t="s">
        <v>3</v>
      </c>
      <c r="D10" s="20">
        <f>SUMIF(Expense!$B$2:$B$52,"Online shopping",Expense!$C$2:$C$52)</f>
        <v>7464</v>
      </c>
    </row>
    <row r="11" spans="1:4" x14ac:dyDescent="0.25">
      <c r="C11" s="20" t="s">
        <v>8</v>
      </c>
      <c r="D11" s="20">
        <f>SUMIF(Expense!$B$2:$B$52,"Movie with friends",Expense!$C$2:$C$52)</f>
        <v>2586</v>
      </c>
    </row>
    <row r="12" spans="1:4" x14ac:dyDescent="0.25">
      <c r="C12" s="20" t="s">
        <v>11</v>
      </c>
      <c r="D12" s="20">
        <f>SUMIF(Expense!$B$2:$B$52,"Mobile bill payment",Expense!$C$2:$C$52)</f>
        <v>1411.26</v>
      </c>
    </row>
    <row r="13" spans="1:4" x14ac:dyDescent="0.25">
      <c r="C13" s="20" t="s">
        <v>2</v>
      </c>
      <c r="D13" s="20">
        <f>SUMIF(Expense!$B$2:$B$52,"Medicine",Expense!$C$2:$C$52)</f>
        <v>7775</v>
      </c>
    </row>
    <row r="14" spans="1:4" x14ac:dyDescent="0.25">
      <c r="C14" s="20" t="s">
        <v>10</v>
      </c>
      <c r="D14" s="20">
        <f>SUMIF(Expense!$B$2:$B$52,"gifts",Expense!$C$2:$C$52)</f>
        <v>5688</v>
      </c>
    </row>
    <row r="15" spans="1:4" x14ac:dyDescent="0.25">
      <c r="C15" s="20" t="s">
        <v>6</v>
      </c>
      <c r="D15" s="20">
        <f>SUMIF(Expense!$B$2:$B$52,"Fish &amp; Chicken",Expense!$C$2:$C$52)</f>
        <v>3342</v>
      </c>
    </row>
    <row r="16" spans="1:4" x14ac:dyDescent="0.25">
      <c r="C16" s="20" t="s">
        <v>9</v>
      </c>
      <c r="D16" s="20">
        <f>SUMIF(Expense!$B$2:$B$52,"cab to office",Expense!$C$2:$C$52)</f>
        <v>1510.9099999999999</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84DFC-657E-4BD0-8148-1A48E00A6A74}">
  <dimension ref="B2:D54"/>
  <sheetViews>
    <sheetView workbookViewId="0">
      <selection activeCell="B4" sqref="B4:D54"/>
    </sheetView>
  </sheetViews>
  <sheetFormatPr defaultRowHeight="15" x14ac:dyDescent="0.25"/>
  <cols>
    <col min="2" max="2" width="27.28515625" customWidth="1"/>
    <col min="3" max="3" width="31.5703125" customWidth="1"/>
    <col min="4" max="4" width="18.140625" customWidth="1"/>
  </cols>
  <sheetData>
    <row r="2" spans="2:4" x14ac:dyDescent="0.25">
      <c r="B2" s="15" t="s">
        <v>49</v>
      </c>
    </row>
    <row r="4" spans="2:4" x14ac:dyDescent="0.25">
      <c r="B4" s="31" t="s">
        <v>0</v>
      </c>
      <c r="C4" s="31" t="s">
        <v>14</v>
      </c>
      <c r="D4" s="32" t="s">
        <v>1</v>
      </c>
    </row>
    <row r="5" spans="2:4" x14ac:dyDescent="0.25">
      <c r="B5" s="33" t="str">
        <f>TEXT(Expense!A2,"mmm")</f>
        <v>Oct</v>
      </c>
      <c r="C5" s="34" t="s">
        <v>2</v>
      </c>
      <c r="D5" s="35">
        <v>2300</v>
      </c>
    </row>
    <row r="6" spans="2:4" x14ac:dyDescent="0.25">
      <c r="B6" s="33" t="str">
        <f>TEXT(Expense!A3,"mmm")</f>
        <v>Oct</v>
      </c>
      <c r="C6" s="37" t="s">
        <v>3</v>
      </c>
      <c r="D6" s="35">
        <v>767</v>
      </c>
    </row>
    <row r="7" spans="2:4" x14ac:dyDescent="0.25">
      <c r="B7" s="33" t="str">
        <f>TEXT(Expense!A4,"mmm")</f>
        <v>Oct</v>
      </c>
      <c r="C7" s="37" t="s">
        <v>4</v>
      </c>
      <c r="D7" s="38">
        <v>2500</v>
      </c>
    </row>
    <row r="8" spans="2:4" x14ac:dyDescent="0.25">
      <c r="B8" s="33" t="str">
        <f>TEXT(Expense!A5,"mmm")</f>
        <v>Oct</v>
      </c>
      <c r="C8" s="37" t="s">
        <v>5</v>
      </c>
      <c r="D8" s="35">
        <v>710</v>
      </c>
    </row>
    <row r="9" spans="2:4" x14ac:dyDescent="0.25">
      <c r="B9" s="33" t="str">
        <f>TEXT(Expense!A6,"mmm")</f>
        <v>Oct</v>
      </c>
      <c r="C9" s="34" t="s">
        <v>6</v>
      </c>
      <c r="D9" s="35">
        <v>760</v>
      </c>
    </row>
    <row r="10" spans="2:4" x14ac:dyDescent="0.25">
      <c r="B10" s="33" t="str">
        <f>TEXT(Expense!A7,"mmm")</f>
        <v>Oct</v>
      </c>
      <c r="C10" s="37" t="s">
        <v>10</v>
      </c>
      <c r="D10" s="38">
        <v>1900</v>
      </c>
    </row>
    <row r="11" spans="2:4" x14ac:dyDescent="0.25">
      <c r="B11" s="33" t="str">
        <f>TEXT(Expense!A8,"mmm")</f>
        <v>Oct</v>
      </c>
      <c r="C11" s="34" t="s">
        <v>7</v>
      </c>
      <c r="D11" s="35">
        <v>450</v>
      </c>
    </row>
    <row r="12" spans="2:4" x14ac:dyDescent="0.25">
      <c r="B12" s="33" t="str">
        <f>TEXT(Expense!A9,"mmm")</f>
        <v>Oct</v>
      </c>
      <c r="C12" s="37" t="s">
        <v>8</v>
      </c>
      <c r="D12" s="35">
        <v>620</v>
      </c>
    </row>
    <row r="13" spans="2:4" x14ac:dyDescent="0.25">
      <c r="B13" s="33" t="str">
        <f>TEXT(Expense!A10,"mmm")</f>
        <v>Oct</v>
      </c>
      <c r="C13" s="37" t="s">
        <v>11</v>
      </c>
      <c r="D13" s="35">
        <v>470</v>
      </c>
    </row>
    <row r="14" spans="2:4" x14ac:dyDescent="0.25">
      <c r="B14" s="33" t="str">
        <f>TEXT(Expense!A11,"mmm")</f>
        <v>Oct</v>
      </c>
      <c r="C14" s="37" t="s">
        <v>3</v>
      </c>
      <c r="D14" s="35">
        <v>970</v>
      </c>
    </row>
    <row r="15" spans="2:4" x14ac:dyDescent="0.25">
      <c r="B15" s="33" t="str">
        <f>TEXT(Expense!A12,"mmm")</f>
        <v>Oct</v>
      </c>
      <c r="C15" s="34" t="s">
        <v>2</v>
      </c>
      <c r="D15" s="38">
        <v>1075</v>
      </c>
    </row>
    <row r="16" spans="2:4" x14ac:dyDescent="0.25">
      <c r="B16" s="33" t="str">
        <f>TEXT(Expense!A13,"mmm")</f>
        <v>Oct</v>
      </c>
      <c r="C16" s="37" t="s">
        <v>7</v>
      </c>
      <c r="D16" s="35">
        <v>489</v>
      </c>
    </row>
    <row r="17" spans="2:4" x14ac:dyDescent="0.25">
      <c r="B17" s="33" t="str">
        <f>TEXT(Expense!A14,"mmm")</f>
        <v>Oct</v>
      </c>
      <c r="C17" s="37" t="s">
        <v>4</v>
      </c>
      <c r="D17" s="38">
        <v>1574.1</v>
      </c>
    </row>
    <row r="18" spans="2:4" x14ac:dyDescent="0.25">
      <c r="B18" s="33" t="str">
        <f>TEXT(Expense!A15,"mmm")</f>
        <v>Oct</v>
      </c>
      <c r="C18" s="37" t="s">
        <v>6</v>
      </c>
      <c r="D18" s="35">
        <v>550</v>
      </c>
    </row>
    <row r="19" spans="2:4" x14ac:dyDescent="0.25">
      <c r="B19" s="33" t="str">
        <f>TEXT(Expense!A16,"mmm")</f>
        <v>Oct</v>
      </c>
      <c r="C19" s="37" t="s">
        <v>9</v>
      </c>
      <c r="D19" s="35">
        <v>423</v>
      </c>
    </row>
    <row r="20" spans="2:4" x14ac:dyDescent="0.25">
      <c r="B20" s="33" t="str">
        <f>TEXT(Expense!A17,"mmm")</f>
        <v>Oct</v>
      </c>
      <c r="C20" s="37" t="s">
        <v>9</v>
      </c>
      <c r="D20" s="35">
        <v>358.22</v>
      </c>
    </row>
    <row r="21" spans="2:4" x14ac:dyDescent="0.25">
      <c r="B21" s="33" t="str">
        <f>TEXT(Expense!A18,"mmm")</f>
        <v>Oct</v>
      </c>
      <c r="C21" s="37" t="s">
        <v>8</v>
      </c>
      <c r="D21" s="35">
        <v>520</v>
      </c>
    </row>
    <row r="22" spans="2:4" x14ac:dyDescent="0.25">
      <c r="B22" s="33" t="str">
        <f>TEXT(Expense!A19,"mmm")</f>
        <v>Oct</v>
      </c>
      <c r="C22" s="34" t="s">
        <v>5</v>
      </c>
      <c r="D22" s="35">
        <v>300</v>
      </c>
    </row>
    <row r="23" spans="2:4" x14ac:dyDescent="0.25">
      <c r="B23" s="33" t="str">
        <f>TEXT(Expense!A20,"mmm")</f>
        <v>Oct</v>
      </c>
      <c r="C23" s="34" t="s">
        <v>9</v>
      </c>
      <c r="D23" s="35">
        <v>407.05</v>
      </c>
    </row>
    <row r="24" spans="2:4" x14ac:dyDescent="0.25">
      <c r="B24" s="33" t="str">
        <f>TEXT(Expense!A21,"mmm")</f>
        <v>Oct</v>
      </c>
      <c r="C24" s="34" t="s">
        <v>4</v>
      </c>
      <c r="D24" s="35">
        <v>300</v>
      </c>
    </row>
    <row r="25" spans="2:4" x14ac:dyDescent="0.25">
      <c r="B25" s="33" t="str">
        <f>TEXT(Expense!A22,"mmm")</f>
        <v>Nov</v>
      </c>
      <c r="C25" s="37" t="s">
        <v>3</v>
      </c>
      <c r="D25" s="38">
        <v>2327</v>
      </c>
    </row>
    <row r="26" spans="2:4" x14ac:dyDescent="0.25">
      <c r="B26" s="33" t="str">
        <f>TEXT(Expense!A23,"mmm")</f>
        <v>Nov</v>
      </c>
      <c r="C26" s="37" t="s">
        <v>10</v>
      </c>
      <c r="D26" s="35">
        <v>1150</v>
      </c>
    </row>
    <row r="27" spans="2:4" x14ac:dyDescent="0.25">
      <c r="B27" s="33" t="str">
        <f>TEXT(Expense!A24,"mmm")</f>
        <v>Nov</v>
      </c>
      <c r="C27" s="37" t="s">
        <v>10</v>
      </c>
      <c r="D27" s="38">
        <v>1138</v>
      </c>
    </row>
    <row r="28" spans="2:4" x14ac:dyDescent="0.25">
      <c r="B28" s="33" t="str">
        <f>TEXT(Expense!A25,"mmm")</f>
        <v>Nov</v>
      </c>
      <c r="C28" s="34" t="s">
        <v>13</v>
      </c>
      <c r="D28" s="35">
        <v>500</v>
      </c>
    </row>
    <row r="29" spans="2:4" x14ac:dyDescent="0.25">
      <c r="B29" s="33" t="str">
        <f>TEXT(Expense!A26,"mmm")</f>
        <v>Nov</v>
      </c>
      <c r="C29" s="34" t="s">
        <v>6</v>
      </c>
      <c r="D29" s="35">
        <v>702</v>
      </c>
    </row>
    <row r="30" spans="2:4" x14ac:dyDescent="0.25">
      <c r="B30" s="33" t="str">
        <f>TEXT(Expense!A27,"mmm")</f>
        <v>Nov</v>
      </c>
      <c r="C30" s="37" t="s">
        <v>4</v>
      </c>
      <c r="D30" s="38">
        <v>1600</v>
      </c>
    </row>
    <row r="31" spans="2:4" x14ac:dyDescent="0.25">
      <c r="B31" s="33" t="str">
        <f>TEXT(Expense!A28,"mmm")</f>
        <v>Nov</v>
      </c>
      <c r="C31" s="37" t="s">
        <v>5</v>
      </c>
      <c r="D31" s="35">
        <v>600</v>
      </c>
    </row>
    <row r="32" spans="2:4" x14ac:dyDescent="0.25">
      <c r="B32" s="33" t="str">
        <f>TEXT(Expense!A29,"mmm")</f>
        <v>Nov</v>
      </c>
      <c r="C32" s="34" t="s">
        <v>13</v>
      </c>
      <c r="D32" s="35">
        <v>900</v>
      </c>
    </row>
    <row r="33" spans="2:4" x14ac:dyDescent="0.25">
      <c r="B33" s="33" t="str">
        <f>TEXT(Expense!A30,"mmm")</f>
        <v>Nov</v>
      </c>
      <c r="C33" s="34" t="s">
        <v>6</v>
      </c>
      <c r="D33" s="35">
        <v>150</v>
      </c>
    </row>
    <row r="34" spans="2:4" x14ac:dyDescent="0.25">
      <c r="B34" s="33" t="str">
        <f>TEXT(Expense!A31,"mmm")</f>
        <v>Nov</v>
      </c>
      <c r="C34" s="34" t="s">
        <v>2</v>
      </c>
      <c r="D34" s="35">
        <v>2100</v>
      </c>
    </row>
    <row r="35" spans="2:4" x14ac:dyDescent="0.25">
      <c r="B35" s="33" t="str">
        <f>TEXT(Expense!A32,"mmm")</f>
        <v>Nov</v>
      </c>
      <c r="C35" s="34" t="s">
        <v>11</v>
      </c>
      <c r="D35" s="35">
        <v>470.63</v>
      </c>
    </row>
    <row r="36" spans="2:4" x14ac:dyDescent="0.25">
      <c r="B36" s="33" t="str">
        <f>TEXT(Expense!A33,"mmm")</f>
        <v>Nov</v>
      </c>
      <c r="C36" s="34" t="s">
        <v>9</v>
      </c>
      <c r="D36" s="35">
        <v>322.64</v>
      </c>
    </row>
    <row r="37" spans="2:4" x14ac:dyDescent="0.25">
      <c r="B37" s="33" t="str">
        <f>TEXT(Expense!A34,"mmm")</f>
        <v>Nov</v>
      </c>
      <c r="C37" s="37" t="s">
        <v>8</v>
      </c>
      <c r="D37" s="35">
        <v>428</v>
      </c>
    </row>
    <row r="38" spans="2:4" x14ac:dyDescent="0.25">
      <c r="B38" s="33" t="str">
        <f>TEXT(Expense!A35,"mmm")</f>
        <v>Nov</v>
      </c>
      <c r="C38" s="34" t="s">
        <v>5</v>
      </c>
      <c r="D38" s="35">
        <v>447</v>
      </c>
    </row>
    <row r="39" spans="2:4" x14ac:dyDescent="0.25">
      <c r="B39" s="33" t="str">
        <f>TEXT(Expense!A36,"mmm")</f>
        <v>Nov</v>
      </c>
      <c r="C39" s="34" t="s">
        <v>4</v>
      </c>
      <c r="D39" s="38">
        <v>1720</v>
      </c>
    </row>
    <row r="40" spans="2:4" x14ac:dyDescent="0.25">
      <c r="B40" s="33" t="str">
        <f>TEXT(Expense!A37,"mmm")</f>
        <v>Nov</v>
      </c>
      <c r="C40" s="37" t="s">
        <v>6</v>
      </c>
      <c r="D40" s="35">
        <v>540</v>
      </c>
    </row>
    <row r="41" spans="2:4" x14ac:dyDescent="0.25">
      <c r="B41" s="33" t="str">
        <f>TEXT(Expense!A38,"mmm")</f>
        <v>Nov</v>
      </c>
      <c r="C41" s="34" t="s">
        <v>7</v>
      </c>
      <c r="D41" s="35">
        <v>314</v>
      </c>
    </row>
    <row r="42" spans="2:4" x14ac:dyDescent="0.25">
      <c r="B42" s="33" t="str">
        <f>TEXT(Expense!A39,"mmm")</f>
        <v>Nov</v>
      </c>
      <c r="C42" s="34" t="s">
        <v>8</v>
      </c>
      <c r="D42" s="35">
        <v>518</v>
      </c>
    </row>
    <row r="43" spans="2:4" x14ac:dyDescent="0.25">
      <c r="B43" s="33" t="str">
        <f>TEXT(Expense!A40,"mmm")</f>
        <v>Nov</v>
      </c>
      <c r="C43" s="37" t="s">
        <v>3</v>
      </c>
      <c r="D43" s="38">
        <v>2000</v>
      </c>
    </row>
    <row r="44" spans="2:4" x14ac:dyDescent="0.25">
      <c r="B44" s="33" t="str">
        <f>TEXT(Expense!A41,"mmm")</f>
        <v>Nov</v>
      </c>
      <c r="C44" s="37" t="s">
        <v>7</v>
      </c>
      <c r="D44" s="35">
        <v>337</v>
      </c>
    </row>
    <row r="45" spans="2:4" x14ac:dyDescent="0.25">
      <c r="B45" s="33" t="str">
        <f>TEXT(Expense!A42,"mmm")</f>
        <v>Nov</v>
      </c>
      <c r="C45" s="34" t="s">
        <v>8</v>
      </c>
      <c r="D45" s="35">
        <v>500</v>
      </c>
    </row>
    <row r="46" spans="2:4" x14ac:dyDescent="0.25">
      <c r="B46" s="33" t="str">
        <f>TEXT(Expense!A43,"mmm")</f>
        <v>Dec</v>
      </c>
      <c r="C46" s="34" t="s">
        <v>4</v>
      </c>
      <c r="D46" s="38">
        <v>2500</v>
      </c>
    </row>
    <row r="47" spans="2:4" x14ac:dyDescent="0.25">
      <c r="B47" s="33" t="str">
        <f>TEXT(Expense!A44,"mmm")</f>
        <v>Dec</v>
      </c>
      <c r="C47" s="37" t="s">
        <v>5</v>
      </c>
      <c r="D47" s="35">
        <v>710</v>
      </c>
    </row>
    <row r="48" spans="2:4" x14ac:dyDescent="0.25">
      <c r="B48" s="33" t="str">
        <f>TEXT(Expense!A45,"mmm")</f>
        <v>Dec</v>
      </c>
      <c r="C48" s="34" t="s">
        <v>2</v>
      </c>
      <c r="D48" s="35">
        <v>2300</v>
      </c>
    </row>
    <row r="49" spans="2:4" x14ac:dyDescent="0.25">
      <c r="B49" s="33" t="str">
        <f>TEXT(Expense!A46,"mmm")</f>
        <v>Dec</v>
      </c>
      <c r="C49" s="34" t="s">
        <v>12</v>
      </c>
      <c r="D49" s="35">
        <v>12000</v>
      </c>
    </row>
    <row r="50" spans="2:4" x14ac:dyDescent="0.25">
      <c r="B50" s="33" t="str">
        <f>TEXT(Expense!A47,"mmm")</f>
        <v>Dec</v>
      </c>
      <c r="C50" s="37" t="s">
        <v>10</v>
      </c>
      <c r="D50" s="35">
        <v>1500</v>
      </c>
    </row>
    <row r="51" spans="2:4" x14ac:dyDescent="0.25">
      <c r="B51" s="33" t="str">
        <f>TEXT(Expense!A48,"mmm")</f>
        <v>Dec</v>
      </c>
      <c r="C51" s="34" t="s">
        <v>11</v>
      </c>
      <c r="D51" s="35">
        <v>470.63</v>
      </c>
    </row>
    <row r="52" spans="2:4" x14ac:dyDescent="0.25">
      <c r="B52" s="33" t="str">
        <f>TEXT(Expense!A49,"mmm")</f>
        <v>Dec</v>
      </c>
      <c r="C52" s="34" t="s">
        <v>7</v>
      </c>
      <c r="D52" s="35">
        <v>267</v>
      </c>
    </row>
    <row r="53" spans="2:4" x14ac:dyDescent="0.25">
      <c r="B53" s="33" t="str">
        <f>TEXT(Expense!A50,"mmm")</f>
        <v>Dec</v>
      </c>
      <c r="C53" s="34" t="s">
        <v>6</v>
      </c>
      <c r="D53" s="35">
        <v>640</v>
      </c>
    </row>
    <row r="54" spans="2:4" x14ac:dyDescent="0.25">
      <c r="B54" s="33" t="str">
        <f>TEXT(Expense!A51,"mmm")</f>
        <v>Dec</v>
      </c>
      <c r="C54" s="34" t="s">
        <v>5</v>
      </c>
      <c r="D54" s="35">
        <v>450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91CB9-4BEA-4EB5-AE7A-F70ADD3D9C3E}">
  <dimension ref="A2:D59"/>
  <sheetViews>
    <sheetView tabSelected="1" workbookViewId="0">
      <selection activeCell="E12" sqref="E12"/>
    </sheetView>
  </sheetViews>
  <sheetFormatPr defaultRowHeight="15.75" x14ac:dyDescent="0.25"/>
  <cols>
    <col min="1" max="1" width="24" customWidth="1"/>
    <col min="2" max="2" width="38.5703125" customWidth="1"/>
    <col min="3" max="3" width="20.85546875" style="39" customWidth="1"/>
    <col min="4" max="4" width="41" style="39" customWidth="1"/>
    <col min="5" max="5" width="44.140625" customWidth="1"/>
  </cols>
  <sheetData>
    <row r="2" spans="1:4" ht="15" x14ac:dyDescent="0.25">
      <c r="A2" s="15" t="s">
        <v>50</v>
      </c>
      <c r="C2"/>
      <c r="D2"/>
    </row>
    <row r="3" spans="1:4" ht="15" x14ac:dyDescent="0.25">
      <c r="C3"/>
      <c r="D3"/>
    </row>
    <row r="9" spans="1:4" ht="45" x14ac:dyDescent="0.25">
      <c r="A9" s="40" t="s">
        <v>0</v>
      </c>
      <c r="B9" s="40" t="s">
        <v>14</v>
      </c>
      <c r="C9" s="41" t="s">
        <v>1</v>
      </c>
      <c r="D9" s="41" t="s">
        <v>51</v>
      </c>
    </row>
    <row r="10" spans="1:4" ht="22.5" x14ac:dyDescent="0.25">
      <c r="A10" s="42">
        <v>44470</v>
      </c>
      <c r="B10" s="43" t="s">
        <v>2</v>
      </c>
      <c r="C10" s="44">
        <v>2300</v>
      </c>
      <c r="D10" s="48" t="str">
        <f>IF(OR(B10=$B$10,B10=$B$12,B10=$B$13,B10=$B$14,B10=$B$18,B10=$B$24),"Essential","Non-essential")</f>
        <v>Essential</v>
      </c>
    </row>
    <row r="11" spans="1:4" ht="22.5" x14ac:dyDescent="0.25">
      <c r="A11" s="45">
        <v>44470</v>
      </c>
      <c r="B11" s="46" t="s">
        <v>3</v>
      </c>
      <c r="C11" s="44">
        <v>767</v>
      </c>
      <c r="D11" s="48" t="str">
        <f t="shared" ref="D11:D59" si="0">IF(OR(B11=$B$10,B11=$B$12,B11=$B$13,B11=$B$14,B11=$B$18,B11=$B$24),"Essential","Non-essential")</f>
        <v>Non-essential</v>
      </c>
    </row>
    <row r="12" spans="1:4" ht="22.5" x14ac:dyDescent="0.25">
      <c r="A12" s="45">
        <v>44470</v>
      </c>
      <c r="B12" s="46" t="s">
        <v>4</v>
      </c>
      <c r="C12" s="47">
        <v>2500</v>
      </c>
      <c r="D12" s="48" t="str">
        <f t="shared" si="0"/>
        <v>Essential</v>
      </c>
    </row>
    <row r="13" spans="1:4" ht="22.5" x14ac:dyDescent="0.25">
      <c r="A13" s="45">
        <v>44473</v>
      </c>
      <c r="B13" s="46" t="s">
        <v>5</v>
      </c>
      <c r="C13" s="44">
        <v>710</v>
      </c>
      <c r="D13" s="48" t="str">
        <f t="shared" si="0"/>
        <v>Essential</v>
      </c>
    </row>
    <row r="14" spans="1:4" ht="22.5" x14ac:dyDescent="0.25">
      <c r="A14" s="42">
        <v>44473</v>
      </c>
      <c r="B14" s="43" t="s">
        <v>6</v>
      </c>
      <c r="C14" s="44">
        <v>760</v>
      </c>
      <c r="D14" s="48" t="str">
        <f t="shared" si="0"/>
        <v>Essential</v>
      </c>
    </row>
    <row r="15" spans="1:4" ht="22.5" x14ac:dyDescent="0.25">
      <c r="A15" s="45">
        <v>44476</v>
      </c>
      <c r="B15" s="46" t="s">
        <v>10</v>
      </c>
      <c r="C15" s="47">
        <v>1900</v>
      </c>
      <c r="D15" s="48" t="str">
        <f t="shared" si="0"/>
        <v>Non-essential</v>
      </c>
    </row>
    <row r="16" spans="1:4" ht="22.5" x14ac:dyDescent="0.25">
      <c r="A16" s="42">
        <v>44477</v>
      </c>
      <c r="B16" s="43" t="s">
        <v>7</v>
      </c>
      <c r="C16" s="44">
        <v>450</v>
      </c>
      <c r="D16" s="48" t="str">
        <f t="shared" si="0"/>
        <v>Non-essential</v>
      </c>
    </row>
    <row r="17" spans="1:4" ht="22.5" x14ac:dyDescent="0.25">
      <c r="A17" s="45">
        <v>44484</v>
      </c>
      <c r="B17" s="46" t="s">
        <v>8</v>
      </c>
      <c r="C17" s="44">
        <v>620</v>
      </c>
      <c r="D17" s="48" t="str">
        <f t="shared" si="0"/>
        <v>Non-essential</v>
      </c>
    </row>
    <row r="18" spans="1:4" ht="22.5" x14ac:dyDescent="0.25">
      <c r="A18" s="45">
        <v>44485</v>
      </c>
      <c r="B18" s="46" t="s">
        <v>11</v>
      </c>
      <c r="C18" s="44">
        <v>470</v>
      </c>
      <c r="D18" s="48" t="str">
        <f t="shared" si="0"/>
        <v>Essential</v>
      </c>
    </row>
    <row r="19" spans="1:4" ht="22.5" x14ac:dyDescent="0.25">
      <c r="A19" s="45">
        <v>44487</v>
      </c>
      <c r="B19" s="46" t="s">
        <v>3</v>
      </c>
      <c r="C19" s="44">
        <v>970</v>
      </c>
      <c r="D19" s="48" t="str">
        <f t="shared" si="0"/>
        <v>Non-essential</v>
      </c>
    </row>
    <row r="20" spans="1:4" ht="22.5" x14ac:dyDescent="0.25">
      <c r="A20" s="45">
        <v>44487</v>
      </c>
      <c r="B20" s="43" t="s">
        <v>2</v>
      </c>
      <c r="C20" s="47">
        <v>1075</v>
      </c>
      <c r="D20" s="48" t="str">
        <f t="shared" si="0"/>
        <v>Essential</v>
      </c>
    </row>
    <row r="21" spans="1:4" ht="22.5" x14ac:dyDescent="0.25">
      <c r="A21" s="45">
        <v>44488</v>
      </c>
      <c r="B21" s="46" t="s">
        <v>7</v>
      </c>
      <c r="C21" s="44">
        <v>489</v>
      </c>
      <c r="D21" s="48" t="str">
        <f t="shared" si="0"/>
        <v>Non-essential</v>
      </c>
    </row>
    <row r="22" spans="1:4" ht="22.5" x14ac:dyDescent="0.25">
      <c r="A22" s="45">
        <v>44491</v>
      </c>
      <c r="B22" s="46" t="s">
        <v>4</v>
      </c>
      <c r="C22" s="47">
        <v>1574.1</v>
      </c>
      <c r="D22" s="48" t="str">
        <f t="shared" si="0"/>
        <v>Essential</v>
      </c>
    </row>
    <row r="23" spans="1:4" ht="22.5" x14ac:dyDescent="0.25">
      <c r="A23" s="45">
        <v>44491</v>
      </c>
      <c r="B23" s="46" t="s">
        <v>6</v>
      </c>
      <c r="C23" s="44">
        <v>550</v>
      </c>
      <c r="D23" s="48" t="str">
        <f t="shared" si="0"/>
        <v>Essential</v>
      </c>
    </row>
    <row r="24" spans="1:4" ht="22.5" x14ac:dyDescent="0.25">
      <c r="A24" s="45">
        <v>44494</v>
      </c>
      <c r="B24" s="46" t="s">
        <v>9</v>
      </c>
      <c r="C24" s="44">
        <v>423</v>
      </c>
      <c r="D24" s="48" t="str">
        <f t="shared" si="0"/>
        <v>Essential</v>
      </c>
    </row>
    <row r="25" spans="1:4" ht="22.5" x14ac:dyDescent="0.25">
      <c r="A25" s="45">
        <v>44496</v>
      </c>
      <c r="B25" s="46" t="s">
        <v>9</v>
      </c>
      <c r="C25" s="44">
        <v>358.22</v>
      </c>
      <c r="D25" s="48" t="str">
        <f t="shared" si="0"/>
        <v>Essential</v>
      </c>
    </row>
    <row r="26" spans="1:4" ht="22.5" x14ac:dyDescent="0.25">
      <c r="A26" s="45">
        <v>44496</v>
      </c>
      <c r="B26" s="46" t="s">
        <v>8</v>
      </c>
      <c r="C26" s="44">
        <v>520</v>
      </c>
      <c r="D26" s="48" t="str">
        <f t="shared" si="0"/>
        <v>Non-essential</v>
      </c>
    </row>
    <row r="27" spans="1:4" ht="22.5" x14ac:dyDescent="0.25">
      <c r="A27" s="42">
        <v>44497</v>
      </c>
      <c r="B27" s="43" t="s">
        <v>5</v>
      </c>
      <c r="C27" s="44">
        <v>300</v>
      </c>
      <c r="D27" s="48" t="str">
        <f t="shared" si="0"/>
        <v>Essential</v>
      </c>
    </row>
    <row r="28" spans="1:4" ht="22.5" x14ac:dyDescent="0.25">
      <c r="A28" s="42">
        <v>44498</v>
      </c>
      <c r="B28" s="43" t="s">
        <v>9</v>
      </c>
      <c r="C28" s="44">
        <v>407.05</v>
      </c>
      <c r="D28" s="48" t="str">
        <f t="shared" si="0"/>
        <v>Essential</v>
      </c>
    </row>
    <row r="29" spans="1:4" ht="22.5" x14ac:dyDescent="0.25">
      <c r="A29" s="42">
        <v>44499</v>
      </c>
      <c r="B29" s="43" t="s">
        <v>4</v>
      </c>
      <c r="C29" s="44">
        <v>300</v>
      </c>
      <c r="D29" s="48" t="str">
        <f t="shared" si="0"/>
        <v>Essential</v>
      </c>
    </row>
    <row r="30" spans="1:4" ht="22.5" x14ac:dyDescent="0.25">
      <c r="A30" s="45">
        <v>44501</v>
      </c>
      <c r="B30" s="46" t="s">
        <v>3</v>
      </c>
      <c r="C30" s="47">
        <v>2327</v>
      </c>
      <c r="D30" s="48" t="str">
        <f t="shared" si="0"/>
        <v>Non-essential</v>
      </c>
    </row>
    <row r="31" spans="1:4" ht="22.5" x14ac:dyDescent="0.25">
      <c r="A31" s="45">
        <v>44502</v>
      </c>
      <c r="B31" s="46" t="s">
        <v>10</v>
      </c>
      <c r="C31" s="44">
        <v>1150</v>
      </c>
      <c r="D31" s="48" t="str">
        <f t="shared" si="0"/>
        <v>Non-essential</v>
      </c>
    </row>
    <row r="32" spans="1:4" ht="22.5" x14ac:dyDescent="0.25">
      <c r="A32" s="45">
        <v>44504</v>
      </c>
      <c r="B32" s="46" t="s">
        <v>10</v>
      </c>
      <c r="C32" s="47">
        <v>1138</v>
      </c>
      <c r="D32" s="48" t="str">
        <f t="shared" si="0"/>
        <v>Non-essential</v>
      </c>
    </row>
    <row r="33" spans="1:4" ht="22.5" x14ac:dyDescent="0.25">
      <c r="A33" s="42">
        <v>44505</v>
      </c>
      <c r="B33" s="43" t="s">
        <v>13</v>
      </c>
      <c r="C33" s="44">
        <v>500</v>
      </c>
      <c r="D33" s="48" t="str">
        <f t="shared" si="0"/>
        <v>Non-essential</v>
      </c>
    </row>
    <row r="34" spans="1:4" ht="22.5" x14ac:dyDescent="0.25">
      <c r="A34" s="42">
        <v>44508</v>
      </c>
      <c r="B34" s="43" t="s">
        <v>6</v>
      </c>
      <c r="C34" s="44">
        <v>702</v>
      </c>
      <c r="D34" s="48" t="str">
        <f t="shared" si="0"/>
        <v>Essential</v>
      </c>
    </row>
    <row r="35" spans="1:4" ht="22.5" x14ac:dyDescent="0.25">
      <c r="A35" s="45">
        <v>44509</v>
      </c>
      <c r="B35" s="46" t="s">
        <v>4</v>
      </c>
      <c r="C35" s="47">
        <v>1600</v>
      </c>
      <c r="D35" s="48" t="str">
        <f t="shared" si="0"/>
        <v>Essential</v>
      </c>
    </row>
    <row r="36" spans="1:4" ht="22.5" x14ac:dyDescent="0.25">
      <c r="A36" s="45">
        <v>44512</v>
      </c>
      <c r="B36" s="46" t="s">
        <v>5</v>
      </c>
      <c r="C36" s="44">
        <v>600</v>
      </c>
      <c r="D36" s="48" t="str">
        <f t="shared" si="0"/>
        <v>Essential</v>
      </c>
    </row>
    <row r="37" spans="1:4" ht="22.5" x14ac:dyDescent="0.25">
      <c r="A37" s="42">
        <v>44515</v>
      </c>
      <c r="B37" s="43" t="s">
        <v>13</v>
      </c>
      <c r="C37" s="44">
        <v>900</v>
      </c>
      <c r="D37" s="48" t="str">
        <f t="shared" si="0"/>
        <v>Non-essential</v>
      </c>
    </row>
    <row r="38" spans="1:4" ht="22.5" x14ac:dyDescent="0.25">
      <c r="A38" s="45">
        <v>44515</v>
      </c>
      <c r="B38" s="43" t="s">
        <v>6</v>
      </c>
      <c r="C38" s="44">
        <v>150</v>
      </c>
      <c r="D38" s="48" t="str">
        <f t="shared" si="0"/>
        <v>Essential</v>
      </c>
    </row>
    <row r="39" spans="1:4" ht="22.5" x14ac:dyDescent="0.25">
      <c r="A39" s="42">
        <v>44515</v>
      </c>
      <c r="B39" s="43" t="s">
        <v>2</v>
      </c>
      <c r="C39" s="44">
        <v>2100</v>
      </c>
      <c r="D39" s="48" t="str">
        <f t="shared" si="0"/>
        <v>Essential</v>
      </c>
    </row>
    <row r="40" spans="1:4" ht="22.5" x14ac:dyDescent="0.25">
      <c r="A40" s="42">
        <v>44517</v>
      </c>
      <c r="B40" s="43" t="s">
        <v>11</v>
      </c>
      <c r="C40" s="44">
        <v>470.63</v>
      </c>
      <c r="D40" s="48" t="str">
        <f t="shared" si="0"/>
        <v>Essential</v>
      </c>
    </row>
    <row r="41" spans="1:4" ht="22.5" x14ac:dyDescent="0.25">
      <c r="A41" s="42">
        <v>44517</v>
      </c>
      <c r="B41" s="43" t="s">
        <v>9</v>
      </c>
      <c r="C41" s="44">
        <v>322.64</v>
      </c>
      <c r="D41" s="48" t="str">
        <f t="shared" si="0"/>
        <v>Essential</v>
      </c>
    </row>
    <row r="42" spans="1:4" ht="22.5" x14ac:dyDescent="0.25">
      <c r="A42" s="42">
        <v>44518</v>
      </c>
      <c r="B42" s="46" t="s">
        <v>8</v>
      </c>
      <c r="C42" s="44">
        <v>428</v>
      </c>
      <c r="D42" s="48" t="str">
        <f t="shared" si="0"/>
        <v>Non-essential</v>
      </c>
    </row>
    <row r="43" spans="1:4" ht="22.5" x14ac:dyDescent="0.25">
      <c r="A43" s="42">
        <v>44519</v>
      </c>
      <c r="B43" s="43" t="s">
        <v>5</v>
      </c>
      <c r="C43" s="44">
        <v>447</v>
      </c>
      <c r="D43" s="48" t="str">
        <f t="shared" si="0"/>
        <v>Essential</v>
      </c>
    </row>
    <row r="44" spans="1:4" ht="22.5" x14ac:dyDescent="0.25">
      <c r="A44" s="42">
        <v>44522</v>
      </c>
      <c r="B44" s="43" t="s">
        <v>4</v>
      </c>
      <c r="C44" s="47">
        <v>1720</v>
      </c>
      <c r="D44" s="48" t="str">
        <f t="shared" si="0"/>
        <v>Essential</v>
      </c>
    </row>
    <row r="45" spans="1:4" ht="22.5" x14ac:dyDescent="0.25">
      <c r="A45" s="45">
        <v>44524</v>
      </c>
      <c r="B45" s="46" t="s">
        <v>6</v>
      </c>
      <c r="C45" s="44">
        <v>540</v>
      </c>
      <c r="D45" s="48" t="str">
        <f t="shared" si="0"/>
        <v>Essential</v>
      </c>
    </row>
    <row r="46" spans="1:4" ht="22.5" x14ac:dyDescent="0.25">
      <c r="A46" s="42">
        <v>44525</v>
      </c>
      <c r="B46" s="43" t="s">
        <v>7</v>
      </c>
      <c r="C46" s="44">
        <v>314</v>
      </c>
      <c r="D46" s="48" t="str">
        <f t="shared" si="0"/>
        <v>Non-essential</v>
      </c>
    </row>
    <row r="47" spans="1:4" ht="22.5" x14ac:dyDescent="0.25">
      <c r="A47" s="42">
        <v>44526</v>
      </c>
      <c r="B47" s="43" t="s">
        <v>8</v>
      </c>
      <c r="C47" s="44">
        <v>518</v>
      </c>
      <c r="D47" s="48" t="str">
        <f t="shared" si="0"/>
        <v>Non-essential</v>
      </c>
    </row>
    <row r="48" spans="1:4" ht="22.5" x14ac:dyDescent="0.25">
      <c r="A48" s="42">
        <v>44526</v>
      </c>
      <c r="B48" s="46" t="s">
        <v>3</v>
      </c>
      <c r="C48" s="47">
        <v>2000</v>
      </c>
      <c r="D48" s="48" t="str">
        <f t="shared" si="0"/>
        <v>Non-essential</v>
      </c>
    </row>
    <row r="49" spans="1:4" ht="22.5" x14ac:dyDescent="0.25">
      <c r="A49" s="45">
        <v>44529</v>
      </c>
      <c r="B49" s="46" t="s">
        <v>7</v>
      </c>
      <c r="C49" s="44">
        <v>337</v>
      </c>
      <c r="D49" s="48" t="str">
        <f t="shared" si="0"/>
        <v>Non-essential</v>
      </c>
    </row>
    <row r="50" spans="1:4" ht="22.5" x14ac:dyDescent="0.25">
      <c r="A50" s="42">
        <v>44530</v>
      </c>
      <c r="B50" s="43" t="s">
        <v>8</v>
      </c>
      <c r="C50" s="44">
        <v>500</v>
      </c>
      <c r="D50" s="48" t="str">
        <f t="shared" si="0"/>
        <v>Non-essential</v>
      </c>
    </row>
    <row r="51" spans="1:4" ht="22.5" x14ac:dyDescent="0.25">
      <c r="A51" s="42">
        <v>44531</v>
      </c>
      <c r="B51" s="43" t="s">
        <v>4</v>
      </c>
      <c r="C51" s="47">
        <v>2500</v>
      </c>
      <c r="D51" s="48" t="str">
        <f t="shared" si="0"/>
        <v>Essential</v>
      </c>
    </row>
    <row r="52" spans="1:4" ht="22.5" x14ac:dyDescent="0.25">
      <c r="A52" s="45">
        <v>44534</v>
      </c>
      <c r="B52" s="46" t="s">
        <v>5</v>
      </c>
      <c r="C52" s="44">
        <v>710</v>
      </c>
      <c r="D52" s="48" t="str">
        <f>IF(OR(B52=$B$10,B52=$B$12,B52=$B$13,B52=$B$14,B52=$B$18,B52=$B$24),"Essential","Non-essential")</f>
        <v>Essential</v>
      </c>
    </row>
    <row r="53" spans="1:4" ht="22.5" x14ac:dyDescent="0.25">
      <c r="A53" s="42">
        <v>44537</v>
      </c>
      <c r="B53" s="43" t="s">
        <v>2</v>
      </c>
      <c r="C53" s="44">
        <v>2300</v>
      </c>
      <c r="D53" s="48" t="str">
        <f t="shared" si="0"/>
        <v>Essential</v>
      </c>
    </row>
    <row r="54" spans="1:4" ht="22.5" x14ac:dyDescent="0.25">
      <c r="A54" s="42">
        <v>44539</v>
      </c>
      <c r="B54" s="43" t="s">
        <v>12</v>
      </c>
      <c r="C54" s="44">
        <v>12000</v>
      </c>
      <c r="D54" s="48" t="str">
        <f t="shared" si="0"/>
        <v>Non-essential</v>
      </c>
    </row>
    <row r="55" spans="1:4" ht="22.5" x14ac:dyDescent="0.25">
      <c r="A55" s="42">
        <v>44545</v>
      </c>
      <c r="B55" s="46" t="s">
        <v>10</v>
      </c>
      <c r="C55" s="44">
        <v>1500</v>
      </c>
      <c r="D55" s="48" t="str">
        <f t="shared" si="0"/>
        <v>Non-essential</v>
      </c>
    </row>
    <row r="56" spans="1:4" ht="22.5" x14ac:dyDescent="0.25">
      <c r="A56" s="42">
        <v>44547</v>
      </c>
      <c r="B56" s="43" t="s">
        <v>11</v>
      </c>
      <c r="C56" s="44">
        <v>470.63</v>
      </c>
      <c r="D56" s="48" t="str">
        <f t="shared" si="0"/>
        <v>Essential</v>
      </c>
    </row>
    <row r="57" spans="1:4" ht="22.5" x14ac:dyDescent="0.25">
      <c r="A57" s="42">
        <v>44550</v>
      </c>
      <c r="B57" s="43" t="s">
        <v>7</v>
      </c>
      <c r="C57" s="44">
        <v>267</v>
      </c>
      <c r="D57" s="48" t="str">
        <f t="shared" si="0"/>
        <v>Non-essential</v>
      </c>
    </row>
    <row r="58" spans="1:4" ht="22.5" x14ac:dyDescent="0.25">
      <c r="A58" s="42">
        <v>44553</v>
      </c>
      <c r="B58" s="43" t="s">
        <v>6</v>
      </c>
      <c r="C58" s="44">
        <v>640</v>
      </c>
      <c r="D58" s="48" t="str">
        <f t="shared" si="0"/>
        <v>Essential</v>
      </c>
    </row>
    <row r="59" spans="1:4" ht="22.5" x14ac:dyDescent="0.25">
      <c r="A59" s="42">
        <v>44553</v>
      </c>
      <c r="B59" s="43" t="s">
        <v>5</v>
      </c>
      <c r="C59" s="44">
        <v>450</v>
      </c>
      <c r="D59" s="48" t="str">
        <f t="shared" si="0"/>
        <v>Essential</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7F38F-9677-4DFA-B308-26479B4501CC}">
  <dimension ref="A2:D54"/>
  <sheetViews>
    <sheetView topLeftCell="A41" workbookViewId="0">
      <selection activeCell="F55" sqref="F55"/>
    </sheetView>
  </sheetViews>
  <sheetFormatPr defaultRowHeight="15" x14ac:dyDescent="0.25"/>
  <cols>
    <col min="1" max="1" width="27.7109375" customWidth="1"/>
    <col min="2" max="2" width="26.7109375" customWidth="1"/>
    <col min="3" max="3" width="14.85546875" customWidth="1"/>
    <col min="4" max="4" width="20.5703125" customWidth="1"/>
  </cols>
  <sheetData>
    <row r="2" spans="1:4" x14ac:dyDescent="0.25">
      <c r="A2" s="15" t="s">
        <v>52</v>
      </c>
    </row>
    <row r="4" spans="1:4" x14ac:dyDescent="0.25">
      <c r="A4" s="31" t="s">
        <v>0</v>
      </c>
      <c r="B4" s="31" t="s">
        <v>14</v>
      </c>
      <c r="C4" s="32" t="s">
        <v>1</v>
      </c>
      <c r="D4" s="32" t="s">
        <v>53</v>
      </c>
    </row>
    <row r="5" spans="1:4" x14ac:dyDescent="0.25">
      <c r="A5" s="33">
        <v>44470</v>
      </c>
      <c r="B5" s="34" t="s">
        <v>2</v>
      </c>
      <c r="C5" s="35">
        <v>2300</v>
      </c>
      <c r="D5" s="20" t="str">
        <f>IF(C5&gt;2000,"over budget","within budget")</f>
        <v>over budget</v>
      </c>
    </row>
    <row r="6" spans="1:4" x14ac:dyDescent="0.25">
      <c r="A6" s="36">
        <v>44470</v>
      </c>
      <c r="B6" s="37" t="s">
        <v>3</v>
      </c>
      <c r="C6" s="35">
        <v>767</v>
      </c>
      <c r="D6" s="20" t="str">
        <f t="shared" ref="D6:D54" si="0">IF(C6&gt;2000,"over budget","within budget")</f>
        <v>within budget</v>
      </c>
    </row>
    <row r="7" spans="1:4" ht="30" x14ac:dyDescent="0.25">
      <c r="A7" s="36">
        <v>44470</v>
      </c>
      <c r="B7" s="37" t="s">
        <v>4</v>
      </c>
      <c r="C7" s="38">
        <v>2500</v>
      </c>
      <c r="D7" s="20" t="str">
        <f t="shared" si="0"/>
        <v>over budget</v>
      </c>
    </row>
    <row r="8" spans="1:4" x14ac:dyDescent="0.25">
      <c r="A8" s="36">
        <v>44473</v>
      </c>
      <c r="B8" s="37" t="s">
        <v>5</v>
      </c>
      <c r="C8" s="35">
        <v>710</v>
      </c>
      <c r="D8" s="20" t="str">
        <f t="shared" si="0"/>
        <v>within budget</v>
      </c>
    </row>
    <row r="9" spans="1:4" x14ac:dyDescent="0.25">
      <c r="A9" s="33">
        <v>44473</v>
      </c>
      <c r="B9" s="34" t="s">
        <v>6</v>
      </c>
      <c r="C9" s="35">
        <v>760</v>
      </c>
      <c r="D9" s="20" t="str">
        <f t="shared" si="0"/>
        <v>within budget</v>
      </c>
    </row>
    <row r="10" spans="1:4" x14ac:dyDescent="0.25">
      <c r="A10" s="36">
        <v>44476</v>
      </c>
      <c r="B10" s="37" t="s">
        <v>10</v>
      </c>
      <c r="C10" s="38">
        <v>1900</v>
      </c>
      <c r="D10" s="20" t="str">
        <f t="shared" si="0"/>
        <v>within budget</v>
      </c>
    </row>
    <row r="11" spans="1:4" x14ac:dyDescent="0.25">
      <c r="A11" s="33">
        <v>44477</v>
      </c>
      <c r="B11" s="34" t="s">
        <v>7</v>
      </c>
      <c r="C11" s="35">
        <v>450</v>
      </c>
      <c r="D11" s="20" t="str">
        <f t="shared" si="0"/>
        <v>within budget</v>
      </c>
    </row>
    <row r="12" spans="1:4" x14ac:dyDescent="0.25">
      <c r="A12" s="36">
        <v>44484</v>
      </c>
      <c r="B12" s="37" t="s">
        <v>8</v>
      </c>
      <c r="C12" s="35">
        <v>620</v>
      </c>
      <c r="D12" s="20" t="str">
        <f t="shared" si="0"/>
        <v>within budget</v>
      </c>
    </row>
    <row r="13" spans="1:4" x14ac:dyDescent="0.25">
      <c r="A13" s="36">
        <v>44485</v>
      </c>
      <c r="B13" s="37" t="s">
        <v>11</v>
      </c>
      <c r="C13" s="35">
        <v>470</v>
      </c>
      <c r="D13" s="20" t="str">
        <f t="shared" si="0"/>
        <v>within budget</v>
      </c>
    </row>
    <row r="14" spans="1:4" x14ac:dyDescent="0.25">
      <c r="A14" s="36">
        <v>44487</v>
      </c>
      <c r="B14" s="37" t="s">
        <v>3</v>
      </c>
      <c r="C14" s="35">
        <v>970</v>
      </c>
      <c r="D14" s="20" t="str">
        <f t="shared" si="0"/>
        <v>within budget</v>
      </c>
    </row>
    <row r="15" spans="1:4" x14ac:dyDescent="0.25">
      <c r="A15" s="36">
        <v>44487</v>
      </c>
      <c r="B15" s="34" t="s">
        <v>2</v>
      </c>
      <c r="C15" s="38">
        <v>1075</v>
      </c>
      <c r="D15" s="20" t="str">
        <f t="shared" si="0"/>
        <v>within budget</v>
      </c>
    </row>
    <row r="16" spans="1:4" x14ac:dyDescent="0.25">
      <c r="A16" s="36">
        <v>44488</v>
      </c>
      <c r="B16" s="37" t="s">
        <v>7</v>
      </c>
      <c r="C16" s="35">
        <v>489</v>
      </c>
      <c r="D16" s="20" t="str">
        <f t="shared" si="0"/>
        <v>within budget</v>
      </c>
    </row>
    <row r="17" spans="1:4" ht="30" x14ac:dyDescent="0.25">
      <c r="A17" s="36">
        <v>44491</v>
      </c>
      <c r="B17" s="37" t="s">
        <v>4</v>
      </c>
      <c r="C17" s="38">
        <v>1574.1</v>
      </c>
      <c r="D17" s="20" t="str">
        <f t="shared" si="0"/>
        <v>within budget</v>
      </c>
    </row>
    <row r="18" spans="1:4" x14ac:dyDescent="0.25">
      <c r="A18" s="36">
        <v>44491</v>
      </c>
      <c r="B18" s="37" t="s">
        <v>6</v>
      </c>
      <c r="C18" s="35">
        <v>550</v>
      </c>
      <c r="D18" s="20" t="str">
        <f t="shared" si="0"/>
        <v>within budget</v>
      </c>
    </row>
    <row r="19" spans="1:4" x14ac:dyDescent="0.25">
      <c r="A19" s="36">
        <v>44494</v>
      </c>
      <c r="B19" s="37" t="s">
        <v>9</v>
      </c>
      <c r="C19" s="35">
        <v>423</v>
      </c>
      <c r="D19" s="20" t="str">
        <f t="shared" si="0"/>
        <v>within budget</v>
      </c>
    </row>
    <row r="20" spans="1:4" x14ac:dyDescent="0.25">
      <c r="A20" s="36">
        <v>44496</v>
      </c>
      <c r="B20" s="37" t="s">
        <v>9</v>
      </c>
      <c r="C20" s="35">
        <v>358.22</v>
      </c>
      <c r="D20" s="20" t="str">
        <f t="shared" si="0"/>
        <v>within budget</v>
      </c>
    </row>
    <row r="21" spans="1:4" x14ac:dyDescent="0.25">
      <c r="A21" s="36">
        <v>44496</v>
      </c>
      <c r="B21" s="37" t="s">
        <v>8</v>
      </c>
      <c r="C21" s="35">
        <v>520</v>
      </c>
      <c r="D21" s="20" t="str">
        <f t="shared" si="0"/>
        <v>within budget</v>
      </c>
    </row>
    <row r="22" spans="1:4" x14ac:dyDescent="0.25">
      <c r="A22" s="33">
        <v>44497</v>
      </c>
      <c r="B22" s="34" t="s">
        <v>5</v>
      </c>
      <c r="C22" s="35">
        <v>300</v>
      </c>
      <c r="D22" s="20" t="str">
        <f t="shared" si="0"/>
        <v>within budget</v>
      </c>
    </row>
    <row r="23" spans="1:4" x14ac:dyDescent="0.25">
      <c r="A23" s="33">
        <v>44498</v>
      </c>
      <c r="B23" s="34" t="s">
        <v>9</v>
      </c>
      <c r="C23" s="35">
        <v>407.05</v>
      </c>
      <c r="D23" s="20" t="str">
        <f t="shared" si="0"/>
        <v>within budget</v>
      </c>
    </row>
    <row r="24" spans="1:4" ht="30" x14ac:dyDescent="0.25">
      <c r="A24" s="33">
        <v>44499</v>
      </c>
      <c r="B24" s="34" t="s">
        <v>4</v>
      </c>
      <c r="C24" s="35">
        <v>300</v>
      </c>
      <c r="D24" s="20" t="str">
        <f t="shared" si="0"/>
        <v>within budget</v>
      </c>
    </row>
    <row r="25" spans="1:4" x14ac:dyDescent="0.25">
      <c r="A25" s="36">
        <v>44501</v>
      </c>
      <c r="B25" s="37" t="s">
        <v>3</v>
      </c>
      <c r="C25" s="38">
        <v>2327</v>
      </c>
      <c r="D25" s="20" t="str">
        <f t="shared" si="0"/>
        <v>over budget</v>
      </c>
    </row>
    <row r="26" spans="1:4" x14ac:dyDescent="0.25">
      <c r="A26" s="36">
        <v>44502</v>
      </c>
      <c r="B26" s="37" t="s">
        <v>10</v>
      </c>
      <c r="C26" s="35">
        <v>1150</v>
      </c>
      <c r="D26" s="20" t="str">
        <f t="shared" si="0"/>
        <v>within budget</v>
      </c>
    </row>
    <row r="27" spans="1:4" x14ac:dyDescent="0.25">
      <c r="A27" s="36">
        <v>44504</v>
      </c>
      <c r="B27" s="37" t="s">
        <v>10</v>
      </c>
      <c r="C27" s="38">
        <v>1138</v>
      </c>
      <c r="D27" s="20" t="str">
        <f t="shared" si="0"/>
        <v>within budget</v>
      </c>
    </row>
    <row r="28" spans="1:4" x14ac:dyDescent="0.25">
      <c r="A28" s="33">
        <v>44505</v>
      </c>
      <c r="B28" s="34" t="s">
        <v>13</v>
      </c>
      <c r="C28" s="35">
        <v>500</v>
      </c>
      <c r="D28" s="20" t="str">
        <f t="shared" si="0"/>
        <v>within budget</v>
      </c>
    </row>
    <row r="29" spans="1:4" x14ac:dyDescent="0.25">
      <c r="A29" s="33">
        <v>44508</v>
      </c>
      <c r="B29" s="34" t="s">
        <v>6</v>
      </c>
      <c r="C29" s="35">
        <v>702</v>
      </c>
      <c r="D29" s="20" t="str">
        <f t="shared" si="0"/>
        <v>within budget</v>
      </c>
    </row>
    <row r="30" spans="1:4" ht="30" x14ac:dyDescent="0.25">
      <c r="A30" s="36">
        <v>44509</v>
      </c>
      <c r="B30" s="37" t="s">
        <v>4</v>
      </c>
      <c r="C30" s="38">
        <v>1600</v>
      </c>
      <c r="D30" s="20" t="str">
        <f t="shared" si="0"/>
        <v>within budget</v>
      </c>
    </row>
    <row r="31" spans="1:4" x14ac:dyDescent="0.25">
      <c r="A31" s="36">
        <v>44512</v>
      </c>
      <c r="B31" s="37" t="s">
        <v>5</v>
      </c>
      <c r="C31" s="35">
        <v>600</v>
      </c>
      <c r="D31" s="20" t="str">
        <f t="shared" si="0"/>
        <v>within budget</v>
      </c>
    </row>
    <row r="32" spans="1:4" x14ac:dyDescent="0.25">
      <c r="A32" s="33">
        <v>44515</v>
      </c>
      <c r="B32" s="34" t="s">
        <v>13</v>
      </c>
      <c r="C32" s="35">
        <v>900</v>
      </c>
      <c r="D32" s="20" t="str">
        <f t="shared" si="0"/>
        <v>within budget</v>
      </c>
    </row>
    <row r="33" spans="1:4" x14ac:dyDescent="0.25">
      <c r="A33" s="36">
        <v>44515</v>
      </c>
      <c r="B33" s="34" t="s">
        <v>6</v>
      </c>
      <c r="C33" s="35">
        <v>150</v>
      </c>
      <c r="D33" s="20" t="str">
        <f t="shared" si="0"/>
        <v>within budget</v>
      </c>
    </row>
    <row r="34" spans="1:4" x14ac:dyDescent="0.25">
      <c r="A34" s="33">
        <v>44515</v>
      </c>
      <c r="B34" s="34" t="s">
        <v>2</v>
      </c>
      <c r="C34" s="35">
        <v>2100</v>
      </c>
      <c r="D34" s="20" t="str">
        <f t="shared" si="0"/>
        <v>over budget</v>
      </c>
    </row>
    <row r="35" spans="1:4" x14ac:dyDescent="0.25">
      <c r="A35" s="33">
        <v>44517</v>
      </c>
      <c r="B35" s="34" t="s">
        <v>11</v>
      </c>
      <c r="C35" s="35">
        <v>470.63</v>
      </c>
      <c r="D35" s="20" t="str">
        <f t="shared" si="0"/>
        <v>within budget</v>
      </c>
    </row>
    <row r="36" spans="1:4" x14ac:dyDescent="0.25">
      <c r="A36" s="33">
        <v>44517</v>
      </c>
      <c r="B36" s="34" t="s">
        <v>9</v>
      </c>
      <c r="C36" s="35">
        <v>322.64</v>
      </c>
      <c r="D36" s="20" t="str">
        <f t="shared" si="0"/>
        <v>within budget</v>
      </c>
    </row>
    <row r="37" spans="1:4" x14ac:dyDescent="0.25">
      <c r="A37" s="33">
        <v>44518</v>
      </c>
      <c r="B37" s="37" t="s">
        <v>8</v>
      </c>
      <c r="C37" s="35">
        <v>428</v>
      </c>
      <c r="D37" s="20" t="str">
        <f t="shared" si="0"/>
        <v>within budget</v>
      </c>
    </row>
    <row r="38" spans="1:4" x14ac:dyDescent="0.25">
      <c r="A38" s="33">
        <v>44519</v>
      </c>
      <c r="B38" s="34" t="s">
        <v>5</v>
      </c>
      <c r="C38" s="35">
        <v>447</v>
      </c>
      <c r="D38" s="20" t="str">
        <f t="shared" si="0"/>
        <v>within budget</v>
      </c>
    </row>
    <row r="39" spans="1:4" ht="30" x14ac:dyDescent="0.25">
      <c r="A39" s="33">
        <v>44522</v>
      </c>
      <c r="B39" s="34" t="s">
        <v>4</v>
      </c>
      <c r="C39" s="38">
        <v>1720</v>
      </c>
      <c r="D39" s="20" t="str">
        <f t="shared" si="0"/>
        <v>within budget</v>
      </c>
    </row>
    <row r="40" spans="1:4" x14ac:dyDescent="0.25">
      <c r="A40" s="36">
        <v>44524</v>
      </c>
      <c r="B40" s="37" t="s">
        <v>6</v>
      </c>
      <c r="C40" s="35">
        <v>540</v>
      </c>
      <c r="D40" s="20" t="str">
        <f t="shared" si="0"/>
        <v>within budget</v>
      </c>
    </row>
    <row r="41" spans="1:4" x14ac:dyDescent="0.25">
      <c r="A41" s="33">
        <v>44525</v>
      </c>
      <c r="B41" s="34" t="s">
        <v>7</v>
      </c>
      <c r="C41" s="35">
        <v>314</v>
      </c>
      <c r="D41" s="20" t="str">
        <f t="shared" si="0"/>
        <v>within budget</v>
      </c>
    </row>
    <row r="42" spans="1:4" x14ac:dyDescent="0.25">
      <c r="A42" s="33">
        <v>44526</v>
      </c>
      <c r="B42" s="34" t="s">
        <v>8</v>
      </c>
      <c r="C42" s="35">
        <v>518</v>
      </c>
      <c r="D42" s="20" t="str">
        <f t="shared" si="0"/>
        <v>within budget</v>
      </c>
    </row>
    <row r="43" spans="1:4" x14ac:dyDescent="0.25">
      <c r="A43" s="33">
        <v>44526</v>
      </c>
      <c r="B43" s="37" t="s">
        <v>3</v>
      </c>
      <c r="C43" s="38">
        <v>2000</v>
      </c>
      <c r="D43" s="20" t="str">
        <f t="shared" si="0"/>
        <v>within budget</v>
      </c>
    </row>
    <row r="44" spans="1:4" x14ac:dyDescent="0.25">
      <c r="A44" s="36">
        <v>44529</v>
      </c>
      <c r="B44" s="37" t="s">
        <v>7</v>
      </c>
      <c r="C44" s="35">
        <v>337</v>
      </c>
      <c r="D44" s="20" t="str">
        <f t="shared" si="0"/>
        <v>within budget</v>
      </c>
    </row>
    <row r="45" spans="1:4" x14ac:dyDescent="0.25">
      <c r="A45" s="33">
        <v>44530</v>
      </c>
      <c r="B45" s="34" t="s">
        <v>8</v>
      </c>
      <c r="C45" s="35">
        <v>500</v>
      </c>
      <c r="D45" s="20" t="str">
        <f t="shared" si="0"/>
        <v>within budget</v>
      </c>
    </row>
    <row r="46" spans="1:4" ht="30" x14ac:dyDescent="0.25">
      <c r="A46" s="33">
        <v>44531</v>
      </c>
      <c r="B46" s="34" t="s">
        <v>4</v>
      </c>
      <c r="C46" s="38">
        <v>2500</v>
      </c>
      <c r="D46" s="20" t="str">
        <f t="shared" si="0"/>
        <v>over budget</v>
      </c>
    </row>
    <row r="47" spans="1:4" x14ac:dyDescent="0.25">
      <c r="A47" s="36">
        <v>44534</v>
      </c>
      <c r="B47" s="37" t="s">
        <v>5</v>
      </c>
      <c r="C47" s="35">
        <v>710</v>
      </c>
      <c r="D47" s="20" t="str">
        <f t="shared" si="0"/>
        <v>within budget</v>
      </c>
    </row>
    <row r="48" spans="1:4" x14ac:dyDescent="0.25">
      <c r="A48" s="33">
        <v>44537</v>
      </c>
      <c r="B48" s="34" t="s">
        <v>2</v>
      </c>
      <c r="C48" s="35">
        <v>2300</v>
      </c>
      <c r="D48" s="20" t="str">
        <f t="shared" si="0"/>
        <v>over budget</v>
      </c>
    </row>
    <row r="49" spans="1:4" x14ac:dyDescent="0.25">
      <c r="A49" s="33">
        <v>44539</v>
      </c>
      <c r="B49" s="34" t="s">
        <v>12</v>
      </c>
      <c r="C49" s="35">
        <v>12000</v>
      </c>
      <c r="D49" s="20" t="str">
        <f t="shared" si="0"/>
        <v>over budget</v>
      </c>
    </row>
    <row r="50" spans="1:4" x14ac:dyDescent="0.25">
      <c r="A50" s="33">
        <v>44545</v>
      </c>
      <c r="B50" s="37" t="s">
        <v>10</v>
      </c>
      <c r="C50" s="35">
        <v>1500</v>
      </c>
      <c r="D50" s="20" t="str">
        <f t="shared" si="0"/>
        <v>within budget</v>
      </c>
    </row>
    <row r="51" spans="1:4" x14ac:dyDescent="0.25">
      <c r="A51" s="33">
        <v>44547</v>
      </c>
      <c r="B51" s="34" t="s">
        <v>11</v>
      </c>
      <c r="C51" s="35">
        <v>470.63</v>
      </c>
      <c r="D51" s="20" t="str">
        <f t="shared" si="0"/>
        <v>within budget</v>
      </c>
    </row>
    <row r="52" spans="1:4" x14ac:dyDescent="0.25">
      <c r="A52" s="33">
        <v>44550</v>
      </c>
      <c r="B52" s="34" t="s">
        <v>7</v>
      </c>
      <c r="C52" s="35">
        <v>267</v>
      </c>
      <c r="D52" s="20" t="str">
        <f t="shared" si="0"/>
        <v>within budget</v>
      </c>
    </row>
    <row r="53" spans="1:4" x14ac:dyDescent="0.25">
      <c r="A53" s="33">
        <v>44553</v>
      </c>
      <c r="B53" s="34" t="s">
        <v>6</v>
      </c>
      <c r="C53" s="35">
        <v>640</v>
      </c>
      <c r="D53" s="20" t="str">
        <f t="shared" si="0"/>
        <v>within budget</v>
      </c>
    </row>
    <row r="54" spans="1:4" x14ac:dyDescent="0.25">
      <c r="A54" s="33">
        <v>44553</v>
      </c>
      <c r="B54" s="34" t="s">
        <v>5</v>
      </c>
      <c r="C54" s="35">
        <v>450</v>
      </c>
      <c r="D54" s="20" t="str">
        <f t="shared" si="0"/>
        <v>within budget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Expense</vt:lpstr>
      <vt:lpstr>TASKS</vt:lpstr>
      <vt:lpstr>Task 1.</vt:lpstr>
      <vt:lpstr>Task 2</vt:lpstr>
      <vt:lpstr>Task 3</vt:lpstr>
      <vt:lpstr>Task 4</vt:lpstr>
      <vt:lpstr>Task 5</vt:lpstr>
      <vt:lpstr>Task 6</vt:lpstr>
      <vt:lpstr>Task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HP</cp:lastModifiedBy>
  <dcterms:created xsi:type="dcterms:W3CDTF">2015-06-05T18:17:20Z</dcterms:created>
  <dcterms:modified xsi:type="dcterms:W3CDTF">2024-07-14T14:06:33Z</dcterms:modified>
</cp:coreProperties>
</file>