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5" windowWidth="3450" windowHeight="6495" tabRatio="933"/>
  </bookViews>
  <sheets>
    <sheet name="Stac" sheetId="1" r:id="rId1"/>
    <sheet name="Tabela_efektow" sheetId="2" r:id="rId2"/>
    <sheet name="Wiedza" sheetId="3" r:id="rId3"/>
    <sheet name="Umiejetnosci" sheetId="4" r:id="rId4"/>
    <sheet name="Kompetencje" sheetId="5" r:id="rId5"/>
    <sheet name="Statystyki" sheetId="9" r:id="rId6"/>
    <sheet name="Klasy przedmiotów" sheetId="6" r:id="rId7"/>
    <sheet name="Kompetencje_inzynierskie" sheetId="7" r:id="rId8"/>
    <sheet name="Opis_efektow_inz" sheetId="8" r:id="rId9"/>
    <sheet name="Przedmioty obieralne" sheetId="10" r:id="rId10"/>
  </sheets>
  <definedNames>
    <definedName name="_xlnm._FilterDatabase" localSheetId="7" hidden="1">Kompetencje_inzynierskie!$A$3:$J$96</definedName>
    <definedName name="_xlnm._FilterDatabase" localSheetId="0" hidden="1">Stac!$A$10:$DE$101</definedName>
    <definedName name="_lec1" localSheetId="7">#REF!</definedName>
    <definedName name="_lec1">#REF!</definedName>
    <definedName name="_lec2" localSheetId="7">#REF!</definedName>
    <definedName name="_lec2">#REF!</definedName>
    <definedName name="_lec3" localSheetId="7">#REF!</definedName>
    <definedName name="_lec3">#REF!</definedName>
    <definedName name="_lec4" localSheetId="7">#REF!</definedName>
    <definedName name="_lec4">#REF!</definedName>
    <definedName name="_lec5" localSheetId="7">#REF!</definedName>
    <definedName name="_lec5">#REF!</definedName>
    <definedName name="_lec6" localSheetId="7">#REF!</definedName>
    <definedName name="_lec6">#REF!</definedName>
    <definedName name="_lec7" localSheetId="7">#REF!</definedName>
    <definedName name="_lec7">#REF!</definedName>
    <definedName name="_lec8" localSheetId="7">#REF!</definedName>
    <definedName name="_lec8">#REF!</definedName>
    <definedName name="_rok1">Stac!$J$37</definedName>
    <definedName name="_rok2">Stac!$J$62</definedName>
    <definedName name="_rok3">Stac!$J$85</definedName>
    <definedName name="_rok4">Stac!$J$100</definedName>
    <definedName name="_sem1">Stac!$I$23</definedName>
    <definedName name="_sem2">Stac!$I$36</definedName>
    <definedName name="_sem3">Stac!$I$49</definedName>
    <definedName name="_sem4">Stac!$I$61</definedName>
    <definedName name="_sem5">Stac!$I$72</definedName>
    <definedName name="_sem6">Stac!$I$84</definedName>
    <definedName name="_sem7">Stac!$I$100</definedName>
    <definedName name="_wyk1">Stac!$E$23</definedName>
    <definedName name="_wyk2">Stac!$E$36</definedName>
    <definedName name="_wyk3">Stac!$E$49</definedName>
    <definedName name="_wyk4">Stac!$E$61</definedName>
    <definedName name="_wyk5">Stac!$E$72</definedName>
    <definedName name="_wyk6">Stac!$E$84</definedName>
    <definedName name="_wyk7">Stac!$E$100</definedName>
    <definedName name="all" localSheetId="7">Stac!#REF!</definedName>
    <definedName name="all">Stac!#REF!</definedName>
    <definedName name="_xlnm.Print_Area" localSheetId="6">'Klasy przedmiotów'!$A$1:$F$86</definedName>
    <definedName name="_xlnm.Print_Area" localSheetId="7">Kompetencje_inzynierskie!$A$1:$D$93</definedName>
    <definedName name="_xlnm.Print_Area" localSheetId="8">Opis_efektow_inz!$A$1:$D$19</definedName>
    <definedName name="_xlnm.Print_Area" localSheetId="0">Stac!$C$1:$T$121</definedName>
    <definedName name="razem1" localSheetId="7">#REF!</definedName>
    <definedName name="razem1">#REF!</definedName>
    <definedName name="razem2" localSheetId="7">#REF!</definedName>
    <definedName name="razem2">#REF!</definedName>
    <definedName name="razem3" localSheetId="7">#REF!</definedName>
    <definedName name="razem3">#REF!</definedName>
    <definedName name="razem4" localSheetId="7">#REF!</definedName>
    <definedName name="razem4">#REF!</definedName>
    <definedName name="razem5" localSheetId="7">#REF!</definedName>
    <definedName name="razem5">#REF!</definedName>
    <definedName name="razem6" localSheetId="7">#REF!</definedName>
    <definedName name="razem6">#REF!</definedName>
    <definedName name="razem7" localSheetId="7">#REF!</definedName>
    <definedName name="razem7">#REF!</definedName>
    <definedName name="razem8" localSheetId="7">#REF!</definedName>
    <definedName name="razem8">#REF!</definedName>
    <definedName name="semi1" localSheetId="7">#REF!</definedName>
    <definedName name="semi1">#REF!</definedName>
    <definedName name="semi2" localSheetId="7">#REF!</definedName>
    <definedName name="semi2">#REF!</definedName>
    <definedName name="semi3" localSheetId="7">#REF!</definedName>
    <definedName name="semi3">#REF!</definedName>
    <definedName name="semi4" localSheetId="7">#REF!</definedName>
    <definedName name="semi4">#REF!</definedName>
    <definedName name="semi5" localSheetId="7">#REF!</definedName>
    <definedName name="semi5">#REF!</definedName>
    <definedName name="semi6" localSheetId="7">#REF!</definedName>
    <definedName name="semi6">#REF!</definedName>
    <definedName name="semi7" localSheetId="7">#REF!</definedName>
    <definedName name="semi7">#REF!</definedName>
    <definedName name="semi8" localSheetId="7">#REF!</definedName>
    <definedName name="semi8">#REF!</definedName>
    <definedName name="suma1">Stac!$E$24</definedName>
    <definedName name="suma2">Stac!$E$37</definedName>
    <definedName name="suma3">Stac!$E$50</definedName>
    <definedName name="suma4">Stac!$E$62</definedName>
    <definedName name="suma5">Stac!$E$73</definedName>
    <definedName name="suma6">Stac!$E$85</definedName>
    <definedName name="suma7">Stac!$E$101</definedName>
    <definedName name="year1" localSheetId="7">#REF!</definedName>
    <definedName name="year1">#REF!</definedName>
    <definedName name="year2" localSheetId="7">#REF!</definedName>
    <definedName name="year2">#REF!</definedName>
    <definedName name="year3" localSheetId="7">#REF!</definedName>
    <definedName name="year3">#REF!</definedName>
    <definedName name="year4" localSheetId="7">#REF!</definedName>
    <definedName name="year4">#REF!</definedName>
    <definedName name="Z_140EC1B9_7099_435D_84C6_D0E1CD5C81DA_.wvu.Cols" localSheetId="4" hidden="1">Kompetencje!$A:$A,Kompetencje!$D:$G</definedName>
    <definedName name="Z_140EC1B9_7099_435D_84C6_D0E1CD5C81DA_.wvu.Cols" localSheetId="0" hidden="1">Stac!$A:$B,Stac!$K:$K,Stac!$O:$P</definedName>
    <definedName name="Z_140EC1B9_7099_435D_84C6_D0E1CD5C81DA_.wvu.Cols" localSheetId="3" hidden="1">Umiejetnosci!$A:$A,Umiejetnosci!$D:$G</definedName>
    <definedName name="Z_140EC1B9_7099_435D_84C6_D0E1CD5C81DA_.wvu.Cols" localSheetId="2" hidden="1">Wiedza!$A:$A,Wiedza!$D:$G</definedName>
    <definedName name="Z_140EC1B9_7099_435D_84C6_D0E1CD5C81DA_.wvu.PrintArea" localSheetId="0" hidden="1">Stac!$C$1:$T$121</definedName>
    <definedName name="Z_140EC1B9_7099_435D_84C6_D0E1CD5C81DA_.wvu.Rows" localSheetId="7" hidden="1">Kompetencje_inzynierskie!$18:$19,Kompetencje_inzynierskie!$31:$32,Kompetencje_inzynierskie!$73:$73</definedName>
    <definedName name="Z_140EC1B9_7099_435D_84C6_D0E1CD5C81DA_.wvu.Rows" localSheetId="0" hidden="1">Stac!$86:$88</definedName>
    <definedName name="Z_140EC1B9_7099_435D_84C6_D0E1CD5C81DA_.wvu.Rows" localSheetId="1" hidden="1">Tabela_efektow!$18:$19,Tabela_efektow!$31:$32,Tabela_efektow!$44:$45,Tabela_efektow!$56:$57,Tabela_efektow!$67:$68,Tabela_efektow!$79:$83</definedName>
    <definedName name="Z_2FF3E08E_D768_4DEF_B5A9_4E7216896970_.wvu.Cols" localSheetId="4" hidden="1">Kompetencje!$A:$A,Kompetencje!$D:$G</definedName>
    <definedName name="Z_2FF3E08E_D768_4DEF_B5A9_4E7216896970_.wvu.Cols" localSheetId="0" hidden="1">Stac!$A:$B,Stac!$K:$K,Stac!$O:$P</definedName>
    <definedName name="Z_2FF3E08E_D768_4DEF_B5A9_4E7216896970_.wvu.Cols" localSheetId="3" hidden="1">Umiejetnosci!$A:$A,Umiejetnosci!$D:$G</definedName>
    <definedName name="Z_2FF3E08E_D768_4DEF_B5A9_4E7216896970_.wvu.Cols" localSheetId="2" hidden="1">Wiedza!$A:$A,Wiedza!$D:$G</definedName>
    <definedName name="Z_2FF3E08E_D768_4DEF_B5A9_4E7216896970_.wvu.PrintArea" localSheetId="0" hidden="1">Stac!$C$1:$T$121</definedName>
    <definedName name="Z_2FF3E08E_D768_4DEF_B5A9_4E7216896970_.wvu.PrintArea" localSheetId="1" hidden="1">Tabela_efektow!$A$1:$AL$83</definedName>
    <definedName name="Z_2FF3E08E_D768_4DEF_B5A9_4E7216896970_.wvu.PrintArea" localSheetId="2" hidden="1">Wiedza!$A$1:$I$17</definedName>
    <definedName name="Z_2FF3E08E_D768_4DEF_B5A9_4E7216896970_.wvu.Rows" localSheetId="6" hidden="1">'Klasy przedmiotów'!#REF!,'Klasy przedmiotów'!#REF!,'Klasy przedmiotów'!#REF!,'Klasy przedmiotów'!#REF!,'Klasy przedmiotów'!#REF!,'Klasy przedmiotów'!#REF!</definedName>
    <definedName name="Z_2FF3E08E_D768_4DEF_B5A9_4E7216896970_.wvu.Rows" localSheetId="7" hidden="1">Kompetencje_inzynierskie!$5:$5,Kompetencje_inzynierskie!$18:$19,Kompetencje_inzynierskie!$21:$21,Kompetencje_inzynierskie!$31:$32,Kompetencje_inzynierskie!#REF!,Kompetencje_inzynierskie!#REF!,Kompetencje_inzynierskie!#REF!,Kompetencje_inzynierskie!$73:$73,Kompetencje_inzynierskie!#REF!</definedName>
    <definedName name="Z_2FF3E08E_D768_4DEF_B5A9_4E7216896970_.wvu.Rows" localSheetId="0" hidden="1">Stac!$86:$88</definedName>
    <definedName name="Z_2FF3E08E_D768_4DEF_B5A9_4E7216896970_.wvu.Rows" localSheetId="1" hidden="1">Tabela_efektow!$3:$3,Tabela_efektow!$5:$5,Tabela_efektow!$18:$19,Tabela_efektow!$21:$21,Tabela_efektow!$31:$32,Tabela_efektow!#REF!,Tabela_efektow!$45:$45,Tabela_efektow!#REF!,Tabela_efektow!$55:$55,Tabela_efektow!#REF!,Tabela_efektow!$73:$73,Tabela_efektow!$75:$75,Tabela_efektow!#REF!</definedName>
    <definedName name="Z_5000C0B9_520E_4AAE_965B_14BA100AB7B7_.wvu.Cols" localSheetId="4" hidden="1">Kompetencje!$A:$A,Kompetencje!$D:$G</definedName>
    <definedName name="Z_5000C0B9_520E_4AAE_965B_14BA100AB7B7_.wvu.Cols" localSheetId="0" hidden="1">Stac!$A:$B,Stac!$K:$K,Stac!$O:$P</definedName>
    <definedName name="Z_5000C0B9_520E_4AAE_965B_14BA100AB7B7_.wvu.Cols" localSheetId="3" hidden="1">Umiejetnosci!$A:$A,Umiejetnosci!$D:$G</definedName>
    <definedName name="Z_5000C0B9_520E_4AAE_965B_14BA100AB7B7_.wvu.Cols" localSheetId="2" hidden="1">Wiedza!$A:$A,Wiedza!$D:$G</definedName>
    <definedName name="Z_5000C0B9_520E_4AAE_965B_14BA100AB7B7_.wvu.PrintArea" localSheetId="0" hidden="1">Stac!$C$1:$T$121</definedName>
    <definedName name="Z_5000C0B9_520E_4AAE_965B_14BA100AB7B7_.wvu.Rows" localSheetId="6" hidden="1">'Klasy przedmiotów'!#REF!,'Klasy przedmiotów'!#REF!,'Klasy przedmiotów'!#REF!,'Klasy przedmiotów'!#REF!,'Klasy przedmiotów'!#REF!,'Klasy przedmiotów'!#REF!</definedName>
    <definedName name="Z_5000C0B9_520E_4AAE_965B_14BA100AB7B7_.wvu.Rows" localSheetId="7" hidden="1">Kompetencje_inzynierskie!$4:$5,Kompetencje_inzynierskie!$17:$19,Kompetencje_inzynierskie!$21:$21,Kompetencje_inzynierskie!$31:$34,Kompetencje_inzynierskie!$36:$36,Kompetencje_inzynierskie!$44:$46,Kompetencje_inzynierskie!$48:$48,Kompetencje_inzynierskie!$55:$57,Kompetencje_inzynierskie!$59:$59,Kompetencje_inzynierskie!$65:$67,Kompetencje_inzynierskie!$69:$69,Kompetencje_inzynierskie!$73:$78,Kompetencje_inzynierskie!$80:$80</definedName>
    <definedName name="Z_5000C0B9_520E_4AAE_965B_14BA100AB7B7_.wvu.Rows" localSheetId="0" hidden="1">Stac!$86:$88</definedName>
    <definedName name="Z_5000C0B9_520E_4AAE_965B_14BA100AB7B7_.wvu.Rows" localSheetId="1" hidden="1">Tabela_efektow!$3:$4,Tabela_efektow!$17:$19,Tabela_efektow!$21:$21,Tabela_efektow!$31:$34,Tabela_efektow!$36:$36,Tabela_efektow!$44:$46,Tabela_efektow!$48:$48,Tabela_efektow!$55:$57,Tabela_efektow!$59:$59,Tabela_efektow!$65:$67,Tabela_efektow!$69:$69,Tabela_efektow!$73:$77,Tabela_efektow!$79:$79</definedName>
    <definedName name="Z_94A1F9DC_A3E4_41B7_B4B1_70A52F79F098_.wvu.Cols" localSheetId="4" hidden="1">Kompetencje!$A:$A,Kompetencje!$D:$G</definedName>
    <definedName name="Z_94A1F9DC_A3E4_41B7_B4B1_70A52F79F098_.wvu.Cols" localSheetId="0" hidden="1">Stac!$A:$B,Stac!$K:$K,Stac!$O:$P</definedName>
    <definedName name="Z_94A1F9DC_A3E4_41B7_B4B1_70A52F79F098_.wvu.Cols" localSheetId="3" hidden="1">Umiejetnosci!$A:$A,Umiejetnosci!$D:$G</definedName>
    <definedName name="Z_94A1F9DC_A3E4_41B7_B4B1_70A52F79F098_.wvu.Cols" localSheetId="2" hidden="1">Wiedza!$A:$A,Wiedza!$D:$G</definedName>
    <definedName name="Z_94A1F9DC_A3E4_41B7_B4B1_70A52F79F098_.wvu.PrintArea" localSheetId="0" hidden="1">Stac!$A$1:$T$124</definedName>
    <definedName name="Z_94A1F9DC_A3E4_41B7_B4B1_70A52F79F098_.wvu.Rows" localSheetId="7" hidden="1">Kompetencje_inzynierskie!$18:$19,Kompetencje_inzynierskie!$31:$32,Kompetencje_inzynierskie!$44:$45,Kompetencje_inzynierskie!$56:$57,Kompetencje_inzynierskie!$67:$68,Kompetencje_inzynierskie!$79:$83,Kompetencje_inzynierskie!$94:$95</definedName>
    <definedName name="Z_94A1F9DC_A3E4_41B7_B4B1_70A52F79F098_.wvu.Rows" localSheetId="0" hidden="1">Stac!$86:$88</definedName>
    <definedName name="Z_94A1F9DC_A3E4_41B7_B4B1_70A52F79F098_.wvu.Rows" localSheetId="1" hidden="1">Tabela_efektow!$79:$83</definedName>
    <definedName name="Z_98EF0400_6764_4378_9637_BD1012720651_.wvu.Cols" localSheetId="4" hidden="1">Kompetencje!$A:$A,Kompetencje!$D:$G</definedName>
    <definedName name="Z_98EF0400_6764_4378_9637_BD1012720651_.wvu.Cols" localSheetId="0" hidden="1">Stac!$A:$B,Stac!$K:$K,Stac!$O:$P</definedName>
    <definedName name="Z_98EF0400_6764_4378_9637_BD1012720651_.wvu.Cols" localSheetId="3" hidden="1">Umiejetnosci!$A:$A,Umiejetnosci!$D:$G</definedName>
    <definedName name="Z_98EF0400_6764_4378_9637_BD1012720651_.wvu.Cols" localSheetId="2" hidden="1">Wiedza!$A:$A,Wiedza!$D:$G</definedName>
    <definedName name="Z_98EF0400_6764_4378_9637_BD1012720651_.wvu.PrintArea" localSheetId="0" hidden="1">Stac!$C$1:$T$121</definedName>
    <definedName name="Z_98EF0400_6764_4378_9637_BD1012720651_.wvu.Rows" localSheetId="6" hidden="1">'Klasy przedmiotów'!#REF!,'Klasy przedmiotów'!#REF!,'Klasy przedmiotów'!#REF!,'Klasy przedmiotów'!#REF!,'Klasy przedmiotów'!#REF!,'Klasy przedmiotów'!#REF!</definedName>
    <definedName name="Z_98EF0400_6764_4378_9637_BD1012720651_.wvu.Rows" localSheetId="7" hidden="1">Kompetencje_inzynierskie!$4:$5,Kompetencje_inzynierskie!$17:$19,Kompetencje_inzynierskie!$21:$21,Kompetencje_inzynierskie!$31:$34,Kompetencje_inzynierskie!$36:$36,Kompetencje_inzynierskie!$44:$46,Kompetencje_inzynierskie!$48:$48,Kompetencje_inzynierskie!$55:$57,Kompetencje_inzynierskie!$59:$59,Kompetencje_inzynierskie!$65:$67,Kompetencje_inzynierskie!$69:$69,Kompetencje_inzynierskie!$73:$78,Kompetencje_inzynierskie!$80:$80</definedName>
    <definedName name="Z_98EF0400_6764_4378_9637_BD1012720651_.wvu.Rows" localSheetId="0" hidden="1">Stac!$86:$88</definedName>
    <definedName name="Z_98EF0400_6764_4378_9637_BD1012720651_.wvu.Rows" localSheetId="1" hidden="1">Tabela_efektow!$3:$4,Tabela_efektow!$17:$19,Tabela_efektow!$21:$21,Tabela_efektow!$31:$34,Tabela_efektow!$36:$36,Tabela_efektow!$44:$46,Tabela_efektow!$48:$48,Tabela_efektow!$55:$57,Tabela_efektow!$59:$59,Tabela_efektow!$65:$67,Tabela_efektow!$69:$69,Tabela_efektow!$73:$77,Tabela_efektow!$79:$79</definedName>
    <definedName name="Z_9C64DA9A_E28C_4A4A_B8DB_01C38281FFB4_.wvu.Cols" localSheetId="4" hidden="1">Kompetencje!$A:$A,Kompetencje!$D:$G</definedName>
    <definedName name="Z_9C64DA9A_E28C_4A4A_B8DB_01C38281FFB4_.wvu.Cols" localSheetId="0" hidden="1">Stac!$A:$B,Stac!$K:$K,Stac!$O:$P</definedName>
    <definedName name="Z_9C64DA9A_E28C_4A4A_B8DB_01C38281FFB4_.wvu.Cols" localSheetId="3" hidden="1">Umiejetnosci!$A:$A,Umiejetnosci!$D:$G</definedName>
    <definedName name="Z_9C64DA9A_E28C_4A4A_B8DB_01C38281FFB4_.wvu.Cols" localSheetId="2" hidden="1">Wiedza!$A:$A,Wiedza!$D:$G</definedName>
    <definedName name="Z_9C64DA9A_E28C_4A4A_B8DB_01C38281FFB4_.wvu.PrintArea" localSheetId="0" hidden="1">Stac!$C$1:$T$121</definedName>
    <definedName name="Z_9C64DA9A_E28C_4A4A_B8DB_01C38281FFB4_.wvu.Rows" localSheetId="7" hidden="1">Kompetencje_inzynierskie!$18:$19,Kompetencje_inzynierskie!$31:$32,Kompetencje_inzynierskie!$44:$45,Kompetencje_inzynierskie!$56:$57,Kompetencje_inzynierskie!$67:$68,Kompetencje_inzynierskie!$73:$73,Kompetencje_inzynierskie!$79:$83,Kompetencje_inzynierskie!$94:$95</definedName>
    <definedName name="Z_9C64DA9A_E28C_4A4A_B8DB_01C38281FFB4_.wvu.Rows" localSheetId="0" hidden="1">Stac!$86:$88</definedName>
    <definedName name="Z_9C64DA9A_E28C_4A4A_B8DB_01C38281FFB4_.wvu.Rows" localSheetId="1" hidden="1">Tabela_efektow!$18:$19,Tabela_efektow!$31:$32,Tabela_efektow!$44:$45,Tabela_efektow!$56:$57,Tabela_efektow!$67:$68,Tabela_efektow!$79:$83</definedName>
    <definedName name="Z_BD4361DE_3A95_4EB2_ACF0_F94A8802FD08_.wvu.Cols" localSheetId="4" hidden="1">Kompetencje!$A:$A,Kompetencje!$D:$G</definedName>
    <definedName name="Z_BD4361DE_3A95_4EB2_ACF0_F94A8802FD08_.wvu.Cols" localSheetId="0" hidden="1">Stac!$A:$B,Stac!$K:$K,Stac!$O:$P</definedName>
    <definedName name="Z_BD4361DE_3A95_4EB2_ACF0_F94A8802FD08_.wvu.Cols" localSheetId="3" hidden="1">Umiejetnosci!$A:$A,Umiejetnosci!$D:$G</definedName>
    <definedName name="Z_BD4361DE_3A95_4EB2_ACF0_F94A8802FD08_.wvu.Cols" localSheetId="2" hidden="1">Wiedza!$A:$A,Wiedza!$D:$G</definedName>
    <definedName name="Z_BD4361DE_3A95_4EB2_ACF0_F94A8802FD08_.wvu.PrintArea" localSheetId="6" hidden="1">'Klasy przedmiotów'!$A$1:$F$86</definedName>
    <definedName name="Z_BD4361DE_3A95_4EB2_ACF0_F94A8802FD08_.wvu.PrintArea" localSheetId="7" hidden="1">Kompetencje_inzynierskie!$A$1:$D$93</definedName>
    <definedName name="Z_BD4361DE_3A95_4EB2_ACF0_F94A8802FD08_.wvu.PrintArea" localSheetId="8" hidden="1">Opis_efektow_inz!$A$1:$D$19</definedName>
    <definedName name="Z_BD4361DE_3A95_4EB2_ACF0_F94A8802FD08_.wvu.PrintArea" localSheetId="0" hidden="1">Stac!$C$1:$T$121</definedName>
    <definedName name="Z_BD4361DE_3A95_4EB2_ACF0_F94A8802FD08_.wvu.Rows" localSheetId="7" hidden="1">Kompetencje_inzynierskie!$4:$5,Kompetencje_inzynierskie!$13:$19,Kompetencje_inzynierskie!$21:$21,Kompetencje_inzynierskie!$29:$32,Kompetencje_inzynierskie!$34:$34,Kompetencje_inzynierskie!$42:$42,Kompetencje_inzynierskie!$44:$45,Kompetencje_inzynierskie!$53:$53,Kompetencje_inzynierskie!$55:$57,Kompetencje_inzynierskie!$64:$64,Kompetencje_inzynierskie!$66:$68,Kompetencje_inzynierskie!$73:$73,Kompetencje_inzynierskie!$75:$75,Kompetencje_inzynierskie!$77:$77,Kompetencje_inzynierskie!$79:$83,Kompetencje_inzynierskie!$94:$95</definedName>
    <definedName name="Z_BD4361DE_3A95_4EB2_ACF0_F94A8802FD08_.wvu.Rows" localSheetId="0" hidden="1">Stac!$86:$88</definedName>
    <definedName name="Z_BD4361DE_3A95_4EB2_ACF0_F94A8802FD08_.wvu.Rows" localSheetId="1" hidden="1">Tabela_efektow!$3:$3,Tabela_efektow!$18:$19,Tabela_efektow!$21:$21,Tabela_efektow!$31:$34,Tabela_efektow!$36:$36,Tabela_efektow!$44:$45,Tabela_efektow!$48:$48,Tabela_efektow!$55:$57,Tabela_efektow!$59:$59,Tabela_efektow!$65:$69,Tabela_efektow!$73:$77,Tabela_efektow!$79:$83</definedName>
    <definedName name="Z_C527C376_D140_4201_BE78_F52487D41928_.wvu.Cols" localSheetId="4" hidden="1">Kompetencje!$A:$A,Kompetencje!$D:$G</definedName>
    <definedName name="Z_C527C376_D140_4201_BE78_F52487D41928_.wvu.Cols" localSheetId="0" hidden="1">Stac!$A:$B,Stac!$K:$K,Stac!$O:$P</definedName>
    <definedName name="Z_C527C376_D140_4201_BE78_F52487D41928_.wvu.Cols" localSheetId="3" hidden="1">Umiejetnosci!$A:$A,Umiejetnosci!$D:$G</definedName>
    <definedName name="Z_C527C376_D140_4201_BE78_F52487D41928_.wvu.Cols" localSheetId="2" hidden="1">Wiedza!$A:$A,Wiedza!$D:$G</definedName>
    <definedName name="Z_C527C376_D140_4201_BE78_F52487D41928_.wvu.PrintArea" localSheetId="6" hidden="1">'Klasy przedmiotów'!$A$1:$F$87</definedName>
    <definedName name="Z_C527C376_D140_4201_BE78_F52487D41928_.wvu.PrintArea" localSheetId="7" hidden="1">Kompetencje_inzynierskie!$A$1:$D$97</definedName>
    <definedName name="Z_C527C376_D140_4201_BE78_F52487D41928_.wvu.PrintArea" localSheetId="0" hidden="1">Stac!$A$1:$V$124</definedName>
    <definedName name="Z_C527C376_D140_4201_BE78_F52487D41928_.wvu.PrintArea" localSheetId="1" hidden="1">Tabela_efektow!$A$1:$AL$94</definedName>
    <definedName name="Z_C527C376_D140_4201_BE78_F52487D41928_.wvu.Rows" localSheetId="7" hidden="1">Kompetencje_inzynierskie!$18:$19,Kompetencje_inzynierskie!$31:$32,Kompetencje_inzynierskie!$44:$45,Kompetencje_inzynierskie!$56:$57,Kompetencje_inzynierskie!$67:$68,Kompetencje_inzynierskie!$73:$73,Kompetencje_inzynierskie!$79:$83,Kompetencje_inzynierskie!$94:$95</definedName>
    <definedName name="Z_C527C376_D140_4201_BE78_F52487D41928_.wvu.Rows" localSheetId="0" hidden="1">Stac!$86:$88</definedName>
    <definedName name="Z_C527C376_D140_4201_BE78_F52487D41928_.wvu.Rows" localSheetId="1" hidden="1">Tabela_efektow!$18:$19,Tabela_efektow!$31:$32,Tabela_efektow!$44:$45,Tabela_efektow!$56:$57,Tabela_efektow!$67:$68,Tabela_efektow!$79:$83</definedName>
    <definedName name="Z_E797BC83_41CB_46DE_AB3F_77C27463A23C_.wvu.Cols" localSheetId="4" hidden="1">Kompetencje!$A:$A,Kompetencje!$D:$G</definedName>
    <definedName name="Z_E797BC83_41CB_46DE_AB3F_77C27463A23C_.wvu.Cols" localSheetId="0" hidden="1">Stac!$A:$B,Stac!$K:$K,Stac!$O:$P</definedName>
    <definedName name="Z_E797BC83_41CB_46DE_AB3F_77C27463A23C_.wvu.Cols" localSheetId="3" hidden="1">Umiejetnosci!$A:$A,Umiejetnosci!$D:$G</definedName>
    <definedName name="Z_E797BC83_41CB_46DE_AB3F_77C27463A23C_.wvu.Cols" localSheetId="2" hidden="1">Wiedza!$A:$A,Wiedza!$D:$G</definedName>
    <definedName name="Z_E797BC83_41CB_46DE_AB3F_77C27463A23C_.wvu.PrintArea" localSheetId="0" hidden="1">Stac!$C$1:$U$119</definedName>
    <definedName name="Z_E797BC83_41CB_46DE_AB3F_77C27463A23C_.wvu.Rows" localSheetId="6" hidden="1">'Klasy przedmiotów'!#REF!,'Klasy przedmiotów'!#REF!,'Klasy przedmiotów'!#REF!,'Klasy przedmiotów'!#REF!,'Klasy przedmiotów'!#REF!,'Klasy przedmiotów'!#REF!</definedName>
    <definedName name="Z_E797BC83_41CB_46DE_AB3F_77C27463A23C_.wvu.Rows" localSheetId="7" hidden="1">Kompetencje_inzynierskie!$4:$5,Kompetencje_inzynierskie!$17:$19,Kompetencje_inzynierskie!$21:$21,Kompetencje_inzynierskie!$31:$34,Kompetencje_inzynierskie!$36:$36,Kompetencje_inzynierskie!$44:$46,Kompetencje_inzynierskie!$48:$48,Kompetencje_inzynierskie!$55:$57,Kompetencje_inzynierskie!$59:$59,Kompetencje_inzynierskie!$65:$67,Kompetencje_inzynierskie!$69:$69,Kompetencje_inzynierskie!$73:$78,Kompetencje_inzynierskie!$80:$80</definedName>
    <definedName name="Z_E797BC83_41CB_46DE_AB3F_77C27463A23C_.wvu.Rows" localSheetId="0" hidden="1">Stac!$86:$88</definedName>
    <definedName name="Z_E797BC83_41CB_46DE_AB3F_77C27463A23C_.wvu.Rows" localSheetId="1" hidden="1">Tabela_efektow!$3:$4,Tabela_efektow!$17:$19,Tabela_efektow!$21:$21,Tabela_efektow!$31:$34,Tabela_efektow!$36:$36,Tabela_efektow!$44:$46,Tabela_efektow!$48:$48,Tabela_efektow!$55:$57,Tabela_efektow!$59:$59,Tabela_efektow!$65:$67,Tabela_efektow!$69:$69,Tabela_efektow!$73:$77,Tabela_efektow!$79:$79</definedName>
    <definedName name="Z_F37773FB_93EB_4E7C_A7BC_0C7CF5F3BF76_.wvu.Cols" localSheetId="4" hidden="1">Kompetencje!$A:$A,Kompetencje!$D:$G</definedName>
    <definedName name="Z_F37773FB_93EB_4E7C_A7BC_0C7CF5F3BF76_.wvu.Cols" localSheetId="0" hidden="1">Stac!$A:$B,Stac!$K:$K,Stac!$O:$P</definedName>
    <definedName name="Z_F37773FB_93EB_4E7C_A7BC_0C7CF5F3BF76_.wvu.Cols" localSheetId="3" hidden="1">Umiejetnosci!$A:$A,Umiejetnosci!$D:$G</definedName>
    <definedName name="Z_F37773FB_93EB_4E7C_A7BC_0C7CF5F3BF76_.wvu.Cols" localSheetId="2" hidden="1">Wiedza!$A:$A,Wiedza!$D:$G</definedName>
    <definedName name="Z_F37773FB_93EB_4E7C_A7BC_0C7CF5F3BF76_.wvu.PrintArea" localSheetId="6" hidden="1">'Klasy przedmiotów'!$A$1:$F$86</definedName>
    <definedName name="Z_F37773FB_93EB_4E7C_A7BC_0C7CF5F3BF76_.wvu.PrintArea" localSheetId="7" hidden="1">Kompetencje_inzynierskie!$A$1:$D$93</definedName>
    <definedName name="Z_F37773FB_93EB_4E7C_A7BC_0C7CF5F3BF76_.wvu.PrintArea" localSheetId="8" hidden="1">Opis_efektow_inz!$A$1:$D$19</definedName>
    <definedName name="Z_F37773FB_93EB_4E7C_A7BC_0C7CF5F3BF76_.wvu.PrintArea" localSheetId="0" hidden="1">Stac!$C$1:$T$121</definedName>
    <definedName name="Z_F37773FB_93EB_4E7C_A7BC_0C7CF5F3BF76_.wvu.Rows" localSheetId="7" hidden="1">Kompetencje_inzynierskie!$4:$5,Kompetencje_inzynierskie!$13:$19,Kompetencje_inzynierskie!$21:$21,Kompetencje_inzynierskie!$29:$32,Kompetencje_inzynierskie!$34:$34,Kompetencje_inzynierskie!$42:$42,Kompetencje_inzynierskie!$44:$45,Kompetencje_inzynierskie!$53:$53,Kompetencje_inzynierskie!$55:$57,Kompetencje_inzynierskie!$64:$64,Kompetencje_inzynierskie!$66:$68,Kompetencje_inzynierskie!$73:$73,Kompetencje_inzynierskie!$75:$75,Kompetencje_inzynierskie!$77:$77,Kompetencje_inzynierskie!$79:$83,Kompetencje_inzynierskie!$94:$95</definedName>
    <definedName name="Z_F37773FB_93EB_4E7C_A7BC_0C7CF5F3BF76_.wvu.Rows" localSheetId="0" hidden="1">Stac!$86:$88</definedName>
    <definedName name="Z_F37773FB_93EB_4E7C_A7BC_0C7CF5F3BF76_.wvu.Rows" localSheetId="1" hidden="1">Tabela_efektow!$3:$3,Tabela_efektow!$18:$19,Tabela_efektow!$21:$21,Tabela_efektow!$31:$34,Tabela_efektow!$36:$36,Tabela_efektow!$44:$45,Tabela_efektow!$48:$48,Tabela_efektow!$55:$57,Tabela_efektow!$59:$59,Tabela_efektow!$65:$69,Tabela_efektow!$73:$77,Tabela_efektow!$79:$83</definedName>
  </definedNames>
  <calcPr calcId="145621"/>
  <customWorkbookViews>
    <customWorkbookView name="Marta Kasprzak - Widok osobisty" guid="{F37773FB-93EB-4E7C-A7BC-0C7CF5F3BF76}" mergeInterval="0" personalView="1" maximized="1" windowWidth="1276" windowHeight="575" tabRatio="933" activeSheetId="6"/>
    <customWorkbookView name="Zbyszko - Widok osobisty" guid="{9C64DA9A-E28C-4A4A-B8DB-01C38281FFB4}" mergeInterval="0" personalView="1" maximized="1" windowWidth="1628" windowHeight="974" tabRatio="933" activeSheetId="1"/>
    <customWorkbookView name="Malkowska - Widok osobisty" guid="{94A1F9DC-A3E4-41B7-B4B1-70A52F79F098}" mergeInterval="0" personalView="1" maximized="1" windowWidth="1676" windowHeight="824" tabRatio="933" activeSheetId="1"/>
    <customWorkbookView name="Prowadzacy - Widok osobisty" guid="{E797BC83-41CB-46DE-AB3F-77C27463A23C}" mergeInterval="0" personalView="1" maximized="1" windowWidth="1080" windowHeight="519" tabRatio="933" activeSheetId="1"/>
    <customWorkbookView name="Roman - Personal View" guid="{98EF0400-6764-4378-9637-BD1012720651}" mergeInterval="0" personalView="1" maximized="1" windowWidth="1587" windowHeight="694" tabRatio="933" activeSheetId="1"/>
    <customWorkbookView name="Milosz Kadzinski - Widok osobisty" guid="{5000C0B9-520E-4AAE-965B-14BA100AB7B7}" mergeInterval="0" personalView="1" maximized="1" xWindow="1" yWindow="1" windowWidth="1920" windowHeight="756" tabRatio="933" activeSheetId="1"/>
    <customWorkbookView name="Filipiak - Widok osobisty" guid="{2FF3E08E-D768-4DEF-B5A9-4E7216896970}" mergeInterval="0" personalView="1" maximized="1" windowWidth="1390" windowHeight="731" tabRatio="933" activeSheetId="1"/>
    <customWorkbookView name="wykladowca-cw@local.put.edu.pl - Widok osobisty" guid="{140EC1B9-7099-435D-84C6-D0E1CD5C81DA}" mergeInterval="0" personalView="1" maximized="1" windowWidth="1276" windowHeight="798" tabRatio="933" activeSheetId="1"/>
    <customWorkbookView name="Paulina Filipiak - Widok osobisty" guid="{C527C376-D140-4201-BE78-F52487D41928}" mergeInterval="0" personalView="1" maximized="1" windowWidth="1395" windowHeight="808" tabRatio="933" activeSheetId="1"/>
    <customWorkbookView name="Zbyszko Królikowski - Widok osobisty" guid="{BD4361DE-3A95-4EB2-ACF0-F94A8802FD08}" mergeInterval="0" personalView="1" maximized="1" windowWidth="1641" windowHeight="750" tabRatio="933" activeSheetId="1"/>
  </customWorkbookViews>
</workbook>
</file>

<file path=xl/calcChain.xml><?xml version="1.0" encoding="utf-8"?>
<calcChain xmlns="http://schemas.openxmlformats.org/spreadsheetml/2006/main">
  <c r="A72" i="7" l="1"/>
  <c r="A73" i="7"/>
  <c r="A74" i="7"/>
  <c r="A75" i="7"/>
  <c r="A76" i="7"/>
  <c r="A77" i="7"/>
  <c r="A78" i="7"/>
  <c r="A79" i="7"/>
  <c r="A80" i="7"/>
  <c r="A81" i="7"/>
  <c r="A82" i="7"/>
  <c r="A83"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84" i="7"/>
  <c r="A85" i="7"/>
  <c r="A86" i="7"/>
  <c r="A87" i="7"/>
  <c r="A88" i="7"/>
  <c r="A89" i="7"/>
  <c r="A90" i="7"/>
  <c r="A91" i="7"/>
  <c r="A92" i="7"/>
  <c r="A93" i="7"/>
  <c r="A94" i="7"/>
  <c r="A95" i="7"/>
  <c r="A96" i="7"/>
  <c r="Z7" i="2"/>
  <c r="AA7" i="2"/>
  <c r="AB7" i="2"/>
  <c r="AC7" i="2"/>
  <c r="AD7" i="2"/>
  <c r="AE7" i="2"/>
  <c r="AF7" i="2"/>
  <c r="AG7" i="2"/>
  <c r="AH7" i="2"/>
  <c r="AI7" i="2"/>
  <c r="AJ7" i="2"/>
  <c r="AK7" i="2"/>
  <c r="AL7" i="2"/>
  <c r="Z8" i="2"/>
  <c r="AA8" i="2"/>
  <c r="AB8" i="2"/>
  <c r="AC8" i="2"/>
  <c r="AD8" i="2"/>
  <c r="AE8" i="2"/>
  <c r="AF8" i="2"/>
  <c r="AG8" i="2"/>
  <c r="AH8" i="2"/>
  <c r="AI8" i="2"/>
  <c r="AJ8" i="2"/>
  <c r="AK8" i="2"/>
  <c r="AL8" i="2"/>
  <c r="Z9" i="2"/>
  <c r="AA9" i="2"/>
  <c r="AB9" i="2"/>
  <c r="AC9" i="2"/>
  <c r="AD9" i="2"/>
  <c r="AE9" i="2"/>
  <c r="AF9" i="2"/>
  <c r="AG9" i="2"/>
  <c r="AH9" i="2"/>
  <c r="AI9" i="2"/>
  <c r="AJ9" i="2"/>
  <c r="AK9" i="2"/>
  <c r="AL9" i="2"/>
  <c r="Z10" i="2"/>
  <c r="AA10" i="2"/>
  <c r="AB10" i="2"/>
  <c r="AC10" i="2"/>
  <c r="AD10" i="2"/>
  <c r="AE10" i="2"/>
  <c r="AF10" i="2"/>
  <c r="AG10" i="2"/>
  <c r="AH10" i="2"/>
  <c r="AI10" i="2"/>
  <c r="AJ10" i="2"/>
  <c r="AK10" i="2"/>
  <c r="AL10" i="2"/>
  <c r="Z11" i="2"/>
  <c r="AA11" i="2"/>
  <c r="AB11" i="2"/>
  <c r="AC11" i="2"/>
  <c r="AD11" i="2"/>
  <c r="AE11" i="2"/>
  <c r="AF11" i="2"/>
  <c r="AG11" i="2"/>
  <c r="AH11" i="2"/>
  <c r="AI11" i="2"/>
  <c r="AJ11" i="2"/>
  <c r="AK11" i="2"/>
  <c r="AL11" i="2"/>
  <c r="Z12" i="2"/>
  <c r="AA12" i="2"/>
  <c r="AB12" i="2"/>
  <c r="AC12" i="2"/>
  <c r="AD12" i="2"/>
  <c r="AE12" i="2"/>
  <c r="AF12" i="2"/>
  <c r="AG12" i="2"/>
  <c r="AH12" i="2"/>
  <c r="AI12" i="2"/>
  <c r="AJ12" i="2"/>
  <c r="AK12" i="2"/>
  <c r="AL12" i="2"/>
  <c r="Z13" i="2"/>
  <c r="AA13" i="2"/>
  <c r="AB13" i="2"/>
  <c r="AC13" i="2"/>
  <c r="AD13" i="2"/>
  <c r="AE13" i="2"/>
  <c r="AF13" i="2"/>
  <c r="AG13" i="2"/>
  <c r="AH13" i="2"/>
  <c r="AI13" i="2"/>
  <c r="AJ13" i="2"/>
  <c r="AK13" i="2"/>
  <c r="AL13" i="2"/>
  <c r="Z14" i="2"/>
  <c r="AA14" i="2"/>
  <c r="AB14" i="2"/>
  <c r="AC14" i="2"/>
  <c r="AD14" i="2"/>
  <c r="AE14" i="2"/>
  <c r="AF14" i="2"/>
  <c r="AG14" i="2"/>
  <c r="AH14" i="2"/>
  <c r="AI14" i="2"/>
  <c r="AJ14" i="2"/>
  <c r="AK14" i="2"/>
  <c r="AL14" i="2"/>
  <c r="Z15" i="2"/>
  <c r="AA15" i="2"/>
  <c r="AB15" i="2"/>
  <c r="AC15" i="2"/>
  <c r="AD15" i="2"/>
  <c r="AE15" i="2"/>
  <c r="AF15" i="2"/>
  <c r="AG15" i="2"/>
  <c r="AH15" i="2"/>
  <c r="AI15" i="2"/>
  <c r="AJ15" i="2"/>
  <c r="AK15" i="2"/>
  <c r="AL15" i="2"/>
  <c r="Z16" i="2"/>
  <c r="AA16" i="2"/>
  <c r="AB16" i="2"/>
  <c r="AC16" i="2"/>
  <c r="AD16" i="2"/>
  <c r="AE16" i="2"/>
  <c r="AF16" i="2"/>
  <c r="AG16" i="2"/>
  <c r="AH16" i="2"/>
  <c r="AI16" i="2"/>
  <c r="AJ16" i="2"/>
  <c r="AK16" i="2"/>
  <c r="AL16" i="2"/>
  <c r="Z17" i="2"/>
  <c r="AA17" i="2"/>
  <c r="AB17" i="2"/>
  <c r="AC17" i="2"/>
  <c r="AD17" i="2"/>
  <c r="AE17" i="2"/>
  <c r="AF17" i="2"/>
  <c r="AG17" i="2"/>
  <c r="AH17" i="2"/>
  <c r="AI17" i="2"/>
  <c r="AJ17" i="2"/>
  <c r="AK17" i="2"/>
  <c r="AL17" i="2"/>
  <c r="Z18" i="2"/>
  <c r="AA18" i="2"/>
  <c r="AB18" i="2"/>
  <c r="AC18" i="2"/>
  <c r="AD18" i="2"/>
  <c r="AE18" i="2"/>
  <c r="AF18" i="2"/>
  <c r="AG18" i="2"/>
  <c r="AH18" i="2"/>
  <c r="AI18" i="2"/>
  <c r="AJ18" i="2"/>
  <c r="AK18" i="2"/>
  <c r="AL18" i="2"/>
  <c r="Z19" i="2"/>
  <c r="AA19" i="2"/>
  <c r="AB19" i="2"/>
  <c r="AC19" i="2"/>
  <c r="AD19" i="2"/>
  <c r="AE19" i="2"/>
  <c r="AF19" i="2"/>
  <c r="AG19" i="2"/>
  <c r="AH19" i="2"/>
  <c r="AI19" i="2"/>
  <c r="AJ19" i="2"/>
  <c r="AK19" i="2"/>
  <c r="AL19" i="2"/>
  <c r="Z20" i="2"/>
  <c r="AA20" i="2"/>
  <c r="AB20" i="2"/>
  <c r="AC20" i="2"/>
  <c r="AD20" i="2"/>
  <c r="AE20" i="2"/>
  <c r="AF20" i="2"/>
  <c r="AG20" i="2"/>
  <c r="AH20" i="2"/>
  <c r="AI20" i="2"/>
  <c r="AJ20" i="2"/>
  <c r="AK20" i="2"/>
  <c r="AL20" i="2"/>
  <c r="Z21" i="2"/>
  <c r="AA21" i="2"/>
  <c r="AB21" i="2"/>
  <c r="AC21" i="2"/>
  <c r="AD21" i="2"/>
  <c r="AE21" i="2"/>
  <c r="AF21" i="2"/>
  <c r="AG21" i="2"/>
  <c r="AH21" i="2"/>
  <c r="AI21" i="2"/>
  <c r="AJ21" i="2"/>
  <c r="AK21" i="2"/>
  <c r="AL21" i="2"/>
  <c r="Z22" i="2"/>
  <c r="AA22" i="2"/>
  <c r="AB22" i="2"/>
  <c r="AC22" i="2"/>
  <c r="AD22" i="2"/>
  <c r="AE22" i="2"/>
  <c r="AF22" i="2"/>
  <c r="AG22" i="2"/>
  <c r="AH22" i="2"/>
  <c r="AI22" i="2"/>
  <c r="AJ22" i="2"/>
  <c r="AK22" i="2"/>
  <c r="AL22" i="2"/>
  <c r="Z23" i="2"/>
  <c r="AA23" i="2"/>
  <c r="AB23" i="2"/>
  <c r="AC23" i="2"/>
  <c r="AD23" i="2"/>
  <c r="AE23" i="2"/>
  <c r="AF23" i="2"/>
  <c r="AG23" i="2"/>
  <c r="AH23" i="2"/>
  <c r="AI23" i="2"/>
  <c r="AJ23" i="2"/>
  <c r="AK23" i="2"/>
  <c r="AL23" i="2"/>
  <c r="Z24" i="2"/>
  <c r="AA24" i="2"/>
  <c r="AB24" i="2"/>
  <c r="AC24" i="2"/>
  <c r="AD24" i="2"/>
  <c r="AE24" i="2"/>
  <c r="AF24" i="2"/>
  <c r="AG24" i="2"/>
  <c r="AH24" i="2"/>
  <c r="AI24" i="2"/>
  <c r="AJ24" i="2"/>
  <c r="AK24" i="2"/>
  <c r="AL24" i="2"/>
  <c r="Z25" i="2"/>
  <c r="AA25" i="2"/>
  <c r="AB25" i="2"/>
  <c r="AC25" i="2"/>
  <c r="AD25" i="2"/>
  <c r="AE25" i="2"/>
  <c r="AF25" i="2"/>
  <c r="AG25" i="2"/>
  <c r="AH25" i="2"/>
  <c r="AI25" i="2"/>
  <c r="AJ25" i="2"/>
  <c r="AK25" i="2"/>
  <c r="AL25" i="2"/>
  <c r="Z26" i="2"/>
  <c r="AA26" i="2"/>
  <c r="AB26" i="2"/>
  <c r="AC26" i="2"/>
  <c r="AD26" i="2"/>
  <c r="AE26" i="2"/>
  <c r="AF26" i="2"/>
  <c r="AG26" i="2"/>
  <c r="AH26" i="2"/>
  <c r="AI26" i="2"/>
  <c r="AJ26" i="2"/>
  <c r="AK26" i="2"/>
  <c r="AL26" i="2"/>
  <c r="Z27" i="2"/>
  <c r="AA27" i="2"/>
  <c r="AB27" i="2"/>
  <c r="AC27" i="2"/>
  <c r="AD27" i="2"/>
  <c r="AE27" i="2"/>
  <c r="AF27" i="2"/>
  <c r="AG27" i="2"/>
  <c r="AH27" i="2"/>
  <c r="AI27" i="2"/>
  <c r="AJ27" i="2"/>
  <c r="AK27" i="2"/>
  <c r="AL27" i="2"/>
  <c r="Z28" i="2"/>
  <c r="AA28" i="2"/>
  <c r="AB28" i="2"/>
  <c r="AC28" i="2"/>
  <c r="AD28" i="2"/>
  <c r="AE28" i="2"/>
  <c r="AF28" i="2"/>
  <c r="AG28" i="2"/>
  <c r="AH28" i="2"/>
  <c r="AI28" i="2"/>
  <c r="AJ28" i="2"/>
  <c r="AK28" i="2"/>
  <c r="AL28" i="2"/>
  <c r="Z29" i="2"/>
  <c r="AA29" i="2"/>
  <c r="AB29" i="2"/>
  <c r="AC29" i="2"/>
  <c r="AD29" i="2"/>
  <c r="AE29" i="2"/>
  <c r="AF29" i="2"/>
  <c r="AG29" i="2"/>
  <c r="AH29" i="2"/>
  <c r="AI29" i="2"/>
  <c r="AJ29" i="2"/>
  <c r="AK29" i="2"/>
  <c r="AL29" i="2"/>
  <c r="Z30" i="2"/>
  <c r="AA30" i="2"/>
  <c r="AB30" i="2"/>
  <c r="AC30" i="2"/>
  <c r="AD30" i="2"/>
  <c r="AE30" i="2"/>
  <c r="AF30" i="2"/>
  <c r="AG30" i="2"/>
  <c r="AH30" i="2"/>
  <c r="AI30" i="2"/>
  <c r="AJ30" i="2"/>
  <c r="AK30" i="2"/>
  <c r="AL30" i="2"/>
  <c r="Z31" i="2"/>
  <c r="AA31" i="2"/>
  <c r="AB31" i="2"/>
  <c r="AC31" i="2"/>
  <c r="AD31" i="2"/>
  <c r="AE31" i="2"/>
  <c r="AF31" i="2"/>
  <c r="AG31" i="2"/>
  <c r="AH31" i="2"/>
  <c r="AI31" i="2"/>
  <c r="AJ31" i="2"/>
  <c r="AK31" i="2"/>
  <c r="AL31" i="2"/>
  <c r="Z32" i="2"/>
  <c r="AA32" i="2"/>
  <c r="AB32" i="2"/>
  <c r="AC32" i="2"/>
  <c r="AD32" i="2"/>
  <c r="AE32" i="2"/>
  <c r="AF32" i="2"/>
  <c r="AG32" i="2"/>
  <c r="AH32" i="2"/>
  <c r="AI32" i="2"/>
  <c r="AJ32" i="2"/>
  <c r="AK32" i="2"/>
  <c r="AL32" i="2"/>
  <c r="Z33" i="2"/>
  <c r="AA33" i="2"/>
  <c r="AB33" i="2"/>
  <c r="AC33" i="2"/>
  <c r="AD33" i="2"/>
  <c r="AE33" i="2"/>
  <c r="AF33" i="2"/>
  <c r="AG33" i="2"/>
  <c r="AH33" i="2"/>
  <c r="AI33" i="2"/>
  <c r="AJ33" i="2"/>
  <c r="AK33" i="2"/>
  <c r="AL33" i="2"/>
  <c r="Z34" i="2"/>
  <c r="AA34" i="2"/>
  <c r="AB34" i="2"/>
  <c r="AC34" i="2"/>
  <c r="AD34" i="2"/>
  <c r="AE34" i="2"/>
  <c r="AF34" i="2"/>
  <c r="AG34" i="2"/>
  <c r="AH34" i="2"/>
  <c r="AI34" i="2"/>
  <c r="AJ34" i="2"/>
  <c r="AK34" i="2"/>
  <c r="AL34" i="2"/>
  <c r="Z35" i="2"/>
  <c r="AA35" i="2"/>
  <c r="AB35" i="2"/>
  <c r="AC35" i="2"/>
  <c r="AD35" i="2"/>
  <c r="AE35" i="2"/>
  <c r="AF35" i="2"/>
  <c r="AG35" i="2"/>
  <c r="AH35" i="2"/>
  <c r="AI35" i="2"/>
  <c r="AJ35" i="2"/>
  <c r="AK35" i="2"/>
  <c r="AL35" i="2"/>
  <c r="Z36" i="2"/>
  <c r="AA36" i="2"/>
  <c r="AB36" i="2"/>
  <c r="AC36" i="2"/>
  <c r="AD36" i="2"/>
  <c r="AE36" i="2"/>
  <c r="AF36" i="2"/>
  <c r="AG36" i="2"/>
  <c r="AH36" i="2"/>
  <c r="AI36" i="2"/>
  <c r="AJ36" i="2"/>
  <c r="AK36" i="2"/>
  <c r="AL36" i="2"/>
  <c r="Z37" i="2"/>
  <c r="AA37" i="2"/>
  <c r="AB37" i="2"/>
  <c r="AC37" i="2"/>
  <c r="AD37" i="2"/>
  <c r="AE37" i="2"/>
  <c r="AF37" i="2"/>
  <c r="AG37" i="2"/>
  <c r="AH37" i="2"/>
  <c r="AI37" i="2"/>
  <c r="AJ37" i="2"/>
  <c r="AK37" i="2"/>
  <c r="AL37" i="2"/>
  <c r="Z38" i="2"/>
  <c r="AA38" i="2"/>
  <c r="AB38" i="2"/>
  <c r="AC38" i="2"/>
  <c r="AD38" i="2"/>
  <c r="AE38" i="2"/>
  <c r="AF38" i="2"/>
  <c r="AG38" i="2"/>
  <c r="AH38" i="2"/>
  <c r="AI38" i="2"/>
  <c r="AJ38" i="2"/>
  <c r="AK38" i="2"/>
  <c r="AL38" i="2"/>
  <c r="Z39" i="2"/>
  <c r="AA39" i="2"/>
  <c r="AB39" i="2"/>
  <c r="AC39" i="2"/>
  <c r="AD39" i="2"/>
  <c r="AE39" i="2"/>
  <c r="AF39" i="2"/>
  <c r="AG39" i="2"/>
  <c r="AH39" i="2"/>
  <c r="AI39" i="2"/>
  <c r="AJ39" i="2"/>
  <c r="AK39" i="2"/>
  <c r="AL39" i="2"/>
  <c r="Z40" i="2"/>
  <c r="AA40" i="2"/>
  <c r="AB40" i="2"/>
  <c r="AC40" i="2"/>
  <c r="AD40" i="2"/>
  <c r="AE40" i="2"/>
  <c r="AF40" i="2"/>
  <c r="AG40" i="2"/>
  <c r="AH40" i="2"/>
  <c r="AI40" i="2"/>
  <c r="AJ40" i="2"/>
  <c r="AK40" i="2"/>
  <c r="AL40" i="2"/>
  <c r="Z41" i="2"/>
  <c r="AA41" i="2"/>
  <c r="AB41" i="2"/>
  <c r="AC41" i="2"/>
  <c r="AD41" i="2"/>
  <c r="AE41" i="2"/>
  <c r="AF41" i="2"/>
  <c r="AG41" i="2"/>
  <c r="AH41" i="2"/>
  <c r="AI41" i="2"/>
  <c r="AJ41" i="2"/>
  <c r="AK41" i="2"/>
  <c r="AL41" i="2"/>
  <c r="Z42" i="2"/>
  <c r="AA42" i="2"/>
  <c r="AB42" i="2"/>
  <c r="AC42" i="2"/>
  <c r="AD42" i="2"/>
  <c r="AE42" i="2"/>
  <c r="AF42" i="2"/>
  <c r="AG42" i="2"/>
  <c r="AH42" i="2"/>
  <c r="AI42" i="2"/>
  <c r="AJ42" i="2"/>
  <c r="AK42" i="2"/>
  <c r="AL42" i="2"/>
  <c r="Z43" i="2"/>
  <c r="AA43" i="2"/>
  <c r="AB43" i="2"/>
  <c r="AC43" i="2"/>
  <c r="AD43" i="2"/>
  <c r="AE43" i="2"/>
  <c r="AF43" i="2"/>
  <c r="AG43" i="2"/>
  <c r="AH43" i="2"/>
  <c r="AI43" i="2"/>
  <c r="AJ43" i="2"/>
  <c r="AK43" i="2"/>
  <c r="AL43" i="2"/>
  <c r="Z44" i="2"/>
  <c r="AA44" i="2"/>
  <c r="AB44" i="2"/>
  <c r="AC44" i="2"/>
  <c r="AD44" i="2"/>
  <c r="AE44" i="2"/>
  <c r="AF44" i="2"/>
  <c r="AG44" i="2"/>
  <c r="AH44" i="2"/>
  <c r="AI44" i="2"/>
  <c r="AJ44" i="2"/>
  <c r="AK44" i="2"/>
  <c r="AL44" i="2"/>
  <c r="Z45" i="2"/>
  <c r="AA45" i="2"/>
  <c r="AB45" i="2"/>
  <c r="AC45" i="2"/>
  <c r="AD45" i="2"/>
  <c r="AE45" i="2"/>
  <c r="AF45" i="2"/>
  <c r="AG45" i="2"/>
  <c r="AH45" i="2"/>
  <c r="AI45" i="2"/>
  <c r="AJ45" i="2"/>
  <c r="AK45" i="2"/>
  <c r="AL45" i="2"/>
  <c r="Z46" i="2"/>
  <c r="AA46" i="2"/>
  <c r="AB46" i="2"/>
  <c r="AC46" i="2"/>
  <c r="AD46" i="2"/>
  <c r="AE46" i="2"/>
  <c r="AF46" i="2"/>
  <c r="AG46" i="2"/>
  <c r="AH46" i="2"/>
  <c r="AI46" i="2"/>
  <c r="AJ46" i="2"/>
  <c r="AK46" i="2"/>
  <c r="AL46" i="2"/>
  <c r="Z47" i="2"/>
  <c r="AA47" i="2"/>
  <c r="AB47" i="2"/>
  <c r="AC47" i="2"/>
  <c r="AD47" i="2"/>
  <c r="AE47" i="2"/>
  <c r="AF47" i="2"/>
  <c r="AG47" i="2"/>
  <c r="AH47" i="2"/>
  <c r="AI47" i="2"/>
  <c r="AJ47" i="2"/>
  <c r="AK47" i="2"/>
  <c r="AL47" i="2"/>
  <c r="Z48" i="2"/>
  <c r="AA48" i="2"/>
  <c r="AB48" i="2"/>
  <c r="AC48" i="2"/>
  <c r="AD48" i="2"/>
  <c r="AE48" i="2"/>
  <c r="AF48" i="2"/>
  <c r="AG48" i="2"/>
  <c r="AH48" i="2"/>
  <c r="AI48" i="2"/>
  <c r="AJ48" i="2"/>
  <c r="AK48" i="2"/>
  <c r="AL48" i="2"/>
  <c r="Z49" i="2"/>
  <c r="AA49" i="2"/>
  <c r="AB49" i="2"/>
  <c r="AC49" i="2"/>
  <c r="AD49" i="2"/>
  <c r="AE49" i="2"/>
  <c r="AF49" i="2"/>
  <c r="AG49" i="2"/>
  <c r="AH49" i="2"/>
  <c r="AI49" i="2"/>
  <c r="AJ49" i="2"/>
  <c r="AK49" i="2"/>
  <c r="AL49" i="2"/>
  <c r="Z50" i="2"/>
  <c r="AA50" i="2"/>
  <c r="AB50" i="2"/>
  <c r="AC50" i="2"/>
  <c r="AD50" i="2"/>
  <c r="AE50" i="2"/>
  <c r="AF50" i="2"/>
  <c r="AG50" i="2"/>
  <c r="AH50" i="2"/>
  <c r="AI50" i="2"/>
  <c r="AJ50" i="2"/>
  <c r="AK50" i="2"/>
  <c r="AL50" i="2"/>
  <c r="Z51" i="2"/>
  <c r="AA51" i="2"/>
  <c r="AB51" i="2"/>
  <c r="AC51" i="2"/>
  <c r="AD51" i="2"/>
  <c r="AE51" i="2"/>
  <c r="AF51" i="2"/>
  <c r="AG51" i="2"/>
  <c r="AH51" i="2"/>
  <c r="AI51" i="2"/>
  <c r="AJ51" i="2"/>
  <c r="AK51" i="2"/>
  <c r="AL51" i="2"/>
  <c r="Z52" i="2"/>
  <c r="AA52" i="2"/>
  <c r="AB52" i="2"/>
  <c r="AC52" i="2"/>
  <c r="AD52" i="2"/>
  <c r="AE52" i="2"/>
  <c r="AF52" i="2"/>
  <c r="AG52" i="2"/>
  <c r="AH52" i="2"/>
  <c r="AI52" i="2"/>
  <c r="AJ52" i="2"/>
  <c r="AK52" i="2"/>
  <c r="AL52" i="2"/>
  <c r="Z53" i="2"/>
  <c r="AA53" i="2"/>
  <c r="AB53" i="2"/>
  <c r="AC53" i="2"/>
  <c r="AD53" i="2"/>
  <c r="AE53" i="2"/>
  <c r="AF53" i="2"/>
  <c r="AG53" i="2"/>
  <c r="AH53" i="2"/>
  <c r="AI53" i="2"/>
  <c r="AJ53" i="2"/>
  <c r="AK53" i="2"/>
  <c r="AL53" i="2"/>
  <c r="Z54" i="2"/>
  <c r="AA54" i="2"/>
  <c r="AB54" i="2"/>
  <c r="AC54" i="2"/>
  <c r="AD54" i="2"/>
  <c r="AE54" i="2"/>
  <c r="AF54" i="2"/>
  <c r="AG54" i="2"/>
  <c r="AH54" i="2"/>
  <c r="AI54" i="2"/>
  <c r="AJ54" i="2"/>
  <c r="AK54" i="2"/>
  <c r="AL54" i="2"/>
  <c r="Z55" i="2"/>
  <c r="AA55" i="2"/>
  <c r="AB55" i="2"/>
  <c r="AC55" i="2"/>
  <c r="AD55" i="2"/>
  <c r="AE55" i="2"/>
  <c r="AF55" i="2"/>
  <c r="AG55" i="2"/>
  <c r="AH55" i="2"/>
  <c r="AI55" i="2"/>
  <c r="AJ55" i="2"/>
  <c r="AK55" i="2"/>
  <c r="AL55" i="2"/>
  <c r="Z56" i="2"/>
  <c r="AA56" i="2"/>
  <c r="AB56" i="2"/>
  <c r="AC56" i="2"/>
  <c r="AD56" i="2"/>
  <c r="AE56" i="2"/>
  <c r="AF56" i="2"/>
  <c r="AG56" i="2"/>
  <c r="AH56" i="2"/>
  <c r="AI56" i="2"/>
  <c r="AJ56" i="2"/>
  <c r="AK56" i="2"/>
  <c r="AL56" i="2"/>
  <c r="Z57" i="2"/>
  <c r="AA57" i="2"/>
  <c r="AB57" i="2"/>
  <c r="AC57" i="2"/>
  <c r="AD57" i="2"/>
  <c r="AE57" i="2"/>
  <c r="AF57" i="2"/>
  <c r="AG57" i="2"/>
  <c r="AH57" i="2"/>
  <c r="AI57" i="2"/>
  <c r="AJ57" i="2"/>
  <c r="AK57" i="2"/>
  <c r="AL57" i="2"/>
  <c r="Z58" i="2"/>
  <c r="AA58" i="2"/>
  <c r="AB58" i="2"/>
  <c r="AC58" i="2"/>
  <c r="AD58" i="2"/>
  <c r="AE58" i="2"/>
  <c r="AF58" i="2"/>
  <c r="AG58" i="2"/>
  <c r="AH58" i="2"/>
  <c r="AI58" i="2"/>
  <c r="AJ58" i="2"/>
  <c r="AK58" i="2"/>
  <c r="AL58" i="2"/>
  <c r="Z59" i="2"/>
  <c r="AA59" i="2"/>
  <c r="AB59" i="2"/>
  <c r="AC59" i="2"/>
  <c r="AD59" i="2"/>
  <c r="AE59" i="2"/>
  <c r="AF59" i="2"/>
  <c r="AG59" i="2"/>
  <c r="AH59" i="2"/>
  <c r="AI59" i="2"/>
  <c r="AJ59" i="2"/>
  <c r="AK59" i="2"/>
  <c r="AL59" i="2"/>
  <c r="Z60" i="2"/>
  <c r="AA60" i="2"/>
  <c r="AB60" i="2"/>
  <c r="AC60" i="2"/>
  <c r="AD60" i="2"/>
  <c r="AE60" i="2"/>
  <c r="AF60" i="2"/>
  <c r="AG60" i="2"/>
  <c r="AH60" i="2"/>
  <c r="AI60" i="2"/>
  <c r="AJ60" i="2"/>
  <c r="AK60" i="2"/>
  <c r="AL60" i="2"/>
  <c r="Z61" i="2"/>
  <c r="AA61" i="2"/>
  <c r="AB61" i="2"/>
  <c r="AC61" i="2"/>
  <c r="AD61" i="2"/>
  <c r="AE61" i="2"/>
  <c r="AF61" i="2"/>
  <c r="AG61" i="2"/>
  <c r="AH61" i="2"/>
  <c r="AI61" i="2"/>
  <c r="AJ61" i="2"/>
  <c r="AK61" i="2"/>
  <c r="AL61" i="2"/>
  <c r="Z62" i="2"/>
  <c r="AA62" i="2"/>
  <c r="AB62" i="2"/>
  <c r="AC62" i="2"/>
  <c r="AD62" i="2"/>
  <c r="AE62" i="2"/>
  <c r="AF62" i="2"/>
  <c r="AG62" i="2"/>
  <c r="AH62" i="2"/>
  <c r="AI62" i="2"/>
  <c r="AJ62" i="2"/>
  <c r="AK62" i="2"/>
  <c r="AL62" i="2"/>
  <c r="Z63" i="2"/>
  <c r="AA63" i="2"/>
  <c r="AB63" i="2"/>
  <c r="AC63" i="2"/>
  <c r="AD63" i="2"/>
  <c r="AE63" i="2"/>
  <c r="AF63" i="2"/>
  <c r="AG63" i="2"/>
  <c r="AH63" i="2"/>
  <c r="AI63" i="2"/>
  <c r="AJ63" i="2"/>
  <c r="AK63" i="2"/>
  <c r="AL63" i="2"/>
  <c r="Z64" i="2"/>
  <c r="AA64" i="2"/>
  <c r="AB64" i="2"/>
  <c r="AC64" i="2"/>
  <c r="AD64" i="2"/>
  <c r="AE64" i="2"/>
  <c r="AF64" i="2"/>
  <c r="AG64" i="2"/>
  <c r="AH64" i="2"/>
  <c r="AI64" i="2"/>
  <c r="AJ64" i="2"/>
  <c r="AK64" i="2"/>
  <c r="AL64" i="2"/>
  <c r="Z65" i="2"/>
  <c r="AA65" i="2"/>
  <c r="AB65" i="2"/>
  <c r="AC65" i="2"/>
  <c r="AD65" i="2"/>
  <c r="AE65" i="2"/>
  <c r="AF65" i="2"/>
  <c r="AG65" i="2"/>
  <c r="AH65" i="2"/>
  <c r="AI65" i="2"/>
  <c r="AJ65" i="2"/>
  <c r="AK65" i="2"/>
  <c r="AL65" i="2"/>
  <c r="Z66" i="2"/>
  <c r="AA66" i="2"/>
  <c r="AB66" i="2"/>
  <c r="AC66" i="2"/>
  <c r="AD66" i="2"/>
  <c r="AE66" i="2"/>
  <c r="AF66" i="2"/>
  <c r="AG66" i="2"/>
  <c r="AH66" i="2"/>
  <c r="AI66" i="2"/>
  <c r="AJ66" i="2"/>
  <c r="AK66" i="2"/>
  <c r="AL66" i="2"/>
  <c r="Z67" i="2"/>
  <c r="AA67" i="2"/>
  <c r="AB67" i="2"/>
  <c r="AC67" i="2"/>
  <c r="AD67" i="2"/>
  <c r="AE67" i="2"/>
  <c r="AF67" i="2"/>
  <c r="AG67" i="2"/>
  <c r="AH67" i="2"/>
  <c r="AI67" i="2"/>
  <c r="AJ67" i="2"/>
  <c r="AK67" i="2"/>
  <c r="AL67" i="2"/>
  <c r="Z68" i="2"/>
  <c r="AA68" i="2"/>
  <c r="AB68" i="2"/>
  <c r="AC68" i="2"/>
  <c r="AD68" i="2"/>
  <c r="AE68" i="2"/>
  <c r="AF68" i="2"/>
  <c r="AG68" i="2"/>
  <c r="AH68" i="2"/>
  <c r="AI68" i="2"/>
  <c r="AJ68" i="2"/>
  <c r="AK68" i="2"/>
  <c r="AL68" i="2"/>
  <c r="Z69" i="2"/>
  <c r="AA69" i="2"/>
  <c r="AB69" i="2"/>
  <c r="AC69" i="2"/>
  <c r="AD69" i="2"/>
  <c r="AE69" i="2"/>
  <c r="AF69" i="2"/>
  <c r="AG69" i="2"/>
  <c r="AH69" i="2"/>
  <c r="AI69" i="2"/>
  <c r="AJ69" i="2"/>
  <c r="AK69" i="2"/>
  <c r="AL69" i="2"/>
  <c r="Z70" i="2"/>
  <c r="AA70" i="2"/>
  <c r="AB70" i="2"/>
  <c r="AC70" i="2"/>
  <c r="AD70" i="2"/>
  <c r="AE70" i="2"/>
  <c r="AF70" i="2"/>
  <c r="AG70" i="2"/>
  <c r="AH70" i="2"/>
  <c r="AI70" i="2"/>
  <c r="AJ70" i="2"/>
  <c r="AK70" i="2"/>
  <c r="AL70" i="2"/>
  <c r="Z71" i="2"/>
  <c r="AA71" i="2"/>
  <c r="AB71" i="2"/>
  <c r="AC71" i="2"/>
  <c r="AD71" i="2"/>
  <c r="AE71" i="2"/>
  <c r="AF71" i="2"/>
  <c r="AG71" i="2"/>
  <c r="AH71" i="2"/>
  <c r="AI71" i="2"/>
  <c r="AJ71" i="2"/>
  <c r="AK71" i="2"/>
  <c r="AL71" i="2"/>
  <c r="Z72" i="2"/>
  <c r="AA72" i="2"/>
  <c r="AB72" i="2"/>
  <c r="AC72" i="2"/>
  <c r="AD72" i="2"/>
  <c r="AE72" i="2"/>
  <c r="AF72" i="2"/>
  <c r="AG72" i="2"/>
  <c r="AH72" i="2"/>
  <c r="AI72" i="2"/>
  <c r="AJ72" i="2"/>
  <c r="AK72" i="2"/>
  <c r="AL72" i="2"/>
  <c r="Z73" i="2"/>
  <c r="AA73" i="2"/>
  <c r="AB73" i="2"/>
  <c r="AC73" i="2"/>
  <c r="AD73" i="2"/>
  <c r="AE73" i="2"/>
  <c r="AF73" i="2"/>
  <c r="AG73" i="2"/>
  <c r="AH73" i="2"/>
  <c r="AI73" i="2"/>
  <c r="AJ73" i="2"/>
  <c r="AK73" i="2"/>
  <c r="AL73" i="2"/>
  <c r="Z74" i="2"/>
  <c r="AA74" i="2"/>
  <c r="AB74" i="2"/>
  <c r="AC74" i="2"/>
  <c r="AD74" i="2"/>
  <c r="AE74" i="2"/>
  <c r="AF74" i="2"/>
  <c r="AG74" i="2"/>
  <c r="AH74" i="2"/>
  <c r="AI74" i="2"/>
  <c r="AJ74" i="2"/>
  <c r="AK74" i="2"/>
  <c r="AL74" i="2"/>
  <c r="Z75" i="2"/>
  <c r="AA75" i="2"/>
  <c r="AB75" i="2"/>
  <c r="AC75" i="2"/>
  <c r="AD75" i="2"/>
  <c r="AE75" i="2"/>
  <c r="AF75" i="2"/>
  <c r="AG75" i="2"/>
  <c r="AH75" i="2"/>
  <c r="AI75" i="2"/>
  <c r="AJ75" i="2"/>
  <c r="AK75" i="2"/>
  <c r="AL75" i="2"/>
  <c r="Z76" i="2"/>
  <c r="AA76" i="2"/>
  <c r="AB76" i="2"/>
  <c r="AC76" i="2"/>
  <c r="AD76" i="2"/>
  <c r="AE76" i="2"/>
  <c r="AF76" i="2"/>
  <c r="AG76" i="2"/>
  <c r="AH76" i="2"/>
  <c r="AI76" i="2"/>
  <c r="AJ76" i="2"/>
  <c r="AK76" i="2"/>
  <c r="AL76" i="2"/>
  <c r="Z77" i="2"/>
  <c r="AA77" i="2"/>
  <c r="AB77" i="2"/>
  <c r="AC77" i="2"/>
  <c r="AD77" i="2"/>
  <c r="AE77" i="2"/>
  <c r="AF77" i="2"/>
  <c r="AG77" i="2"/>
  <c r="AH77" i="2"/>
  <c r="AI77" i="2"/>
  <c r="AJ77" i="2"/>
  <c r="AK77" i="2"/>
  <c r="AL77" i="2"/>
  <c r="Z78" i="2"/>
  <c r="AA78" i="2"/>
  <c r="AB78" i="2"/>
  <c r="AC78" i="2"/>
  <c r="AD78" i="2"/>
  <c r="AE78" i="2"/>
  <c r="AF78" i="2"/>
  <c r="AG78" i="2"/>
  <c r="AH78" i="2"/>
  <c r="AI78" i="2"/>
  <c r="AJ78" i="2"/>
  <c r="AK78" i="2"/>
  <c r="AL78" i="2"/>
  <c r="Z79" i="2"/>
  <c r="AA79" i="2"/>
  <c r="AB79" i="2"/>
  <c r="AC79" i="2"/>
  <c r="AD79" i="2"/>
  <c r="AE79" i="2"/>
  <c r="AF79" i="2"/>
  <c r="AG79" i="2"/>
  <c r="AH79" i="2"/>
  <c r="AI79" i="2"/>
  <c r="AJ79" i="2"/>
  <c r="AK79" i="2"/>
  <c r="AL79" i="2"/>
  <c r="Z80" i="2"/>
  <c r="AA80" i="2"/>
  <c r="AB80" i="2"/>
  <c r="AC80" i="2"/>
  <c r="AD80" i="2"/>
  <c r="AE80" i="2"/>
  <c r="AF80" i="2"/>
  <c r="AG80" i="2"/>
  <c r="AH80" i="2"/>
  <c r="AI80" i="2"/>
  <c r="AJ80" i="2"/>
  <c r="AK80" i="2"/>
  <c r="AL80" i="2"/>
  <c r="Z81" i="2"/>
  <c r="AA81" i="2"/>
  <c r="AB81" i="2"/>
  <c r="AC81" i="2"/>
  <c r="AD81" i="2"/>
  <c r="AE81" i="2"/>
  <c r="AF81" i="2"/>
  <c r="AG81" i="2"/>
  <c r="AH81" i="2"/>
  <c r="AI81" i="2"/>
  <c r="AJ81" i="2"/>
  <c r="AK81" i="2"/>
  <c r="AL81" i="2"/>
  <c r="Z82" i="2"/>
  <c r="AA82" i="2"/>
  <c r="AB82" i="2"/>
  <c r="AC82" i="2"/>
  <c r="AD82" i="2"/>
  <c r="AE82" i="2"/>
  <c r="AF82" i="2"/>
  <c r="AG82" i="2"/>
  <c r="AH82" i="2"/>
  <c r="AI82" i="2"/>
  <c r="AJ82" i="2"/>
  <c r="AK82" i="2"/>
  <c r="AL82" i="2"/>
  <c r="Z83" i="2"/>
  <c r="AA83" i="2"/>
  <c r="AB83" i="2"/>
  <c r="AC83" i="2"/>
  <c r="AD83" i="2"/>
  <c r="AE83" i="2"/>
  <c r="AF83" i="2"/>
  <c r="AG83" i="2"/>
  <c r="AH83" i="2"/>
  <c r="AI83" i="2"/>
  <c r="AJ83" i="2"/>
  <c r="AK83" i="2"/>
  <c r="AL83" i="2"/>
  <c r="Z84" i="2"/>
  <c r="AA84" i="2"/>
  <c r="AB84" i="2"/>
  <c r="AC84" i="2"/>
  <c r="AD84" i="2"/>
  <c r="AE84" i="2"/>
  <c r="AF84" i="2"/>
  <c r="AG84" i="2"/>
  <c r="AH84" i="2"/>
  <c r="AI84" i="2"/>
  <c r="AJ84" i="2"/>
  <c r="AK84" i="2"/>
  <c r="AL84" i="2"/>
  <c r="Z85" i="2"/>
  <c r="AA85" i="2"/>
  <c r="AB85" i="2"/>
  <c r="AC85" i="2"/>
  <c r="AD85" i="2"/>
  <c r="AE85" i="2"/>
  <c r="AF85" i="2"/>
  <c r="AG85" i="2"/>
  <c r="AH85" i="2"/>
  <c r="AI85" i="2"/>
  <c r="AJ85" i="2"/>
  <c r="AK85" i="2"/>
  <c r="AL85" i="2"/>
  <c r="Z86" i="2"/>
  <c r="AA86" i="2"/>
  <c r="AB86" i="2"/>
  <c r="AC86" i="2"/>
  <c r="AD86" i="2"/>
  <c r="AE86" i="2"/>
  <c r="AF86" i="2"/>
  <c r="AG86" i="2"/>
  <c r="AH86" i="2"/>
  <c r="AI86" i="2"/>
  <c r="AJ86" i="2"/>
  <c r="AK86" i="2"/>
  <c r="AL86" i="2"/>
  <c r="Z87" i="2"/>
  <c r="AA87" i="2"/>
  <c r="AB87" i="2"/>
  <c r="AC87" i="2"/>
  <c r="AD87" i="2"/>
  <c r="AE87" i="2"/>
  <c r="AF87" i="2"/>
  <c r="AG87" i="2"/>
  <c r="AH87" i="2"/>
  <c r="AI87" i="2"/>
  <c r="AJ87" i="2"/>
  <c r="AK87" i="2"/>
  <c r="AL87" i="2"/>
  <c r="Z88" i="2"/>
  <c r="AA88" i="2"/>
  <c r="AB88" i="2"/>
  <c r="AC88" i="2"/>
  <c r="AD88" i="2"/>
  <c r="AE88" i="2"/>
  <c r="AF88" i="2"/>
  <c r="AG88" i="2"/>
  <c r="AH88" i="2"/>
  <c r="AI88" i="2"/>
  <c r="AJ88" i="2"/>
  <c r="AK88" i="2"/>
  <c r="AL88" i="2"/>
  <c r="Z89" i="2"/>
  <c r="AA89" i="2"/>
  <c r="AB89" i="2"/>
  <c r="AC89" i="2"/>
  <c r="AD89" i="2"/>
  <c r="AE89" i="2"/>
  <c r="AF89" i="2"/>
  <c r="AG89" i="2"/>
  <c r="AH89" i="2"/>
  <c r="AI89" i="2"/>
  <c r="AJ89" i="2"/>
  <c r="AK89" i="2"/>
  <c r="AL89" i="2"/>
  <c r="Z90" i="2"/>
  <c r="AA90" i="2"/>
  <c r="AB90" i="2"/>
  <c r="AC90" i="2"/>
  <c r="AD90" i="2"/>
  <c r="AE90" i="2"/>
  <c r="AF90" i="2"/>
  <c r="AG90" i="2"/>
  <c r="AH90" i="2"/>
  <c r="AI90" i="2"/>
  <c r="AJ90" i="2"/>
  <c r="AK90" i="2"/>
  <c r="AL90" i="2"/>
  <c r="Z91" i="2"/>
  <c r="AA91" i="2"/>
  <c r="AB91" i="2"/>
  <c r="AC91" i="2"/>
  <c r="AD91" i="2"/>
  <c r="AE91" i="2"/>
  <c r="AF91" i="2"/>
  <c r="AG91" i="2"/>
  <c r="AH91" i="2"/>
  <c r="AI91" i="2"/>
  <c r="AJ91" i="2"/>
  <c r="AK91" i="2"/>
  <c r="AL91" i="2"/>
  <c r="Z92" i="2"/>
  <c r="AA92" i="2"/>
  <c r="AB92" i="2"/>
  <c r="AC92" i="2"/>
  <c r="AD92" i="2"/>
  <c r="AE92" i="2"/>
  <c r="AF92" i="2"/>
  <c r="AG92" i="2"/>
  <c r="AH92" i="2"/>
  <c r="AI92" i="2"/>
  <c r="AJ92" i="2"/>
  <c r="AK92" i="2"/>
  <c r="AL92" i="2"/>
  <c r="Z93" i="2"/>
  <c r="AA93" i="2"/>
  <c r="AB93" i="2"/>
  <c r="AC93" i="2"/>
  <c r="AD93" i="2"/>
  <c r="AE93" i="2"/>
  <c r="AF93" i="2"/>
  <c r="AG93" i="2"/>
  <c r="AH93" i="2"/>
  <c r="AI93" i="2"/>
  <c r="AJ93" i="2"/>
  <c r="AK93" i="2"/>
  <c r="AL93" i="2"/>
  <c r="Z94" i="2"/>
  <c r="AA94" i="2"/>
  <c r="AB94" i="2"/>
  <c r="AC94" i="2"/>
  <c r="AD94" i="2"/>
  <c r="AE94" i="2"/>
  <c r="AF94" i="2"/>
  <c r="AG94" i="2"/>
  <c r="AH94" i="2"/>
  <c r="AI94" i="2"/>
  <c r="AJ94" i="2"/>
  <c r="AK94" i="2"/>
  <c r="AL94" i="2"/>
  <c r="N7" i="2"/>
  <c r="O7" i="2"/>
  <c r="P7" i="2"/>
  <c r="Q7" i="2"/>
  <c r="R7" i="2"/>
  <c r="S7" i="2"/>
  <c r="T7" i="2"/>
  <c r="U7" i="2"/>
  <c r="V7" i="2"/>
  <c r="W7" i="2"/>
  <c r="X7" i="2"/>
  <c r="N8" i="2"/>
  <c r="O8" i="2"/>
  <c r="P8" i="2"/>
  <c r="Q8" i="2"/>
  <c r="R8" i="2"/>
  <c r="S8" i="2"/>
  <c r="T8" i="2"/>
  <c r="U8" i="2"/>
  <c r="V8" i="2"/>
  <c r="W8" i="2"/>
  <c r="X8" i="2"/>
  <c r="N9" i="2"/>
  <c r="O9" i="2"/>
  <c r="P9" i="2"/>
  <c r="Q9" i="2"/>
  <c r="R9" i="2"/>
  <c r="S9" i="2"/>
  <c r="T9" i="2"/>
  <c r="U9" i="2"/>
  <c r="V9" i="2"/>
  <c r="W9" i="2"/>
  <c r="X9" i="2"/>
  <c r="N10" i="2"/>
  <c r="O10" i="2"/>
  <c r="P10" i="2"/>
  <c r="Q10" i="2"/>
  <c r="R10" i="2"/>
  <c r="S10" i="2"/>
  <c r="T10" i="2"/>
  <c r="U10" i="2"/>
  <c r="V10" i="2"/>
  <c r="W10" i="2"/>
  <c r="X10" i="2"/>
  <c r="N11" i="2"/>
  <c r="O11" i="2"/>
  <c r="P11" i="2"/>
  <c r="Q11" i="2"/>
  <c r="R11" i="2"/>
  <c r="S11" i="2"/>
  <c r="T11" i="2"/>
  <c r="U11" i="2"/>
  <c r="V11" i="2"/>
  <c r="W11" i="2"/>
  <c r="X11" i="2"/>
  <c r="N12" i="2"/>
  <c r="O12" i="2"/>
  <c r="P12" i="2"/>
  <c r="Q12" i="2"/>
  <c r="R12" i="2"/>
  <c r="S12" i="2"/>
  <c r="T12" i="2"/>
  <c r="U12" i="2"/>
  <c r="V12" i="2"/>
  <c r="W12" i="2"/>
  <c r="X12" i="2"/>
  <c r="N13" i="2"/>
  <c r="O13" i="2"/>
  <c r="P13" i="2"/>
  <c r="Q13" i="2"/>
  <c r="R13" i="2"/>
  <c r="S13" i="2"/>
  <c r="T13" i="2"/>
  <c r="U13" i="2"/>
  <c r="V13" i="2"/>
  <c r="W13" i="2"/>
  <c r="X13" i="2"/>
  <c r="N14" i="2"/>
  <c r="O14" i="2"/>
  <c r="P14" i="2"/>
  <c r="Q14" i="2"/>
  <c r="R14" i="2"/>
  <c r="S14" i="2"/>
  <c r="T14" i="2"/>
  <c r="U14" i="2"/>
  <c r="V14" i="2"/>
  <c r="W14" i="2"/>
  <c r="X14" i="2"/>
  <c r="N15" i="2"/>
  <c r="O15" i="2"/>
  <c r="P15" i="2"/>
  <c r="Q15" i="2"/>
  <c r="R15" i="2"/>
  <c r="S15" i="2"/>
  <c r="T15" i="2"/>
  <c r="U15" i="2"/>
  <c r="V15" i="2"/>
  <c r="W15" i="2"/>
  <c r="X15" i="2"/>
  <c r="N16" i="2"/>
  <c r="O16" i="2"/>
  <c r="P16" i="2"/>
  <c r="Q16" i="2"/>
  <c r="R16" i="2"/>
  <c r="S16" i="2"/>
  <c r="T16" i="2"/>
  <c r="U16" i="2"/>
  <c r="V16" i="2"/>
  <c r="W16" i="2"/>
  <c r="X16" i="2"/>
  <c r="N17" i="2"/>
  <c r="O17" i="2"/>
  <c r="P17" i="2"/>
  <c r="Q17" i="2"/>
  <c r="R17" i="2"/>
  <c r="S17" i="2"/>
  <c r="T17" i="2"/>
  <c r="U17" i="2"/>
  <c r="V17" i="2"/>
  <c r="W17" i="2"/>
  <c r="X17" i="2"/>
  <c r="N18" i="2"/>
  <c r="O18" i="2"/>
  <c r="P18" i="2"/>
  <c r="Q18" i="2"/>
  <c r="R18" i="2"/>
  <c r="S18" i="2"/>
  <c r="T18" i="2"/>
  <c r="U18" i="2"/>
  <c r="V18" i="2"/>
  <c r="W18" i="2"/>
  <c r="X18" i="2"/>
  <c r="N19" i="2"/>
  <c r="O19" i="2"/>
  <c r="P19" i="2"/>
  <c r="Q19" i="2"/>
  <c r="R19" i="2"/>
  <c r="S19" i="2"/>
  <c r="T19" i="2"/>
  <c r="U19" i="2"/>
  <c r="V19" i="2"/>
  <c r="W19" i="2"/>
  <c r="X19" i="2"/>
  <c r="N20" i="2"/>
  <c r="O20" i="2"/>
  <c r="P20" i="2"/>
  <c r="Q20" i="2"/>
  <c r="R20" i="2"/>
  <c r="S20" i="2"/>
  <c r="T20" i="2"/>
  <c r="U20" i="2"/>
  <c r="V20" i="2"/>
  <c r="W20" i="2"/>
  <c r="X20" i="2"/>
  <c r="N21" i="2"/>
  <c r="O21" i="2"/>
  <c r="P21" i="2"/>
  <c r="Q21" i="2"/>
  <c r="R21" i="2"/>
  <c r="S21" i="2"/>
  <c r="T21" i="2"/>
  <c r="U21" i="2"/>
  <c r="V21" i="2"/>
  <c r="W21" i="2"/>
  <c r="X21" i="2"/>
  <c r="N22" i="2"/>
  <c r="O22" i="2"/>
  <c r="P22" i="2"/>
  <c r="Q22" i="2"/>
  <c r="R22" i="2"/>
  <c r="S22" i="2"/>
  <c r="T22" i="2"/>
  <c r="U22" i="2"/>
  <c r="V22" i="2"/>
  <c r="W22" i="2"/>
  <c r="X22" i="2"/>
  <c r="N23" i="2"/>
  <c r="O23" i="2"/>
  <c r="P23" i="2"/>
  <c r="Q23" i="2"/>
  <c r="R23" i="2"/>
  <c r="S23" i="2"/>
  <c r="T23" i="2"/>
  <c r="U23" i="2"/>
  <c r="V23" i="2"/>
  <c r="W23" i="2"/>
  <c r="X23" i="2"/>
  <c r="N24" i="2"/>
  <c r="O24" i="2"/>
  <c r="P24" i="2"/>
  <c r="Q24" i="2"/>
  <c r="R24" i="2"/>
  <c r="S24" i="2"/>
  <c r="T24" i="2"/>
  <c r="U24" i="2"/>
  <c r="V24" i="2"/>
  <c r="W24" i="2"/>
  <c r="X24" i="2"/>
  <c r="N25" i="2"/>
  <c r="O25" i="2"/>
  <c r="P25" i="2"/>
  <c r="Q25" i="2"/>
  <c r="R25" i="2"/>
  <c r="S25" i="2"/>
  <c r="T25" i="2"/>
  <c r="U25" i="2"/>
  <c r="V25" i="2"/>
  <c r="W25" i="2"/>
  <c r="X25" i="2"/>
  <c r="N26" i="2"/>
  <c r="O26" i="2"/>
  <c r="P26" i="2"/>
  <c r="Q26" i="2"/>
  <c r="R26" i="2"/>
  <c r="S26" i="2"/>
  <c r="T26" i="2"/>
  <c r="U26" i="2"/>
  <c r="V26" i="2"/>
  <c r="W26" i="2"/>
  <c r="X26" i="2"/>
  <c r="N27" i="2"/>
  <c r="O27" i="2"/>
  <c r="P27" i="2"/>
  <c r="Q27" i="2"/>
  <c r="R27" i="2"/>
  <c r="S27" i="2"/>
  <c r="T27" i="2"/>
  <c r="U27" i="2"/>
  <c r="V27" i="2"/>
  <c r="W27" i="2"/>
  <c r="X27" i="2"/>
  <c r="N28" i="2"/>
  <c r="O28" i="2"/>
  <c r="P28" i="2"/>
  <c r="Q28" i="2"/>
  <c r="R28" i="2"/>
  <c r="S28" i="2"/>
  <c r="T28" i="2"/>
  <c r="U28" i="2"/>
  <c r="V28" i="2"/>
  <c r="W28" i="2"/>
  <c r="X28" i="2"/>
  <c r="N29" i="2"/>
  <c r="O29" i="2"/>
  <c r="P29" i="2"/>
  <c r="Q29" i="2"/>
  <c r="R29" i="2"/>
  <c r="S29" i="2"/>
  <c r="T29" i="2"/>
  <c r="U29" i="2"/>
  <c r="V29" i="2"/>
  <c r="W29" i="2"/>
  <c r="X29" i="2"/>
  <c r="N30" i="2"/>
  <c r="O30" i="2"/>
  <c r="P30" i="2"/>
  <c r="Q30" i="2"/>
  <c r="R30" i="2"/>
  <c r="S30" i="2"/>
  <c r="T30" i="2"/>
  <c r="U30" i="2"/>
  <c r="V30" i="2"/>
  <c r="W30" i="2"/>
  <c r="X30" i="2"/>
  <c r="N31" i="2"/>
  <c r="O31" i="2"/>
  <c r="P31" i="2"/>
  <c r="Q31" i="2"/>
  <c r="R31" i="2"/>
  <c r="S31" i="2"/>
  <c r="T31" i="2"/>
  <c r="U31" i="2"/>
  <c r="V31" i="2"/>
  <c r="W31" i="2"/>
  <c r="X31" i="2"/>
  <c r="N32" i="2"/>
  <c r="O32" i="2"/>
  <c r="P32" i="2"/>
  <c r="Q32" i="2"/>
  <c r="R32" i="2"/>
  <c r="S32" i="2"/>
  <c r="T32" i="2"/>
  <c r="U32" i="2"/>
  <c r="V32" i="2"/>
  <c r="W32" i="2"/>
  <c r="X32" i="2"/>
  <c r="N33" i="2"/>
  <c r="O33" i="2"/>
  <c r="P33" i="2"/>
  <c r="Q33" i="2"/>
  <c r="R33" i="2"/>
  <c r="S33" i="2"/>
  <c r="T33" i="2"/>
  <c r="U33" i="2"/>
  <c r="V33" i="2"/>
  <c r="W33" i="2"/>
  <c r="X33" i="2"/>
  <c r="N34" i="2"/>
  <c r="O34" i="2"/>
  <c r="P34" i="2"/>
  <c r="Q34" i="2"/>
  <c r="R34" i="2"/>
  <c r="S34" i="2"/>
  <c r="T34" i="2"/>
  <c r="U34" i="2"/>
  <c r="V34" i="2"/>
  <c r="W34" i="2"/>
  <c r="X34" i="2"/>
  <c r="N35" i="2"/>
  <c r="O35" i="2"/>
  <c r="P35" i="2"/>
  <c r="Q35" i="2"/>
  <c r="R35" i="2"/>
  <c r="S35" i="2"/>
  <c r="T35" i="2"/>
  <c r="U35" i="2"/>
  <c r="V35" i="2"/>
  <c r="W35" i="2"/>
  <c r="X35" i="2"/>
  <c r="N36" i="2"/>
  <c r="O36" i="2"/>
  <c r="P36" i="2"/>
  <c r="Q36" i="2"/>
  <c r="R36" i="2"/>
  <c r="S36" i="2"/>
  <c r="T36" i="2"/>
  <c r="U36" i="2"/>
  <c r="V36" i="2"/>
  <c r="W36" i="2"/>
  <c r="X36" i="2"/>
  <c r="N37" i="2"/>
  <c r="O37" i="2"/>
  <c r="P37" i="2"/>
  <c r="Q37" i="2"/>
  <c r="R37" i="2"/>
  <c r="S37" i="2"/>
  <c r="T37" i="2"/>
  <c r="U37" i="2"/>
  <c r="V37" i="2"/>
  <c r="W37" i="2"/>
  <c r="X37" i="2"/>
  <c r="N38" i="2"/>
  <c r="O38" i="2"/>
  <c r="P38" i="2"/>
  <c r="Q38" i="2"/>
  <c r="R38" i="2"/>
  <c r="S38" i="2"/>
  <c r="T38" i="2"/>
  <c r="U38" i="2"/>
  <c r="V38" i="2"/>
  <c r="W38" i="2"/>
  <c r="X38" i="2"/>
  <c r="N39" i="2"/>
  <c r="O39" i="2"/>
  <c r="P39" i="2"/>
  <c r="Q39" i="2"/>
  <c r="R39" i="2"/>
  <c r="S39" i="2"/>
  <c r="T39" i="2"/>
  <c r="U39" i="2"/>
  <c r="V39" i="2"/>
  <c r="W39" i="2"/>
  <c r="X39" i="2"/>
  <c r="N40" i="2"/>
  <c r="O40" i="2"/>
  <c r="P40" i="2"/>
  <c r="Q40" i="2"/>
  <c r="R40" i="2"/>
  <c r="S40" i="2"/>
  <c r="T40" i="2"/>
  <c r="U40" i="2"/>
  <c r="V40" i="2"/>
  <c r="W40" i="2"/>
  <c r="X40" i="2"/>
  <c r="N41" i="2"/>
  <c r="O41" i="2"/>
  <c r="P41" i="2"/>
  <c r="Q41" i="2"/>
  <c r="R41" i="2"/>
  <c r="S41" i="2"/>
  <c r="T41" i="2"/>
  <c r="U41" i="2"/>
  <c r="V41" i="2"/>
  <c r="W41" i="2"/>
  <c r="X41" i="2"/>
  <c r="N42" i="2"/>
  <c r="O42" i="2"/>
  <c r="P42" i="2"/>
  <c r="Q42" i="2"/>
  <c r="R42" i="2"/>
  <c r="S42" i="2"/>
  <c r="T42" i="2"/>
  <c r="U42" i="2"/>
  <c r="V42" i="2"/>
  <c r="W42" i="2"/>
  <c r="X42" i="2"/>
  <c r="N43" i="2"/>
  <c r="O43" i="2"/>
  <c r="P43" i="2"/>
  <c r="Q43" i="2"/>
  <c r="R43" i="2"/>
  <c r="S43" i="2"/>
  <c r="T43" i="2"/>
  <c r="U43" i="2"/>
  <c r="V43" i="2"/>
  <c r="W43" i="2"/>
  <c r="X43" i="2"/>
  <c r="N44" i="2"/>
  <c r="O44" i="2"/>
  <c r="P44" i="2"/>
  <c r="Q44" i="2"/>
  <c r="R44" i="2"/>
  <c r="S44" i="2"/>
  <c r="T44" i="2"/>
  <c r="U44" i="2"/>
  <c r="V44" i="2"/>
  <c r="W44" i="2"/>
  <c r="X44" i="2"/>
  <c r="N45" i="2"/>
  <c r="O45" i="2"/>
  <c r="P45" i="2"/>
  <c r="Q45" i="2"/>
  <c r="R45" i="2"/>
  <c r="S45" i="2"/>
  <c r="T45" i="2"/>
  <c r="U45" i="2"/>
  <c r="V45" i="2"/>
  <c r="W45" i="2"/>
  <c r="X45" i="2"/>
  <c r="N46" i="2"/>
  <c r="O46" i="2"/>
  <c r="P46" i="2"/>
  <c r="Q46" i="2"/>
  <c r="R46" i="2"/>
  <c r="S46" i="2"/>
  <c r="T46" i="2"/>
  <c r="U46" i="2"/>
  <c r="V46" i="2"/>
  <c r="W46" i="2"/>
  <c r="X46" i="2"/>
  <c r="N47" i="2"/>
  <c r="O47" i="2"/>
  <c r="P47" i="2"/>
  <c r="Q47" i="2"/>
  <c r="R47" i="2"/>
  <c r="S47" i="2"/>
  <c r="T47" i="2"/>
  <c r="U47" i="2"/>
  <c r="V47" i="2"/>
  <c r="W47" i="2"/>
  <c r="X47" i="2"/>
  <c r="N48" i="2"/>
  <c r="O48" i="2"/>
  <c r="P48" i="2"/>
  <c r="Q48" i="2"/>
  <c r="R48" i="2"/>
  <c r="S48" i="2"/>
  <c r="T48" i="2"/>
  <c r="U48" i="2"/>
  <c r="V48" i="2"/>
  <c r="W48" i="2"/>
  <c r="X48" i="2"/>
  <c r="N49" i="2"/>
  <c r="O49" i="2"/>
  <c r="P49" i="2"/>
  <c r="Q49" i="2"/>
  <c r="R49" i="2"/>
  <c r="S49" i="2"/>
  <c r="T49" i="2"/>
  <c r="U49" i="2"/>
  <c r="V49" i="2"/>
  <c r="W49" i="2"/>
  <c r="X49" i="2"/>
  <c r="N50" i="2"/>
  <c r="O50" i="2"/>
  <c r="P50" i="2"/>
  <c r="Q50" i="2"/>
  <c r="R50" i="2"/>
  <c r="S50" i="2"/>
  <c r="T50" i="2"/>
  <c r="U50" i="2"/>
  <c r="V50" i="2"/>
  <c r="W50" i="2"/>
  <c r="X50" i="2"/>
  <c r="N51" i="2"/>
  <c r="O51" i="2"/>
  <c r="P51" i="2"/>
  <c r="Q51" i="2"/>
  <c r="R51" i="2"/>
  <c r="S51" i="2"/>
  <c r="T51" i="2"/>
  <c r="U51" i="2"/>
  <c r="V51" i="2"/>
  <c r="W51" i="2"/>
  <c r="X51" i="2"/>
  <c r="N52" i="2"/>
  <c r="O52" i="2"/>
  <c r="P52" i="2"/>
  <c r="Q52" i="2"/>
  <c r="R52" i="2"/>
  <c r="S52" i="2"/>
  <c r="T52" i="2"/>
  <c r="U52" i="2"/>
  <c r="V52" i="2"/>
  <c r="W52" i="2"/>
  <c r="X52" i="2"/>
  <c r="N53" i="2"/>
  <c r="O53" i="2"/>
  <c r="P53" i="2"/>
  <c r="Q53" i="2"/>
  <c r="R53" i="2"/>
  <c r="S53" i="2"/>
  <c r="T53" i="2"/>
  <c r="U53" i="2"/>
  <c r="V53" i="2"/>
  <c r="W53" i="2"/>
  <c r="X53" i="2"/>
  <c r="N54" i="2"/>
  <c r="O54" i="2"/>
  <c r="P54" i="2"/>
  <c r="Q54" i="2"/>
  <c r="R54" i="2"/>
  <c r="S54" i="2"/>
  <c r="T54" i="2"/>
  <c r="U54" i="2"/>
  <c r="V54" i="2"/>
  <c r="W54" i="2"/>
  <c r="X54" i="2"/>
  <c r="N55" i="2"/>
  <c r="O55" i="2"/>
  <c r="P55" i="2"/>
  <c r="Q55" i="2"/>
  <c r="R55" i="2"/>
  <c r="S55" i="2"/>
  <c r="T55" i="2"/>
  <c r="U55" i="2"/>
  <c r="V55" i="2"/>
  <c r="W55" i="2"/>
  <c r="X55" i="2"/>
  <c r="N56" i="2"/>
  <c r="O56" i="2"/>
  <c r="P56" i="2"/>
  <c r="Q56" i="2"/>
  <c r="R56" i="2"/>
  <c r="S56" i="2"/>
  <c r="T56" i="2"/>
  <c r="U56" i="2"/>
  <c r="V56" i="2"/>
  <c r="W56" i="2"/>
  <c r="X56" i="2"/>
  <c r="N57" i="2"/>
  <c r="O57" i="2"/>
  <c r="P57" i="2"/>
  <c r="Q57" i="2"/>
  <c r="R57" i="2"/>
  <c r="S57" i="2"/>
  <c r="T57" i="2"/>
  <c r="U57" i="2"/>
  <c r="V57" i="2"/>
  <c r="W57" i="2"/>
  <c r="X57" i="2"/>
  <c r="N58" i="2"/>
  <c r="O58" i="2"/>
  <c r="P58" i="2"/>
  <c r="Q58" i="2"/>
  <c r="R58" i="2"/>
  <c r="S58" i="2"/>
  <c r="T58" i="2"/>
  <c r="U58" i="2"/>
  <c r="V58" i="2"/>
  <c r="W58" i="2"/>
  <c r="X58" i="2"/>
  <c r="N59" i="2"/>
  <c r="O59" i="2"/>
  <c r="P59" i="2"/>
  <c r="Q59" i="2"/>
  <c r="R59" i="2"/>
  <c r="S59" i="2"/>
  <c r="T59" i="2"/>
  <c r="U59" i="2"/>
  <c r="V59" i="2"/>
  <c r="W59" i="2"/>
  <c r="X59" i="2"/>
  <c r="N60" i="2"/>
  <c r="O60" i="2"/>
  <c r="P60" i="2"/>
  <c r="Q60" i="2"/>
  <c r="R60" i="2"/>
  <c r="S60" i="2"/>
  <c r="T60" i="2"/>
  <c r="U60" i="2"/>
  <c r="V60" i="2"/>
  <c r="W60" i="2"/>
  <c r="X60" i="2"/>
  <c r="N61" i="2"/>
  <c r="O61" i="2"/>
  <c r="P61" i="2"/>
  <c r="Q61" i="2"/>
  <c r="R61" i="2"/>
  <c r="S61" i="2"/>
  <c r="T61" i="2"/>
  <c r="U61" i="2"/>
  <c r="V61" i="2"/>
  <c r="W61" i="2"/>
  <c r="X61" i="2"/>
  <c r="N62" i="2"/>
  <c r="O62" i="2"/>
  <c r="P62" i="2"/>
  <c r="Q62" i="2"/>
  <c r="R62" i="2"/>
  <c r="S62" i="2"/>
  <c r="T62" i="2"/>
  <c r="U62" i="2"/>
  <c r="V62" i="2"/>
  <c r="W62" i="2"/>
  <c r="X62" i="2"/>
  <c r="N63" i="2"/>
  <c r="O63" i="2"/>
  <c r="P63" i="2"/>
  <c r="Q63" i="2"/>
  <c r="R63" i="2"/>
  <c r="S63" i="2"/>
  <c r="T63" i="2"/>
  <c r="U63" i="2"/>
  <c r="V63" i="2"/>
  <c r="W63" i="2"/>
  <c r="X63" i="2"/>
  <c r="N64" i="2"/>
  <c r="O64" i="2"/>
  <c r="P64" i="2"/>
  <c r="Q64" i="2"/>
  <c r="R64" i="2"/>
  <c r="S64" i="2"/>
  <c r="T64" i="2"/>
  <c r="U64" i="2"/>
  <c r="V64" i="2"/>
  <c r="W64" i="2"/>
  <c r="X64" i="2"/>
  <c r="N65" i="2"/>
  <c r="O65" i="2"/>
  <c r="P65" i="2"/>
  <c r="Q65" i="2"/>
  <c r="R65" i="2"/>
  <c r="S65" i="2"/>
  <c r="T65" i="2"/>
  <c r="U65" i="2"/>
  <c r="V65" i="2"/>
  <c r="W65" i="2"/>
  <c r="X65" i="2"/>
  <c r="N66" i="2"/>
  <c r="O66" i="2"/>
  <c r="P66" i="2"/>
  <c r="Q66" i="2"/>
  <c r="R66" i="2"/>
  <c r="S66" i="2"/>
  <c r="T66" i="2"/>
  <c r="U66" i="2"/>
  <c r="V66" i="2"/>
  <c r="W66" i="2"/>
  <c r="X66" i="2"/>
  <c r="N67" i="2"/>
  <c r="O67" i="2"/>
  <c r="P67" i="2"/>
  <c r="Q67" i="2"/>
  <c r="R67" i="2"/>
  <c r="S67" i="2"/>
  <c r="T67" i="2"/>
  <c r="U67" i="2"/>
  <c r="V67" i="2"/>
  <c r="W67" i="2"/>
  <c r="X67" i="2"/>
  <c r="N68" i="2"/>
  <c r="O68" i="2"/>
  <c r="P68" i="2"/>
  <c r="Q68" i="2"/>
  <c r="R68" i="2"/>
  <c r="S68" i="2"/>
  <c r="T68" i="2"/>
  <c r="U68" i="2"/>
  <c r="V68" i="2"/>
  <c r="W68" i="2"/>
  <c r="X68" i="2"/>
  <c r="N69" i="2"/>
  <c r="O69" i="2"/>
  <c r="P69" i="2"/>
  <c r="Q69" i="2"/>
  <c r="R69" i="2"/>
  <c r="S69" i="2"/>
  <c r="T69" i="2"/>
  <c r="U69" i="2"/>
  <c r="V69" i="2"/>
  <c r="W69" i="2"/>
  <c r="X69" i="2"/>
  <c r="N70" i="2"/>
  <c r="O70" i="2"/>
  <c r="P70" i="2"/>
  <c r="Q70" i="2"/>
  <c r="R70" i="2"/>
  <c r="S70" i="2"/>
  <c r="T70" i="2"/>
  <c r="U70" i="2"/>
  <c r="V70" i="2"/>
  <c r="W70" i="2"/>
  <c r="X70" i="2"/>
  <c r="N71" i="2"/>
  <c r="O71" i="2"/>
  <c r="P71" i="2"/>
  <c r="Q71" i="2"/>
  <c r="R71" i="2"/>
  <c r="S71" i="2"/>
  <c r="T71" i="2"/>
  <c r="U71" i="2"/>
  <c r="V71" i="2"/>
  <c r="W71" i="2"/>
  <c r="X71" i="2"/>
  <c r="N72" i="2"/>
  <c r="O72" i="2"/>
  <c r="P72" i="2"/>
  <c r="Q72" i="2"/>
  <c r="R72" i="2"/>
  <c r="S72" i="2"/>
  <c r="T72" i="2"/>
  <c r="U72" i="2"/>
  <c r="V72" i="2"/>
  <c r="W72" i="2"/>
  <c r="X72" i="2"/>
  <c r="N73" i="2"/>
  <c r="O73" i="2"/>
  <c r="P73" i="2"/>
  <c r="Q73" i="2"/>
  <c r="R73" i="2"/>
  <c r="S73" i="2"/>
  <c r="T73" i="2"/>
  <c r="U73" i="2"/>
  <c r="V73" i="2"/>
  <c r="W73" i="2"/>
  <c r="X73" i="2"/>
  <c r="N74" i="2"/>
  <c r="O74" i="2"/>
  <c r="P74" i="2"/>
  <c r="Q74" i="2"/>
  <c r="R74" i="2"/>
  <c r="S74" i="2"/>
  <c r="T74" i="2"/>
  <c r="U74" i="2"/>
  <c r="V74" i="2"/>
  <c r="W74" i="2"/>
  <c r="X74" i="2"/>
  <c r="N75" i="2"/>
  <c r="O75" i="2"/>
  <c r="P75" i="2"/>
  <c r="Q75" i="2"/>
  <c r="R75" i="2"/>
  <c r="S75" i="2"/>
  <c r="T75" i="2"/>
  <c r="U75" i="2"/>
  <c r="V75" i="2"/>
  <c r="W75" i="2"/>
  <c r="X75" i="2"/>
  <c r="N76" i="2"/>
  <c r="O76" i="2"/>
  <c r="P76" i="2"/>
  <c r="Q76" i="2"/>
  <c r="R76" i="2"/>
  <c r="S76" i="2"/>
  <c r="T76" i="2"/>
  <c r="U76" i="2"/>
  <c r="V76" i="2"/>
  <c r="W76" i="2"/>
  <c r="X76" i="2"/>
  <c r="N77" i="2"/>
  <c r="O77" i="2"/>
  <c r="P77" i="2"/>
  <c r="Q77" i="2"/>
  <c r="R77" i="2"/>
  <c r="S77" i="2"/>
  <c r="T77" i="2"/>
  <c r="U77" i="2"/>
  <c r="V77" i="2"/>
  <c r="W77" i="2"/>
  <c r="X77" i="2"/>
  <c r="N78" i="2"/>
  <c r="O78" i="2"/>
  <c r="P78" i="2"/>
  <c r="Q78" i="2"/>
  <c r="R78" i="2"/>
  <c r="S78" i="2"/>
  <c r="T78" i="2"/>
  <c r="U78" i="2"/>
  <c r="V78" i="2"/>
  <c r="W78" i="2"/>
  <c r="X78" i="2"/>
  <c r="N79" i="2"/>
  <c r="O79" i="2"/>
  <c r="P79" i="2"/>
  <c r="Q79" i="2"/>
  <c r="R79" i="2"/>
  <c r="S79" i="2"/>
  <c r="T79" i="2"/>
  <c r="U79" i="2"/>
  <c r="V79" i="2"/>
  <c r="W79" i="2"/>
  <c r="X79" i="2"/>
  <c r="N80" i="2"/>
  <c r="O80" i="2"/>
  <c r="P80" i="2"/>
  <c r="Q80" i="2"/>
  <c r="R80" i="2"/>
  <c r="S80" i="2"/>
  <c r="T80" i="2"/>
  <c r="U80" i="2"/>
  <c r="V80" i="2"/>
  <c r="W80" i="2"/>
  <c r="X80" i="2"/>
  <c r="N81" i="2"/>
  <c r="O81" i="2"/>
  <c r="P81" i="2"/>
  <c r="Q81" i="2"/>
  <c r="R81" i="2"/>
  <c r="S81" i="2"/>
  <c r="T81" i="2"/>
  <c r="U81" i="2"/>
  <c r="V81" i="2"/>
  <c r="W81" i="2"/>
  <c r="X81" i="2"/>
  <c r="N82" i="2"/>
  <c r="O82" i="2"/>
  <c r="P82" i="2"/>
  <c r="Q82" i="2"/>
  <c r="R82" i="2"/>
  <c r="S82" i="2"/>
  <c r="T82" i="2"/>
  <c r="U82" i="2"/>
  <c r="V82" i="2"/>
  <c r="W82" i="2"/>
  <c r="X82" i="2"/>
  <c r="N83" i="2"/>
  <c r="O83" i="2"/>
  <c r="P83" i="2"/>
  <c r="Q83" i="2"/>
  <c r="R83" i="2"/>
  <c r="S83" i="2"/>
  <c r="T83" i="2"/>
  <c r="U83" i="2"/>
  <c r="V83" i="2"/>
  <c r="W83" i="2"/>
  <c r="X83" i="2"/>
  <c r="N84" i="2"/>
  <c r="O84" i="2"/>
  <c r="P84" i="2"/>
  <c r="Q84" i="2"/>
  <c r="R84" i="2"/>
  <c r="S84" i="2"/>
  <c r="T84" i="2"/>
  <c r="U84" i="2"/>
  <c r="V84" i="2"/>
  <c r="W84" i="2"/>
  <c r="X84" i="2"/>
  <c r="N85" i="2"/>
  <c r="O85" i="2"/>
  <c r="P85" i="2"/>
  <c r="Q85" i="2"/>
  <c r="R85" i="2"/>
  <c r="S85" i="2"/>
  <c r="T85" i="2"/>
  <c r="U85" i="2"/>
  <c r="V85" i="2"/>
  <c r="W85" i="2"/>
  <c r="X85" i="2"/>
  <c r="N86" i="2"/>
  <c r="O86" i="2"/>
  <c r="P86" i="2"/>
  <c r="Q86" i="2"/>
  <c r="R86" i="2"/>
  <c r="S86" i="2"/>
  <c r="T86" i="2"/>
  <c r="U86" i="2"/>
  <c r="V86" i="2"/>
  <c r="W86" i="2"/>
  <c r="X86" i="2"/>
  <c r="N87" i="2"/>
  <c r="O87" i="2"/>
  <c r="P87" i="2"/>
  <c r="Q87" i="2"/>
  <c r="R87" i="2"/>
  <c r="S87" i="2"/>
  <c r="T87" i="2"/>
  <c r="U87" i="2"/>
  <c r="V87" i="2"/>
  <c r="W87" i="2"/>
  <c r="X87" i="2"/>
  <c r="N88" i="2"/>
  <c r="O88" i="2"/>
  <c r="P88" i="2"/>
  <c r="Q88" i="2"/>
  <c r="R88" i="2"/>
  <c r="S88" i="2"/>
  <c r="T88" i="2"/>
  <c r="U88" i="2"/>
  <c r="V88" i="2"/>
  <c r="W88" i="2"/>
  <c r="X88" i="2"/>
  <c r="N89" i="2"/>
  <c r="O89" i="2"/>
  <c r="P89" i="2"/>
  <c r="Q89" i="2"/>
  <c r="R89" i="2"/>
  <c r="S89" i="2"/>
  <c r="T89" i="2"/>
  <c r="U89" i="2"/>
  <c r="V89" i="2"/>
  <c r="W89" i="2"/>
  <c r="X89" i="2"/>
  <c r="N90" i="2"/>
  <c r="O90" i="2"/>
  <c r="P90" i="2"/>
  <c r="Q90" i="2"/>
  <c r="R90" i="2"/>
  <c r="S90" i="2"/>
  <c r="T90" i="2"/>
  <c r="U90" i="2"/>
  <c r="V90" i="2"/>
  <c r="W90" i="2"/>
  <c r="X90" i="2"/>
  <c r="N91" i="2"/>
  <c r="O91" i="2"/>
  <c r="P91" i="2"/>
  <c r="Q91" i="2"/>
  <c r="R91" i="2"/>
  <c r="S91" i="2"/>
  <c r="T91" i="2"/>
  <c r="U91" i="2"/>
  <c r="V91" i="2"/>
  <c r="W91" i="2"/>
  <c r="X91" i="2"/>
  <c r="N92" i="2"/>
  <c r="O92" i="2"/>
  <c r="P92" i="2"/>
  <c r="Q92" i="2"/>
  <c r="R92" i="2"/>
  <c r="S92" i="2"/>
  <c r="T92" i="2"/>
  <c r="U92" i="2"/>
  <c r="V92" i="2"/>
  <c r="W92" i="2"/>
  <c r="X92" i="2"/>
  <c r="N93" i="2"/>
  <c r="O93" i="2"/>
  <c r="P93" i="2"/>
  <c r="Q93" i="2"/>
  <c r="R93" i="2"/>
  <c r="S93" i="2"/>
  <c r="T93" i="2"/>
  <c r="U93" i="2"/>
  <c r="V93" i="2"/>
  <c r="W93" i="2"/>
  <c r="X93" i="2"/>
  <c r="N94" i="2"/>
  <c r="O94" i="2"/>
  <c r="P94" i="2"/>
  <c r="Q94" i="2"/>
  <c r="R94" i="2"/>
  <c r="S94" i="2"/>
  <c r="T94" i="2"/>
  <c r="U94" i="2"/>
  <c r="V94" i="2"/>
  <c r="W94" i="2"/>
  <c r="X94" i="2"/>
  <c r="B7" i="2"/>
  <c r="C7" i="2"/>
  <c r="D7" i="2"/>
  <c r="E7" i="2"/>
  <c r="F7" i="2"/>
  <c r="G7" i="2"/>
  <c r="H7" i="2"/>
  <c r="I7" i="2"/>
  <c r="J7" i="2"/>
  <c r="K7" i="2"/>
  <c r="L7" i="2"/>
  <c r="B8" i="2"/>
  <c r="C8" i="2"/>
  <c r="D8" i="2"/>
  <c r="E8" i="2"/>
  <c r="F8" i="2"/>
  <c r="G8" i="2"/>
  <c r="H8" i="2"/>
  <c r="I8" i="2"/>
  <c r="J8" i="2"/>
  <c r="K8" i="2"/>
  <c r="L8" i="2"/>
  <c r="B9" i="2"/>
  <c r="C9" i="2"/>
  <c r="D9" i="2"/>
  <c r="E9" i="2"/>
  <c r="F9" i="2"/>
  <c r="G9" i="2"/>
  <c r="H9" i="2"/>
  <c r="I9" i="2"/>
  <c r="J9" i="2"/>
  <c r="K9" i="2"/>
  <c r="L9" i="2"/>
  <c r="B10" i="2"/>
  <c r="C10" i="2"/>
  <c r="D10" i="2"/>
  <c r="E10" i="2"/>
  <c r="F10" i="2"/>
  <c r="G10" i="2"/>
  <c r="H10" i="2"/>
  <c r="I10" i="2"/>
  <c r="J10" i="2"/>
  <c r="K10" i="2"/>
  <c r="L10" i="2"/>
  <c r="B11" i="2"/>
  <c r="C11" i="2"/>
  <c r="D11" i="2"/>
  <c r="E11" i="2"/>
  <c r="F11" i="2"/>
  <c r="G11" i="2"/>
  <c r="H11" i="2"/>
  <c r="I11" i="2"/>
  <c r="J11" i="2"/>
  <c r="K11" i="2"/>
  <c r="L11" i="2"/>
  <c r="B12" i="2"/>
  <c r="C12" i="2"/>
  <c r="D12" i="2"/>
  <c r="E12" i="2"/>
  <c r="F12" i="2"/>
  <c r="G12" i="2"/>
  <c r="H12" i="2"/>
  <c r="I12" i="2"/>
  <c r="J12" i="2"/>
  <c r="K12" i="2"/>
  <c r="L12" i="2"/>
  <c r="B13" i="2"/>
  <c r="C13" i="2"/>
  <c r="D13" i="2"/>
  <c r="E13" i="2"/>
  <c r="F13" i="2"/>
  <c r="G13" i="2"/>
  <c r="H13" i="2"/>
  <c r="I13" i="2"/>
  <c r="J13" i="2"/>
  <c r="K13" i="2"/>
  <c r="L13" i="2"/>
  <c r="B14" i="2"/>
  <c r="C14" i="2"/>
  <c r="D14" i="2"/>
  <c r="E14" i="2"/>
  <c r="F14" i="2"/>
  <c r="G14" i="2"/>
  <c r="H14" i="2"/>
  <c r="I14" i="2"/>
  <c r="J14" i="2"/>
  <c r="K14" i="2"/>
  <c r="L14" i="2"/>
  <c r="B15" i="2"/>
  <c r="C15" i="2"/>
  <c r="D15" i="2"/>
  <c r="E15" i="2"/>
  <c r="F15" i="2"/>
  <c r="G15" i="2"/>
  <c r="H15" i="2"/>
  <c r="I15" i="2"/>
  <c r="J15" i="2"/>
  <c r="K15" i="2"/>
  <c r="L15" i="2"/>
  <c r="B16" i="2"/>
  <c r="C16" i="2"/>
  <c r="D16" i="2"/>
  <c r="E16" i="2"/>
  <c r="F16" i="2"/>
  <c r="G16" i="2"/>
  <c r="H16" i="2"/>
  <c r="I16" i="2"/>
  <c r="J16" i="2"/>
  <c r="K16" i="2"/>
  <c r="L16" i="2"/>
  <c r="B17" i="2"/>
  <c r="C17" i="2"/>
  <c r="D17" i="2"/>
  <c r="E17" i="2"/>
  <c r="F17" i="2"/>
  <c r="G17" i="2"/>
  <c r="H17" i="2"/>
  <c r="I17" i="2"/>
  <c r="J17" i="2"/>
  <c r="K17" i="2"/>
  <c r="L17" i="2"/>
  <c r="B18" i="2"/>
  <c r="C18" i="2"/>
  <c r="D18" i="2"/>
  <c r="E18" i="2"/>
  <c r="F18" i="2"/>
  <c r="G18" i="2"/>
  <c r="H18" i="2"/>
  <c r="I18" i="2"/>
  <c r="J18" i="2"/>
  <c r="K18" i="2"/>
  <c r="L18" i="2"/>
  <c r="B19" i="2"/>
  <c r="C19" i="2"/>
  <c r="D19" i="2"/>
  <c r="E19" i="2"/>
  <c r="F19" i="2"/>
  <c r="G19" i="2"/>
  <c r="H19" i="2"/>
  <c r="I19" i="2"/>
  <c r="J19" i="2"/>
  <c r="K19" i="2"/>
  <c r="L19" i="2"/>
  <c r="B20" i="2"/>
  <c r="C20" i="2"/>
  <c r="D20" i="2"/>
  <c r="E20" i="2"/>
  <c r="F20" i="2"/>
  <c r="G20" i="2"/>
  <c r="H20" i="2"/>
  <c r="I20" i="2"/>
  <c r="J20" i="2"/>
  <c r="K20" i="2"/>
  <c r="L20" i="2"/>
  <c r="B21" i="2"/>
  <c r="C21" i="2"/>
  <c r="D21" i="2"/>
  <c r="E21" i="2"/>
  <c r="F21" i="2"/>
  <c r="G21" i="2"/>
  <c r="H21" i="2"/>
  <c r="I21" i="2"/>
  <c r="J21" i="2"/>
  <c r="K21" i="2"/>
  <c r="L21" i="2"/>
  <c r="B22" i="2"/>
  <c r="C22" i="2"/>
  <c r="D22" i="2"/>
  <c r="E22" i="2"/>
  <c r="F22" i="2"/>
  <c r="G22" i="2"/>
  <c r="H22" i="2"/>
  <c r="I22" i="2"/>
  <c r="J22" i="2"/>
  <c r="K22" i="2"/>
  <c r="L22" i="2"/>
  <c r="B23" i="2"/>
  <c r="C23" i="2"/>
  <c r="D23" i="2"/>
  <c r="E23" i="2"/>
  <c r="F23" i="2"/>
  <c r="G23" i="2"/>
  <c r="H23" i="2"/>
  <c r="I23" i="2"/>
  <c r="J23" i="2"/>
  <c r="K23" i="2"/>
  <c r="L23" i="2"/>
  <c r="B24" i="2"/>
  <c r="C24" i="2"/>
  <c r="D24" i="2"/>
  <c r="E24" i="2"/>
  <c r="F24" i="2"/>
  <c r="G24" i="2"/>
  <c r="H24" i="2"/>
  <c r="I24" i="2"/>
  <c r="J24" i="2"/>
  <c r="K24" i="2"/>
  <c r="L24" i="2"/>
  <c r="B25" i="2"/>
  <c r="C25" i="2"/>
  <c r="D25" i="2"/>
  <c r="E25" i="2"/>
  <c r="F25" i="2"/>
  <c r="G25" i="2"/>
  <c r="H25" i="2"/>
  <c r="I25" i="2"/>
  <c r="J25" i="2"/>
  <c r="K25" i="2"/>
  <c r="L25" i="2"/>
  <c r="B26" i="2"/>
  <c r="C26" i="2"/>
  <c r="D26" i="2"/>
  <c r="E26" i="2"/>
  <c r="F26" i="2"/>
  <c r="G26" i="2"/>
  <c r="H26" i="2"/>
  <c r="I26" i="2"/>
  <c r="J26" i="2"/>
  <c r="K26" i="2"/>
  <c r="L26" i="2"/>
  <c r="B27" i="2"/>
  <c r="C27" i="2"/>
  <c r="D27" i="2"/>
  <c r="E27" i="2"/>
  <c r="F27" i="2"/>
  <c r="G27" i="2"/>
  <c r="H27" i="2"/>
  <c r="I27" i="2"/>
  <c r="J27" i="2"/>
  <c r="K27" i="2"/>
  <c r="L27" i="2"/>
  <c r="B28" i="2"/>
  <c r="C28" i="2"/>
  <c r="D28" i="2"/>
  <c r="E28" i="2"/>
  <c r="F28" i="2"/>
  <c r="G28" i="2"/>
  <c r="H28" i="2"/>
  <c r="I28" i="2"/>
  <c r="J28" i="2"/>
  <c r="K28" i="2"/>
  <c r="L28" i="2"/>
  <c r="B29" i="2"/>
  <c r="C29" i="2"/>
  <c r="D29" i="2"/>
  <c r="E29" i="2"/>
  <c r="F29" i="2"/>
  <c r="G29" i="2"/>
  <c r="H29" i="2"/>
  <c r="I29" i="2"/>
  <c r="J29" i="2"/>
  <c r="K29" i="2"/>
  <c r="L29" i="2"/>
  <c r="B30" i="2"/>
  <c r="C30" i="2"/>
  <c r="D30" i="2"/>
  <c r="E30" i="2"/>
  <c r="F30" i="2"/>
  <c r="G30" i="2"/>
  <c r="H30" i="2"/>
  <c r="I30" i="2"/>
  <c r="J30" i="2"/>
  <c r="K30" i="2"/>
  <c r="L30" i="2"/>
  <c r="B31" i="2"/>
  <c r="C31" i="2"/>
  <c r="D31" i="2"/>
  <c r="E31" i="2"/>
  <c r="F31" i="2"/>
  <c r="G31" i="2"/>
  <c r="H31" i="2"/>
  <c r="I31" i="2"/>
  <c r="J31" i="2"/>
  <c r="K31" i="2"/>
  <c r="L31" i="2"/>
  <c r="B32" i="2"/>
  <c r="C32" i="2"/>
  <c r="D32" i="2"/>
  <c r="E32" i="2"/>
  <c r="F32" i="2"/>
  <c r="G32" i="2"/>
  <c r="H32" i="2"/>
  <c r="I32" i="2"/>
  <c r="J32" i="2"/>
  <c r="K32" i="2"/>
  <c r="L32" i="2"/>
  <c r="B33" i="2"/>
  <c r="C33" i="2"/>
  <c r="D33" i="2"/>
  <c r="E33" i="2"/>
  <c r="F33" i="2"/>
  <c r="G33" i="2"/>
  <c r="H33" i="2"/>
  <c r="I33" i="2"/>
  <c r="J33" i="2"/>
  <c r="K33" i="2"/>
  <c r="L33" i="2"/>
  <c r="B34" i="2"/>
  <c r="C34" i="2"/>
  <c r="D34" i="2"/>
  <c r="E34" i="2"/>
  <c r="F34" i="2"/>
  <c r="G34" i="2"/>
  <c r="H34" i="2"/>
  <c r="I34" i="2"/>
  <c r="J34" i="2"/>
  <c r="K34" i="2"/>
  <c r="L34" i="2"/>
  <c r="B35" i="2"/>
  <c r="C35" i="2"/>
  <c r="D35" i="2"/>
  <c r="E35" i="2"/>
  <c r="F35" i="2"/>
  <c r="G35" i="2"/>
  <c r="H35" i="2"/>
  <c r="I35" i="2"/>
  <c r="J35" i="2"/>
  <c r="K35" i="2"/>
  <c r="L35" i="2"/>
  <c r="B36" i="2"/>
  <c r="C36" i="2"/>
  <c r="D36" i="2"/>
  <c r="E36" i="2"/>
  <c r="F36" i="2"/>
  <c r="G36" i="2"/>
  <c r="H36" i="2"/>
  <c r="I36" i="2"/>
  <c r="J36" i="2"/>
  <c r="K36" i="2"/>
  <c r="L36" i="2"/>
  <c r="B37" i="2"/>
  <c r="C37" i="2"/>
  <c r="D37" i="2"/>
  <c r="E37" i="2"/>
  <c r="F37" i="2"/>
  <c r="G37" i="2"/>
  <c r="H37" i="2"/>
  <c r="I37" i="2"/>
  <c r="J37" i="2"/>
  <c r="K37" i="2"/>
  <c r="L37" i="2"/>
  <c r="B38" i="2"/>
  <c r="C38" i="2"/>
  <c r="D38" i="2"/>
  <c r="E38" i="2"/>
  <c r="F38" i="2"/>
  <c r="G38" i="2"/>
  <c r="H38" i="2"/>
  <c r="I38" i="2"/>
  <c r="J38" i="2"/>
  <c r="K38" i="2"/>
  <c r="L38" i="2"/>
  <c r="B39" i="2"/>
  <c r="C39" i="2"/>
  <c r="D39" i="2"/>
  <c r="E39" i="2"/>
  <c r="F39" i="2"/>
  <c r="G39" i="2"/>
  <c r="H39" i="2"/>
  <c r="I39" i="2"/>
  <c r="J39" i="2"/>
  <c r="K39" i="2"/>
  <c r="L39" i="2"/>
  <c r="B40" i="2"/>
  <c r="C40" i="2"/>
  <c r="D40" i="2"/>
  <c r="E40" i="2"/>
  <c r="F40" i="2"/>
  <c r="G40" i="2"/>
  <c r="H40" i="2"/>
  <c r="I40" i="2"/>
  <c r="J40" i="2"/>
  <c r="K40" i="2"/>
  <c r="L40" i="2"/>
  <c r="B41" i="2"/>
  <c r="C41" i="2"/>
  <c r="D41" i="2"/>
  <c r="E41" i="2"/>
  <c r="F41" i="2"/>
  <c r="G41" i="2"/>
  <c r="H41" i="2"/>
  <c r="I41" i="2"/>
  <c r="J41" i="2"/>
  <c r="K41" i="2"/>
  <c r="L41" i="2"/>
  <c r="B42" i="2"/>
  <c r="C42" i="2"/>
  <c r="D42" i="2"/>
  <c r="E42" i="2"/>
  <c r="F42" i="2"/>
  <c r="G42" i="2"/>
  <c r="H42" i="2"/>
  <c r="I42" i="2"/>
  <c r="J42" i="2"/>
  <c r="K42" i="2"/>
  <c r="L42" i="2"/>
  <c r="B43" i="2"/>
  <c r="C43" i="2"/>
  <c r="D43" i="2"/>
  <c r="E43" i="2"/>
  <c r="F43" i="2"/>
  <c r="G43" i="2"/>
  <c r="H43" i="2"/>
  <c r="I43" i="2"/>
  <c r="J43" i="2"/>
  <c r="K43" i="2"/>
  <c r="L43" i="2"/>
  <c r="B44" i="2"/>
  <c r="C44" i="2"/>
  <c r="D44" i="2"/>
  <c r="E44" i="2"/>
  <c r="F44" i="2"/>
  <c r="G44" i="2"/>
  <c r="H44" i="2"/>
  <c r="I44" i="2"/>
  <c r="J44" i="2"/>
  <c r="K44" i="2"/>
  <c r="L44" i="2"/>
  <c r="B45" i="2"/>
  <c r="C45" i="2"/>
  <c r="D45" i="2"/>
  <c r="E45" i="2"/>
  <c r="F45" i="2"/>
  <c r="G45" i="2"/>
  <c r="H45" i="2"/>
  <c r="I45" i="2"/>
  <c r="J45" i="2"/>
  <c r="K45" i="2"/>
  <c r="L45" i="2"/>
  <c r="B46" i="2"/>
  <c r="C46" i="2"/>
  <c r="D46" i="2"/>
  <c r="E46" i="2"/>
  <c r="F46" i="2"/>
  <c r="G46" i="2"/>
  <c r="H46" i="2"/>
  <c r="I46" i="2"/>
  <c r="J46" i="2"/>
  <c r="K46" i="2"/>
  <c r="L46" i="2"/>
  <c r="B47" i="2"/>
  <c r="C47" i="2"/>
  <c r="D47" i="2"/>
  <c r="E47" i="2"/>
  <c r="F47" i="2"/>
  <c r="G47" i="2"/>
  <c r="H47" i="2"/>
  <c r="I47" i="2"/>
  <c r="J47" i="2"/>
  <c r="K47" i="2"/>
  <c r="L47" i="2"/>
  <c r="B48" i="2"/>
  <c r="C48" i="2"/>
  <c r="D48" i="2"/>
  <c r="E48" i="2"/>
  <c r="F48" i="2"/>
  <c r="G48" i="2"/>
  <c r="H48" i="2"/>
  <c r="I48" i="2"/>
  <c r="J48" i="2"/>
  <c r="K48" i="2"/>
  <c r="L48" i="2"/>
  <c r="B49" i="2"/>
  <c r="C49" i="2"/>
  <c r="D49" i="2"/>
  <c r="E49" i="2"/>
  <c r="F49" i="2"/>
  <c r="G49" i="2"/>
  <c r="H49" i="2"/>
  <c r="I49" i="2"/>
  <c r="J49" i="2"/>
  <c r="K49" i="2"/>
  <c r="L49" i="2"/>
  <c r="B50" i="2"/>
  <c r="C50" i="2"/>
  <c r="D50" i="2"/>
  <c r="E50" i="2"/>
  <c r="F50" i="2"/>
  <c r="G50" i="2"/>
  <c r="H50" i="2"/>
  <c r="I50" i="2"/>
  <c r="J50" i="2"/>
  <c r="K50" i="2"/>
  <c r="L50" i="2"/>
  <c r="B51" i="2"/>
  <c r="C51" i="2"/>
  <c r="D51" i="2"/>
  <c r="E51" i="2"/>
  <c r="F51" i="2"/>
  <c r="G51" i="2"/>
  <c r="H51" i="2"/>
  <c r="I51" i="2"/>
  <c r="J51" i="2"/>
  <c r="K51" i="2"/>
  <c r="L51" i="2"/>
  <c r="B52" i="2"/>
  <c r="C52" i="2"/>
  <c r="D52" i="2"/>
  <c r="E52" i="2"/>
  <c r="F52" i="2"/>
  <c r="G52" i="2"/>
  <c r="H52" i="2"/>
  <c r="I52" i="2"/>
  <c r="J52" i="2"/>
  <c r="K52" i="2"/>
  <c r="L52" i="2"/>
  <c r="B53" i="2"/>
  <c r="C53" i="2"/>
  <c r="D53" i="2"/>
  <c r="E53" i="2"/>
  <c r="F53" i="2"/>
  <c r="G53" i="2"/>
  <c r="H53" i="2"/>
  <c r="I53" i="2"/>
  <c r="J53" i="2"/>
  <c r="K53" i="2"/>
  <c r="L53" i="2"/>
  <c r="B54" i="2"/>
  <c r="C54" i="2"/>
  <c r="D54" i="2"/>
  <c r="E54" i="2"/>
  <c r="F54" i="2"/>
  <c r="G54" i="2"/>
  <c r="H54" i="2"/>
  <c r="I54" i="2"/>
  <c r="J54" i="2"/>
  <c r="K54" i="2"/>
  <c r="L54" i="2"/>
  <c r="B55" i="2"/>
  <c r="C55" i="2"/>
  <c r="D55" i="2"/>
  <c r="E55" i="2"/>
  <c r="F55" i="2"/>
  <c r="G55" i="2"/>
  <c r="H55" i="2"/>
  <c r="I55" i="2"/>
  <c r="J55" i="2"/>
  <c r="K55" i="2"/>
  <c r="L55" i="2"/>
  <c r="B56" i="2"/>
  <c r="C56" i="2"/>
  <c r="D56" i="2"/>
  <c r="E56" i="2"/>
  <c r="F56" i="2"/>
  <c r="G56" i="2"/>
  <c r="H56" i="2"/>
  <c r="I56" i="2"/>
  <c r="J56" i="2"/>
  <c r="K56" i="2"/>
  <c r="L56" i="2"/>
  <c r="B57" i="2"/>
  <c r="C57" i="2"/>
  <c r="D57" i="2"/>
  <c r="E57" i="2"/>
  <c r="F57" i="2"/>
  <c r="G57" i="2"/>
  <c r="H57" i="2"/>
  <c r="I57" i="2"/>
  <c r="J57" i="2"/>
  <c r="K57" i="2"/>
  <c r="L57" i="2"/>
  <c r="B58" i="2"/>
  <c r="C58" i="2"/>
  <c r="D58" i="2"/>
  <c r="E58" i="2"/>
  <c r="F58" i="2"/>
  <c r="G58" i="2"/>
  <c r="H58" i="2"/>
  <c r="I58" i="2"/>
  <c r="J58" i="2"/>
  <c r="K58" i="2"/>
  <c r="L58" i="2"/>
  <c r="B59" i="2"/>
  <c r="C59" i="2"/>
  <c r="D59" i="2"/>
  <c r="E59" i="2"/>
  <c r="F59" i="2"/>
  <c r="G59" i="2"/>
  <c r="H59" i="2"/>
  <c r="I59" i="2"/>
  <c r="J59" i="2"/>
  <c r="K59" i="2"/>
  <c r="L59" i="2"/>
  <c r="B60" i="2"/>
  <c r="C60" i="2"/>
  <c r="D60" i="2"/>
  <c r="E60" i="2"/>
  <c r="F60" i="2"/>
  <c r="G60" i="2"/>
  <c r="H60" i="2"/>
  <c r="I60" i="2"/>
  <c r="J60" i="2"/>
  <c r="K60" i="2"/>
  <c r="L60" i="2"/>
  <c r="B61" i="2"/>
  <c r="C61" i="2"/>
  <c r="D61" i="2"/>
  <c r="E61" i="2"/>
  <c r="F61" i="2"/>
  <c r="G61" i="2"/>
  <c r="H61" i="2"/>
  <c r="I61" i="2"/>
  <c r="J61" i="2"/>
  <c r="K61" i="2"/>
  <c r="L61" i="2"/>
  <c r="B62" i="2"/>
  <c r="C62" i="2"/>
  <c r="D62" i="2"/>
  <c r="E62" i="2"/>
  <c r="F62" i="2"/>
  <c r="G62" i="2"/>
  <c r="H62" i="2"/>
  <c r="I62" i="2"/>
  <c r="J62" i="2"/>
  <c r="K62" i="2"/>
  <c r="L62" i="2"/>
  <c r="B63" i="2"/>
  <c r="C63" i="2"/>
  <c r="D63" i="2"/>
  <c r="E63" i="2"/>
  <c r="F63" i="2"/>
  <c r="G63" i="2"/>
  <c r="H63" i="2"/>
  <c r="I63" i="2"/>
  <c r="J63" i="2"/>
  <c r="K63" i="2"/>
  <c r="L63" i="2"/>
  <c r="B64" i="2"/>
  <c r="C64" i="2"/>
  <c r="D64" i="2"/>
  <c r="E64" i="2"/>
  <c r="F64" i="2"/>
  <c r="G64" i="2"/>
  <c r="H64" i="2"/>
  <c r="I64" i="2"/>
  <c r="J64" i="2"/>
  <c r="K64" i="2"/>
  <c r="L64" i="2"/>
  <c r="B65" i="2"/>
  <c r="C65" i="2"/>
  <c r="D65" i="2"/>
  <c r="E65" i="2"/>
  <c r="F65" i="2"/>
  <c r="G65" i="2"/>
  <c r="H65" i="2"/>
  <c r="I65" i="2"/>
  <c r="J65" i="2"/>
  <c r="K65" i="2"/>
  <c r="L65" i="2"/>
  <c r="B66" i="2"/>
  <c r="C66" i="2"/>
  <c r="D66" i="2"/>
  <c r="E66" i="2"/>
  <c r="F66" i="2"/>
  <c r="G66" i="2"/>
  <c r="H66" i="2"/>
  <c r="I66" i="2"/>
  <c r="J66" i="2"/>
  <c r="K66" i="2"/>
  <c r="L66" i="2"/>
  <c r="B67" i="2"/>
  <c r="C67" i="2"/>
  <c r="D67" i="2"/>
  <c r="E67" i="2"/>
  <c r="F67" i="2"/>
  <c r="G67" i="2"/>
  <c r="H67" i="2"/>
  <c r="I67" i="2"/>
  <c r="J67" i="2"/>
  <c r="K67" i="2"/>
  <c r="L67" i="2"/>
  <c r="B68" i="2"/>
  <c r="C68" i="2"/>
  <c r="D68" i="2"/>
  <c r="E68" i="2"/>
  <c r="F68" i="2"/>
  <c r="G68" i="2"/>
  <c r="H68" i="2"/>
  <c r="I68" i="2"/>
  <c r="J68" i="2"/>
  <c r="K68" i="2"/>
  <c r="L68" i="2"/>
  <c r="B69" i="2"/>
  <c r="C69" i="2"/>
  <c r="D69" i="2"/>
  <c r="E69" i="2"/>
  <c r="F69" i="2"/>
  <c r="G69" i="2"/>
  <c r="H69" i="2"/>
  <c r="I69" i="2"/>
  <c r="J69" i="2"/>
  <c r="K69" i="2"/>
  <c r="L69" i="2"/>
  <c r="B70" i="2"/>
  <c r="C70" i="2"/>
  <c r="D70" i="2"/>
  <c r="E70" i="2"/>
  <c r="F70" i="2"/>
  <c r="G70" i="2"/>
  <c r="H70" i="2"/>
  <c r="I70" i="2"/>
  <c r="J70" i="2"/>
  <c r="K70" i="2"/>
  <c r="L70" i="2"/>
  <c r="B71" i="2"/>
  <c r="C71" i="2"/>
  <c r="D71" i="2"/>
  <c r="E71" i="2"/>
  <c r="F71" i="2"/>
  <c r="G71" i="2"/>
  <c r="H71" i="2"/>
  <c r="I71" i="2"/>
  <c r="J71" i="2"/>
  <c r="K71" i="2"/>
  <c r="L71" i="2"/>
  <c r="B72" i="2"/>
  <c r="C72" i="2"/>
  <c r="D72" i="2"/>
  <c r="E72" i="2"/>
  <c r="F72" i="2"/>
  <c r="G72" i="2"/>
  <c r="H72" i="2"/>
  <c r="I72" i="2"/>
  <c r="J72" i="2"/>
  <c r="K72" i="2"/>
  <c r="L72" i="2"/>
  <c r="B73" i="2"/>
  <c r="C73" i="2"/>
  <c r="D73" i="2"/>
  <c r="E73" i="2"/>
  <c r="F73" i="2"/>
  <c r="G73" i="2"/>
  <c r="H73" i="2"/>
  <c r="I73" i="2"/>
  <c r="J73" i="2"/>
  <c r="K73" i="2"/>
  <c r="L73" i="2"/>
  <c r="B74" i="2"/>
  <c r="C74" i="2"/>
  <c r="D74" i="2"/>
  <c r="E74" i="2"/>
  <c r="F74" i="2"/>
  <c r="G74" i="2"/>
  <c r="H74" i="2"/>
  <c r="I74" i="2"/>
  <c r="J74" i="2"/>
  <c r="K74" i="2"/>
  <c r="L74" i="2"/>
  <c r="B75" i="2"/>
  <c r="C75" i="2"/>
  <c r="D75" i="2"/>
  <c r="E75" i="2"/>
  <c r="F75" i="2"/>
  <c r="G75" i="2"/>
  <c r="H75" i="2"/>
  <c r="I75" i="2"/>
  <c r="J75" i="2"/>
  <c r="K75" i="2"/>
  <c r="L75" i="2"/>
  <c r="B76" i="2"/>
  <c r="C76" i="2"/>
  <c r="D76" i="2"/>
  <c r="E76" i="2"/>
  <c r="F76" i="2"/>
  <c r="G76" i="2"/>
  <c r="H76" i="2"/>
  <c r="I76" i="2"/>
  <c r="J76" i="2"/>
  <c r="K76" i="2"/>
  <c r="L76" i="2"/>
  <c r="B77" i="2"/>
  <c r="C77" i="2"/>
  <c r="D77" i="2"/>
  <c r="E77" i="2"/>
  <c r="F77" i="2"/>
  <c r="G77" i="2"/>
  <c r="H77" i="2"/>
  <c r="I77" i="2"/>
  <c r="J77" i="2"/>
  <c r="K77" i="2"/>
  <c r="L77" i="2"/>
  <c r="B78" i="2"/>
  <c r="C78" i="2"/>
  <c r="D78" i="2"/>
  <c r="E78" i="2"/>
  <c r="F78" i="2"/>
  <c r="G78" i="2"/>
  <c r="H78" i="2"/>
  <c r="I78" i="2"/>
  <c r="J78" i="2"/>
  <c r="K78" i="2"/>
  <c r="L78" i="2"/>
  <c r="B79" i="2"/>
  <c r="C79" i="2"/>
  <c r="D79" i="2"/>
  <c r="E79" i="2"/>
  <c r="F79" i="2"/>
  <c r="G79" i="2"/>
  <c r="H79" i="2"/>
  <c r="I79" i="2"/>
  <c r="J79" i="2"/>
  <c r="K79" i="2"/>
  <c r="L79" i="2"/>
  <c r="B80" i="2"/>
  <c r="C80" i="2"/>
  <c r="D80" i="2"/>
  <c r="E80" i="2"/>
  <c r="F80" i="2"/>
  <c r="G80" i="2"/>
  <c r="H80" i="2"/>
  <c r="I80" i="2"/>
  <c r="J80" i="2"/>
  <c r="K80" i="2"/>
  <c r="L80" i="2"/>
  <c r="B81" i="2"/>
  <c r="C81" i="2"/>
  <c r="D81" i="2"/>
  <c r="E81" i="2"/>
  <c r="F81" i="2"/>
  <c r="G81" i="2"/>
  <c r="H81" i="2"/>
  <c r="I81" i="2"/>
  <c r="J81" i="2"/>
  <c r="K81" i="2"/>
  <c r="L81" i="2"/>
  <c r="B82" i="2"/>
  <c r="C82" i="2"/>
  <c r="D82" i="2"/>
  <c r="E82" i="2"/>
  <c r="F82" i="2"/>
  <c r="G82" i="2"/>
  <c r="H82" i="2"/>
  <c r="I82" i="2"/>
  <c r="J82" i="2"/>
  <c r="K82" i="2"/>
  <c r="L82" i="2"/>
  <c r="B83" i="2"/>
  <c r="C83" i="2"/>
  <c r="D83" i="2"/>
  <c r="E83" i="2"/>
  <c r="F83" i="2"/>
  <c r="G83" i="2"/>
  <c r="H83" i="2"/>
  <c r="I83" i="2"/>
  <c r="J83" i="2"/>
  <c r="K83" i="2"/>
  <c r="L83" i="2"/>
  <c r="B84" i="2"/>
  <c r="C84" i="2"/>
  <c r="D84" i="2"/>
  <c r="E84" i="2"/>
  <c r="F84" i="2"/>
  <c r="G84" i="2"/>
  <c r="H84" i="2"/>
  <c r="I84" i="2"/>
  <c r="J84" i="2"/>
  <c r="K84" i="2"/>
  <c r="L84" i="2"/>
  <c r="B85" i="2"/>
  <c r="C85" i="2"/>
  <c r="D85" i="2"/>
  <c r="E85" i="2"/>
  <c r="F85" i="2"/>
  <c r="G85" i="2"/>
  <c r="H85" i="2"/>
  <c r="I85" i="2"/>
  <c r="J85" i="2"/>
  <c r="K85" i="2"/>
  <c r="L85" i="2"/>
  <c r="B86" i="2"/>
  <c r="C86" i="2"/>
  <c r="D86" i="2"/>
  <c r="E86" i="2"/>
  <c r="F86" i="2"/>
  <c r="G86" i="2"/>
  <c r="H86" i="2"/>
  <c r="I86" i="2"/>
  <c r="J86" i="2"/>
  <c r="K86" i="2"/>
  <c r="L86" i="2"/>
  <c r="B87" i="2"/>
  <c r="C87" i="2"/>
  <c r="D87" i="2"/>
  <c r="E87" i="2"/>
  <c r="F87" i="2"/>
  <c r="G87" i="2"/>
  <c r="H87" i="2"/>
  <c r="I87" i="2"/>
  <c r="J87" i="2"/>
  <c r="K87" i="2"/>
  <c r="L87" i="2"/>
  <c r="B88" i="2"/>
  <c r="C88" i="2"/>
  <c r="D88" i="2"/>
  <c r="E88" i="2"/>
  <c r="F88" i="2"/>
  <c r="G88" i="2"/>
  <c r="H88" i="2"/>
  <c r="I88" i="2"/>
  <c r="J88" i="2"/>
  <c r="K88" i="2"/>
  <c r="L88" i="2"/>
  <c r="B89" i="2"/>
  <c r="C89" i="2"/>
  <c r="D89" i="2"/>
  <c r="E89" i="2"/>
  <c r="F89" i="2"/>
  <c r="G89" i="2"/>
  <c r="H89" i="2"/>
  <c r="I89" i="2"/>
  <c r="J89" i="2"/>
  <c r="K89" i="2"/>
  <c r="L89" i="2"/>
  <c r="B90" i="2"/>
  <c r="C90" i="2"/>
  <c r="D90" i="2"/>
  <c r="E90" i="2"/>
  <c r="F90" i="2"/>
  <c r="G90" i="2"/>
  <c r="H90" i="2"/>
  <c r="I90" i="2"/>
  <c r="J90" i="2"/>
  <c r="K90" i="2"/>
  <c r="L90" i="2"/>
  <c r="B91" i="2"/>
  <c r="C91" i="2"/>
  <c r="D91" i="2"/>
  <c r="E91" i="2"/>
  <c r="F91" i="2"/>
  <c r="G91" i="2"/>
  <c r="H91" i="2"/>
  <c r="I91" i="2"/>
  <c r="J91" i="2"/>
  <c r="K91" i="2"/>
  <c r="L91" i="2"/>
  <c r="B92" i="2"/>
  <c r="C92" i="2"/>
  <c r="D92" i="2"/>
  <c r="E92" i="2"/>
  <c r="F92" i="2"/>
  <c r="G92" i="2"/>
  <c r="H92" i="2"/>
  <c r="I92" i="2"/>
  <c r="J92" i="2"/>
  <c r="K92" i="2"/>
  <c r="L92" i="2"/>
  <c r="B93" i="2"/>
  <c r="C93" i="2"/>
  <c r="D93" i="2"/>
  <c r="E93" i="2"/>
  <c r="F93" i="2"/>
  <c r="G93" i="2"/>
  <c r="H93" i="2"/>
  <c r="I93" i="2"/>
  <c r="J93" i="2"/>
  <c r="K93" i="2"/>
  <c r="L93" i="2"/>
  <c r="B94" i="2"/>
  <c r="C94" i="2"/>
  <c r="D94" i="2"/>
  <c r="E94" i="2"/>
  <c r="F94" i="2"/>
  <c r="G94" i="2"/>
  <c r="H94" i="2"/>
  <c r="I94" i="2"/>
  <c r="J94" i="2"/>
  <c r="K94" i="2"/>
  <c r="L94" i="2"/>
  <c r="B6" i="2"/>
  <c r="C6" i="2"/>
  <c r="D6" i="2"/>
  <c r="E6" i="2"/>
  <c r="F6" i="2"/>
  <c r="G6" i="2"/>
  <c r="H6" i="2"/>
  <c r="I6" i="2"/>
  <c r="J6" i="2"/>
  <c r="K6" i="2"/>
  <c r="L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C96" i="7" l="1"/>
  <c r="B96" i="7"/>
  <c r="C95" i="7"/>
  <c r="B95" i="7"/>
  <c r="C94" i="7"/>
  <c r="B94" i="7"/>
  <c r="C93" i="7"/>
  <c r="B93" i="7"/>
  <c r="C92" i="7"/>
  <c r="B92" i="7"/>
  <c r="C91" i="7"/>
  <c r="B91" i="7"/>
  <c r="C90" i="7"/>
  <c r="B90" i="7"/>
  <c r="C89" i="7"/>
  <c r="B89" i="7"/>
  <c r="C88" i="7"/>
  <c r="B88" i="7"/>
  <c r="C87" i="7"/>
  <c r="B87" i="7"/>
  <c r="C86" i="7"/>
  <c r="B86" i="7"/>
  <c r="AG6" i="2" l="1"/>
  <c r="C22" i="7" l="1"/>
  <c r="C85" i="7" l="1"/>
  <c r="B85" i="7"/>
  <c r="C84" i="7"/>
  <c r="B84" i="7"/>
  <c r="C83" i="7"/>
  <c r="B83" i="7"/>
  <c r="C82" i="7"/>
  <c r="B82" i="7"/>
  <c r="C81" i="7"/>
  <c r="B81" i="7"/>
  <c r="C80" i="7"/>
  <c r="B80" i="7"/>
  <c r="C79" i="7"/>
  <c r="B79" i="7"/>
  <c r="C78" i="7"/>
  <c r="B78" i="7"/>
  <c r="C77" i="7"/>
  <c r="B77" i="7"/>
  <c r="C76" i="7"/>
  <c r="B76" i="7"/>
  <c r="C75" i="7"/>
  <c r="B75" i="7"/>
  <c r="C74" i="7"/>
  <c r="B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C59" i="7"/>
  <c r="B59" i="7"/>
  <c r="C58" i="7"/>
  <c r="B58" i="7"/>
  <c r="C57" i="7"/>
  <c r="B57" i="7"/>
  <c r="C56" i="7"/>
  <c r="B56" i="7"/>
  <c r="C55" i="7"/>
  <c r="B55" i="7"/>
  <c r="C54" i="7"/>
  <c r="B54" i="7"/>
  <c r="C53" i="7"/>
  <c r="B53" i="7"/>
  <c r="C52" i="7"/>
  <c r="B52" i="7"/>
  <c r="C51" i="7"/>
  <c r="B51" i="7"/>
  <c r="C50" i="7"/>
  <c r="B50" i="7"/>
  <c r="C49" i="7"/>
  <c r="B49" i="7"/>
  <c r="C48" i="7"/>
  <c r="B48" i="7"/>
  <c r="C47" i="7"/>
  <c r="B47" i="7"/>
  <c r="C46" i="7"/>
  <c r="B46" i="7"/>
  <c r="C45" i="7"/>
  <c r="B45" i="7"/>
  <c r="C44" i="7"/>
  <c r="B44" i="7"/>
  <c r="C43" i="7"/>
  <c r="B43" i="7"/>
  <c r="C42" i="7"/>
  <c r="B42" i="7"/>
  <c r="C41" i="7"/>
  <c r="B41" i="7"/>
  <c r="C40" i="7"/>
  <c r="B40" i="7"/>
  <c r="C39" i="7"/>
  <c r="B39" i="7"/>
  <c r="C38" i="7"/>
  <c r="B38" i="7"/>
  <c r="C37" i="7"/>
  <c r="B37" i="7"/>
  <c r="C36" i="7"/>
  <c r="B36" i="7"/>
  <c r="C35" i="7"/>
  <c r="B35" i="7"/>
  <c r="C34" i="7"/>
  <c r="B34" i="7"/>
  <c r="C33" i="7"/>
  <c r="B33" i="7"/>
  <c r="C32" i="7"/>
  <c r="B32" i="7"/>
  <c r="C31" i="7"/>
  <c r="B31" i="7"/>
  <c r="C30" i="7"/>
  <c r="B30" i="7"/>
  <c r="C29" i="7"/>
  <c r="B29" i="7"/>
  <c r="C28" i="7"/>
  <c r="B28" i="7"/>
  <c r="C27" i="7"/>
  <c r="B27" i="7"/>
  <c r="C26" i="7"/>
  <c r="B26" i="7"/>
  <c r="C25" i="7"/>
  <c r="B25" i="7"/>
  <c r="C24" i="7"/>
  <c r="B24" i="7"/>
  <c r="C23" i="7"/>
  <c r="B23"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AL6" i="2"/>
  <c r="AK6" i="2"/>
  <c r="AJ6" i="2"/>
  <c r="AI6" i="2"/>
  <c r="AH6" i="2"/>
  <c r="D112" i="1"/>
  <c r="AF6" i="2"/>
  <c r="AE6" i="2"/>
  <c r="AD6" i="2"/>
  <c r="AC6" i="2"/>
  <c r="AB6" i="2"/>
  <c r="AA6" i="2"/>
  <c r="X6" i="2"/>
  <c r="W6" i="2"/>
  <c r="V6" i="2"/>
  <c r="U6" i="2"/>
  <c r="T6" i="2"/>
  <c r="S6" i="2"/>
  <c r="R6" i="2"/>
  <c r="Q6" i="2"/>
  <c r="P6" i="2"/>
  <c r="O6" i="2"/>
  <c r="D118" i="1"/>
  <c r="D116" i="1"/>
  <c r="C6" i="7" l="1"/>
  <c r="A6" i="2" l="1"/>
  <c r="A14" i="6" l="1"/>
  <c r="A71" i="6"/>
  <c r="A5" i="6"/>
  <c r="A6" i="6"/>
  <c r="A7" i="6"/>
  <c r="A8" i="6"/>
  <c r="A9" i="6"/>
  <c r="A10" i="6"/>
  <c r="A11" i="6"/>
  <c r="A12" i="6"/>
  <c r="A13"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5" i="6"/>
  <c r="A66" i="6"/>
  <c r="A67" i="6"/>
  <c r="A68" i="6"/>
  <c r="A69" i="6"/>
  <c r="A70" i="6"/>
  <c r="B6" i="7" l="1"/>
  <c r="Z6" i="2" l="1"/>
  <c r="N6" i="2"/>
  <c r="G4" i="4"/>
  <c r="B80" i="6" l="1"/>
  <c r="B78" i="6"/>
  <c r="B76" i="6"/>
  <c r="B74" i="6"/>
  <c r="A4" i="7" l="1"/>
  <c r="Y5" i="2" l="1"/>
  <c r="Y4" i="2"/>
  <c r="M5" i="2"/>
  <c r="M4" i="2"/>
  <c r="A5" i="2"/>
  <c r="A4" i="2"/>
  <c r="I100" i="1" l="1"/>
  <c r="H100" i="1"/>
  <c r="G100" i="1"/>
  <c r="F100" i="1"/>
  <c r="E100" i="1"/>
  <c r="J100" i="1"/>
  <c r="D113" i="1" l="1"/>
  <c r="J84" i="1"/>
  <c r="I84" i="1"/>
  <c r="H84" i="1"/>
  <c r="G84" i="1"/>
  <c r="F84" i="1"/>
  <c r="E84" i="1"/>
  <c r="J72" i="1"/>
  <c r="I72" i="1"/>
  <c r="H72" i="1"/>
  <c r="G72" i="1"/>
  <c r="F72" i="1"/>
  <c r="E72" i="1"/>
  <c r="J61" i="1"/>
  <c r="I61" i="1"/>
  <c r="H61" i="1"/>
  <c r="G61" i="1"/>
  <c r="F61" i="1"/>
  <c r="E61" i="1"/>
  <c r="J49" i="1"/>
  <c r="I49" i="1"/>
  <c r="H49" i="1"/>
  <c r="G49" i="1"/>
  <c r="F49" i="1"/>
  <c r="E49" i="1"/>
  <c r="J36" i="1"/>
  <c r="I36" i="1"/>
  <c r="H36" i="1"/>
  <c r="G36" i="1"/>
  <c r="F36" i="1"/>
  <c r="E36" i="1"/>
  <c r="I23" i="1"/>
  <c r="H23" i="1"/>
  <c r="G23" i="1"/>
  <c r="F23" i="1"/>
  <c r="E23" i="1"/>
  <c r="A4" i="6"/>
  <c r="A3" i="6"/>
  <c r="A6" i="7"/>
  <c r="A5" i="7"/>
  <c r="O11" i="1"/>
  <c r="O12" i="1"/>
  <c r="P12" i="1"/>
  <c r="P13" i="1" s="1"/>
  <c r="P14" i="1" s="1"/>
  <c r="P15" i="1" s="1"/>
  <c r="P16" i="1" s="1"/>
  <c r="P17" i="1" s="1"/>
  <c r="P18" i="1" s="1"/>
  <c r="P19" i="1" s="1"/>
  <c r="P20" i="1" s="1"/>
  <c r="P22" i="1" s="1"/>
  <c r="O13" i="1"/>
  <c r="O14" i="1"/>
  <c r="O15" i="1"/>
  <c r="O16" i="1"/>
  <c r="O17" i="1"/>
  <c r="O18" i="1"/>
  <c r="O19" i="1"/>
  <c r="O20" i="1"/>
  <c r="O22" i="1"/>
  <c r="O27" i="1"/>
  <c r="O28" i="1"/>
  <c r="P28" i="1"/>
  <c r="P29" i="1" s="1"/>
  <c r="P30" i="1" s="1"/>
  <c r="P31" i="1" s="1"/>
  <c r="O29" i="1"/>
  <c r="O30" i="1"/>
  <c r="O32" i="1"/>
  <c r="O33" i="1"/>
  <c r="P33" i="1"/>
  <c r="P34" i="1" s="1"/>
  <c r="P35" i="1" s="1"/>
  <c r="O34" i="1"/>
  <c r="O35" i="1"/>
  <c r="O40" i="1"/>
  <c r="O41" i="1"/>
  <c r="P41" i="1"/>
  <c r="P42" i="1" s="1"/>
  <c r="P43" i="1" s="1"/>
  <c r="P44" i="1" s="1"/>
  <c r="P45" i="1" s="1"/>
  <c r="P46" i="1" s="1"/>
  <c r="P47" i="1" s="1"/>
  <c r="P48" i="1" s="1"/>
  <c r="O42" i="1"/>
  <c r="O43" i="1"/>
  <c r="O44" i="1"/>
  <c r="O45" i="1"/>
  <c r="O46" i="1"/>
  <c r="O47" i="1"/>
  <c r="O48" i="1"/>
  <c r="O53" i="1"/>
  <c r="O54" i="1"/>
  <c r="P54" i="1"/>
  <c r="P55" i="1" s="1"/>
  <c r="P56" i="1" s="1"/>
  <c r="P57" i="1" s="1"/>
  <c r="P58" i="1" s="1"/>
  <c r="P59" i="1" s="1"/>
  <c r="P60" i="1" s="1"/>
  <c r="O55" i="1"/>
  <c r="O56" i="1"/>
  <c r="O57" i="1"/>
  <c r="O58" i="1"/>
  <c r="O59" i="1"/>
  <c r="O60" i="1"/>
  <c r="O65" i="1"/>
  <c r="O66" i="1"/>
  <c r="P66" i="1"/>
  <c r="P67" i="1" s="1"/>
  <c r="P68" i="1" s="1"/>
  <c r="P69" i="1" s="1"/>
  <c r="P70" i="1" s="1"/>
  <c r="P71" i="1" s="1"/>
  <c r="O67" i="1"/>
  <c r="O68" i="1"/>
  <c r="O69" i="1"/>
  <c r="O70" i="1"/>
  <c r="O71" i="1"/>
  <c r="O76" i="1"/>
  <c r="O77" i="1"/>
  <c r="P77" i="1"/>
  <c r="P78" i="1" s="1"/>
  <c r="P79" i="1" s="1"/>
  <c r="O78" i="1"/>
  <c r="O79" i="1"/>
  <c r="O80" i="1"/>
  <c r="P80" i="1"/>
  <c r="P81" i="1" s="1"/>
  <c r="P82" i="1" s="1"/>
  <c r="P83" i="1" s="1"/>
  <c r="O81" i="1"/>
  <c r="O82" i="1"/>
  <c r="O83" i="1"/>
  <c r="O91" i="1"/>
  <c r="O93" i="1"/>
  <c r="P93" i="1"/>
  <c r="O94" i="1"/>
  <c r="P94" i="1"/>
  <c r="P95" i="1" s="1"/>
  <c r="P97" i="1" s="1"/>
  <c r="O95" i="1"/>
  <c r="O97" i="1"/>
  <c r="K8" i="1"/>
  <c r="D8" i="1"/>
  <c r="K103" i="1"/>
  <c r="Y6" i="2"/>
  <c r="M6" i="2"/>
  <c r="K94" i="1"/>
  <c r="A94" i="1"/>
  <c r="K79" i="1"/>
  <c r="A79" i="1"/>
  <c r="K32" i="1"/>
  <c r="A32" i="1"/>
  <c r="K31" i="1"/>
  <c r="B3" i="5"/>
  <c r="G4" i="5"/>
  <c r="G4" i="3"/>
  <c r="A97" i="1"/>
  <c r="A95" i="1"/>
  <c r="A93" i="1"/>
  <c r="A91" i="1"/>
  <c r="A83" i="1"/>
  <c r="A82" i="1"/>
  <c r="A81" i="1"/>
  <c r="A80" i="1"/>
  <c r="A78" i="1"/>
  <c r="A77" i="1"/>
  <c r="A76" i="1"/>
  <c r="A71" i="1"/>
  <c r="A70" i="1"/>
  <c r="A69" i="1"/>
  <c r="A68" i="1"/>
  <c r="A67" i="1"/>
  <c r="A66" i="1"/>
  <c r="A65" i="1"/>
  <c r="A60" i="1"/>
  <c r="A59" i="1"/>
  <c r="A58" i="1"/>
  <c r="A57" i="1"/>
  <c r="A56" i="1"/>
  <c r="A55" i="1"/>
  <c r="A54" i="1"/>
  <c r="A53" i="1"/>
  <c r="A48" i="1"/>
  <c r="A47" i="1"/>
  <c r="A46" i="1"/>
  <c r="A45" i="1"/>
  <c r="A44" i="1"/>
  <c r="A43" i="1"/>
  <c r="A42" i="1"/>
  <c r="A41" i="1"/>
  <c r="A40" i="1"/>
  <c r="A35" i="1"/>
  <c r="A34" i="1"/>
  <c r="A33" i="1"/>
  <c r="A30" i="1"/>
  <c r="A29" i="1"/>
  <c r="A28" i="1"/>
  <c r="A27" i="1"/>
  <c r="A22" i="1"/>
  <c r="A20" i="1"/>
  <c r="A19" i="1"/>
  <c r="A18" i="1"/>
  <c r="A17" i="1"/>
  <c r="A16" i="1"/>
  <c r="A15" i="1"/>
  <c r="A14" i="1"/>
  <c r="A13" i="1"/>
  <c r="A12" i="1"/>
  <c r="A11" i="1"/>
  <c r="K18" i="1"/>
  <c r="K33" i="1"/>
  <c r="K34" i="1"/>
  <c r="K46" i="1"/>
  <c r="K47" i="1"/>
  <c r="K60" i="1"/>
  <c r="K80" i="1"/>
  <c r="K82" i="1"/>
  <c r="K91" i="1"/>
  <c r="K100" i="1" s="1"/>
  <c r="K93" i="1"/>
  <c r="K95" i="1"/>
  <c r="K97" i="1"/>
  <c r="K30" i="1"/>
  <c r="K44" i="1"/>
  <c r="K71" i="1"/>
  <c r="K81" i="1"/>
  <c r="J23" i="1"/>
  <c r="K11" i="1"/>
  <c r="K23" i="1" s="1"/>
  <c r="K16" i="1"/>
  <c r="K42" i="1"/>
  <c r="K57" i="1"/>
  <c r="K14" i="1"/>
  <c r="K17" i="1"/>
  <c r="K40" i="1"/>
  <c r="K49" i="1" s="1"/>
  <c r="K29" i="1"/>
  <c r="K70" i="1"/>
  <c r="K83" i="1"/>
  <c r="K78" i="1"/>
  <c r="K77" i="1"/>
  <c r="K76" i="1"/>
  <c r="K84" i="1" s="1"/>
  <c r="K69" i="1"/>
  <c r="K68" i="1"/>
  <c r="K67" i="1"/>
  <c r="K66" i="1"/>
  <c r="K65" i="1"/>
  <c r="K72" i="1" s="1"/>
  <c r="K59" i="1"/>
  <c r="K58" i="1"/>
  <c r="K56" i="1"/>
  <c r="K55" i="1"/>
  <c r="K54" i="1"/>
  <c r="K53" i="1"/>
  <c r="K61" i="1" s="1"/>
  <c r="K45" i="1"/>
  <c r="K43" i="1"/>
  <c r="K41" i="1"/>
  <c r="K35" i="1"/>
  <c r="K28" i="1"/>
  <c r="K27" i="1"/>
  <c r="K36" i="1" s="1"/>
  <c r="K22" i="1"/>
  <c r="K20" i="1"/>
  <c r="K19" i="1"/>
  <c r="K15" i="1"/>
  <c r="K13" i="1"/>
  <c r="K12" i="1"/>
  <c r="B3" i="3"/>
  <c r="D115" i="1" l="1"/>
  <c r="B73" i="6"/>
  <c r="B75" i="6" s="1"/>
  <c r="I103" i="1"/>
  <c r="J37" i="1"/>
  <c r="G103" i="1"/>
  <c r="J62" i="1"/>
  <c r="J85" i="1"/>
  <c r="H103" i="1"/>
  <c r="E101" i="1"/>
  <c r="E50" i="1"/>
  <c r="E62" i="1"/>
  <c r="E24" i="1"/>
  <c r="E103" i="1"/>
  <c r="E73" i="1"/>
  <c r="E85" i="1"/>
  <c r="F103" i="1"/>
  <c r="E37" i="1"/>
  <c r="D114" i="1" l="1"/>
  <c r="J103" i="1"/>
  <c r="D111" i="1" s="1"/>
  <c r="D117" i="1" s="1"/>
  <c r="E104" i="1"/>
  <c r="D107" i="1" s="1"/>
  <c r="D109" i="1" s="1"/>
  <c r="B81" i="6"/>
  <c r="B79" i="6"/>
  <c r="B77" i="6"/>
  <c r="D110" i="1" l="1"/>
</calcChain>
</file>

<file path=xl/comments1.xml><?xml version="1.0" encoding="utf-8"?>
<comments xmlns="http://schemas.openxmlformats.org/spreadsheetml/2006/main">
  <authors>
    <author>Jerzy Nawrocki</author>
    <author>Malkowska</author>
    <author>Zbyszko Królikowski</author>
  </authors>
  <commentList>
    <comment ref="A10" authorId="0">
      <text>
        <r>
          <rPr>
            <sz val="8"/>
            <color indexed="81"/>
            <rFont val="Tahoma"/>
            <family val="2"/>
            <charset val="238"/>
          </rPr>
          <t xml:space="preserve">Analiza kompletności planu studiów NIESTACJONARNYCH.
"+" Przedmiot o podanym symbolu
      występuje na studiach niestac.
"?" Przedmiot o podanym symbolu
     NIE występuje na studiach niestac.
</t>
        </r>
      </text>
    </comment>
    <comment ref="B10" authorId="0">
      <text>
        <r>
          <rPr>
            <sz val="8"/>
            <color indexed="81"/>
            <rFont val="Tahoma"/>
            <family val="2"/>
            <charset val="238"/>
          </rPr>
          <t xml:space="preserve">Sym=Symbol przedmiotu
         (musi być unikatowy)
</t>
        </r>
      </text>
    </comment>
    <comment ref="E10" authorId="0">
      <text>
        <r>
          <rPr>
            <sz val="8"/>
            <color indexed="81"/>
            <rFont val="Tahoma"/>
            <family val="2"/>
            <charset val="238"/>
          </rPr>
          <t xml:space="preserve">Wykłady
</t>
        </r>
      </text>
    </comment>
    <comment ref="F10" authorId="0">
      <text>
        <r>
          <rPr>
            <sz val="8"/>
            <color indexed="81"/>
            <rFont val="Tahoma"/>
            <family val="2"/>
            <charset val="238"/>
          </rPr>
          <t xml:space="preserve">Ćwiczenia
</t>
        </r>
      </text>
    </comment>
    <comment ref="G10" authorId="0">
      <text>
        <r>
          <rPr>
            <sz val="8"/>
            <color indexed="81"/>
            <rFont val="Tahoma"/>
            <family val="2"/>
            <charset val="238"/>
          </rPr>
          <t xml:space="preserve">Laboratoria
</t>
        </r>
      </text>
    </comment>
    <comment ref="H10" authorId="0">
      <text>
        <r>
          <rPr>
            <sz val="8"/>
            <color indexed="81"/>
            <rFont val="Tahoma"/>
            <family val="2"/>
            <charset val="238"/>
          </rPr>
          <t xml:space="preserve">Projekty
</t>
        </r>
      </text>
    </comment>
    <comment ref="I10" authorId="0">
      <text>
        <r>
          <rPr>
            <sz val="8"/>
            <color indexed="81"/>
            <rFont val="Tahoma"/>
            <family val="2"/>
            <charset val="238"/>
          </rPr>
          <t xml:space="preserve">Seminaria
</t>
        </r>
      </text>
    </comment>
    <comment ref="L10" authorId="1">
      <text>
        <r>
          <rPr>
            <b/>
            <sz val="9"/>
            <color indexed="81"/>
            <rFont val="Tahoma"/>
            <family val="2"/>
            <charset val="238"/>
          </rPr>
          <t>Przedmioty obieralne</t>
        </r>
        <r>
          <rPr>
            <sz val="9"/>
            <color indexed="81"/>
            <rFont val="Tahoma"/>
            <family val="2"/>
            <charset val="238"/>
          </rPr>
          <t xml:space="preserve">
</t>
        </r>
      </text>
    </comment>
    <comment ref="M10" authorId="1">
      <text>
        <r>
          <rPr>
            <b/>
            <sz val="10"/>
            <color indexed="81"/>
            <rFont val="Tahoma"/>
            <family val="2"/>
            <charset val="238"/>
          </rPr>
          <t xml:space="preserve">Zajęcia z zakresu nauk podstawowych dla kierunku Informatyka
</t>
        </r>
      </text>
    </comment>
    <comment ref="N10" authorId="2">
      <text>
        <r>
          <rPr>
            <b/>
            <sz val="9"/>
            <color indexed="81"/>
            <rFont val="Tahoma"/>
            <family val="2"/>
            <charset val="238"/>
          </rPr>
          <t xml:space="preserve">Przedmiot obejmujący zajęcia o charakterze praktycznym związane ze zdobywaniem przez studentów umiejętności praktycznych właściwych dla zakresu działalności zawodowej informatyka
</t>
        </r>
      </text>
    </comment>
    <comment ref="O10" authorId="0">
      <text>
        <r>
          <rPr>
            <sz val="8"/>
            <color indexed="81"/>
            <rFont val="Tahoma"/>
            <family val="2"/>
            <charset val="238"/>
          </rPr>
          <t xml:space="preserve">Jeśli przedmiot realizuje treści zawarte w standardzie, czyli występuje w zakładkach 'Podst' lub 'Kierunk', to  w tej kolumnie pojawi się '*'. Przedmiot taki nie może być przedmiotem obieralnym (obi).
</t>
        </r>
      </text>
    </comment>
    <comment ref="Q10" authorId="1">
      <text>
        <r>
          <rPr>
            <b/>
            <sz val="9"/>
            <color indexed="81"/>
            <rFont val="Tahoma"/>
            <family val="2"/>
            <charset val="238"/>
          </rPr>
          <t>Zajęcia służące zdobywaniu pogłębionej wiedzy oraz umiejętności prowadzenia badań naukowych</t>
        </r>
        <r>
          <rPr>
            <sz val="9"/>
            <color indexed="81"/>
            <rFont val="Tahoma"/>
            <family val="2"/>
            <charset val="238"/>
          </rPr>
          <t xml:space="preserve">
</t>
        </r>
        <r>
          <rPr>
            <sz val="9"/>
            <color indexed="81"/>
            <rFont val="Tahoma"/>
            <family val="2"/>
            <charset val="238"/>
          </rPr>
          <t xml:space="preserve">
</t>
        </r>
      </text>
    </comment>
    <comment ref="J37" authorId="0">
      <text>
        <r>
          <rPr>
            <sz val="8"/>
            <color indexed="81"/>
            <rFont val="Tahoma"/>
            <family val="2"/>
            <charset val="238"/>
          </rPr>
          <t xml:space="preserve">Ma być 60.
</t>
        </r>
      </text>
    </comment>
  </commentList>
</comments>
</file>

<file path=xl/sharedStrings.xml><?xml version="1.0" encoding="utf-8"?>
<sst xmlns="http://schemas.openxmlformats.org/spreadsheetml/2006/main" count="1119" uniqueCount="456">
  <si>
    <t>Wspomaganie decyzji</t>
  </si>
  <si>
    <t>Podstawy automatyki</t>
  </si>
  <si>
    <t>Wychowanie fizyczne</t>
  </si>
  <si>
    <t>WF1</t>
  </si>
  <si>
    <t>WF2</t>
  </si>
  <si>
    <t xml:space="preserve">E </t>
  </si>
  <si>
    <t>Fizy2</t>
  </si>
  <si>
    <t>Komunikacja człowiek-komputer</t>
  </si>
  <si>
    <t>Aut</t>
  </si>
  <si>
    <t>Rozp</t>
  </si>
  <si>
    <t>PO1</t>
  </si>
  <si>
    <t>PO2</t>
  </si>
  <si>
    <t>Nies</t>
  </si>
  <si>
    <t>Prak</t>
  </si>
  <si>
    <t>Sem:</t>
  </si>
  <si>
    <t>1.</t>
  </si>
  <si>
    <t>ma umiejętności językowe w zakresie języka angielskiego, zgodne z wymaganiami określonymi dla poziomu B2 Europejskiego Systemu Opisu Kształcenia Językowego</t>
  </si>
  <si>
    <t>potrafi  ocenić - przynajmniej w podstawowym zakresie - różne aspekty ryzyka związanego z przedsięwzięciem informatycznym</t>
  </si>
  <si>
    <t>potrafi  ocenić złożoność obliczeniową algorytmów i problemów</t>
  </si>
  <si>
    <t>rozumie, że w informatyce wiedza i umiejętności bardzo szybko stają się przestarzałe</t>
  </si>
  <si>
    <t>Programowanie deklaratywne</t>
  </si>
  <si>
    <t>Fizyka dla informatyków 2</t>
  </si>
  <si>
    <t>Usługi biblioteczne i informacyjne</t>
  </si>
  <si>
    <t>Pracownia inżynierska</t>
  </si>
  <si>
    <t>Wiedza</t>
  </si>
  <si>
    <t>Kompetencje</t>
  </si>
  <si>
    <t>Umiejętności</t>
  </si>
  <si>
    <t>Umiejętnosci</t>
  </si>
  <si>
    <t>Efekt kształcenia</t>
  </si>
  <si>
    <t>Symbol</t>
  </si>
  <si>
    <t>MNiSW</t>
  </si>
  <si>
    <t>Kompetencje społeczne</t>
  </si>
  <si>
    <t>P1</t>
  </si>
  <si>
    <t>W</t>
  </si>
  <si>
    <t>C</t>
  </si>
  <si>
    <t>L</t>
  </si>
  <si>
    <t>P</t>
  </si>
  <si>
    <t>ECTS</t>
  </si>
  <si>
    <t>Algebra liniowa</t>
  </si>
  <si>
    <t>Analiza matematyczna</t>
  </si>
  <si>
    <t>E</t>
  </si>
  <si>
    <t>Logika obliczeniowa</t>
  </si>
  <si>
    <t>Podstawowe szkolenie z zakresu BHP</t>
  </si>
  <si>
    <t>Semestr 2:</t>
  </si>
  <si>
    <t>Matematyka dyskretna</t>
  </si>
  <si>
    <t>Semestr 3:</t>
  </si>
  <si>
    <t>Semestr 4:</t>
  </si>
  <si>
    <t>Architektura systemów komputerowych</t>
  </si>
  <si>
    <t>Sztuczna inteligencja</t>
  </si>
  <si>
    <t>Semestr 5:</t>
  </si>
  <si>
    <t>Semestr 6:</t>
  </si>
  <si>
    <t>Semestr 7:</t>
  </si>
  <si>
    <t>Bezpieczeństwo systemów informatycznych</t>
  </si>
  <si>
    <t>Seminarium dyplomowe</t>
  </si>
  <si>
    <t xml:space="preserve">Razem godz.: </t>
  </si>
  <si>
    <t>SumGodz</t>
  </si>
  <si>
    <t>Prob</t>
  </si>
  <si>
    <t>Arch</t>
  </si>
  <si>
    <t>Graf</t>
  </si>
  <si>
    <t>K</t>
  </si>
  <si>
    <t>Egz</t>
  </si>
  <si>
    <t>Proj</t>
  </si>
  <si>
    <t>S</t>
  </si>
  <si>
    <t xml:space="preserve">Cały rok: </t>
  </si>
  <si>
    <t>Ob.</t>
  </si>
  <si>
    <t>obi</t>
  </si>
  <si>
    <t>Narzędzia informatyki</t>
  </si>
  <si>
    <t>Fizyka dla informatyków</t>
  </si>
  <si>
    <t>Podstawy techniki cyfrowej</t>
  </si>
  <si>
    <t>Metody probabilistyczne</t>
  </si>
  <si>
    <t>Optymalizacja kombinatoryczna</t>
  </si>
  <si>
    <t>Programowanie obiektowe</t>
  </si>
  <si>
    <t>Sieci komputerowe 1</t>
  </si>
  <si>
    <t>Statystyka i analiza danych</t>
  </si>
  <si>
    <t>Przetwarzanie równoległe</t>
  </si>
  <si>
    <t>Przetwarzanie rozproszone</t>
  </si>
  <si>
    <t>BHP</t>
  </si>
  <si>
    <t>WdI</t>
  </si>
  <si>
    <t>Anal</t>
  </si>
  <si>
    <t>MDys</t>
  </si>
  <si>
    <t>NaIn</t>
  </si>
  <si>
    <t>Alge</t>
  </si>
  <si>
    <t>Bibl</t>
  </si>
  <si>
    <t>Sym.</t>
  </si>
  <si>
    <t>PTC</t>
  </si>
  <si>
    <t>SO2</t>
  </si>
  <si>
    <t>OptK</t>
  </si>
  <si>
    <t>SzIn</t>
  </si>
  <si>
    <t>ZaMa</t>
  </si>
  <si>
    <t>SK1</t>
  </si>
  <si>
    <t>SBD1</t>
  </si>
  <si>
    <t>Stat</t>
  </si>
  <si>
    <t>PDek</t>
  </si>
  <si>
    <t>PObi</t>
  </si>
  <si>
    <t>ASD</t>
  </si>
  <si>
    <t>SO1</t>
  </si>
  <si>
    <t>PEle</t>
  </si>
  <si>
    <t>Fizy</t>
  </si>
  <si>
    <t>Logi</t>
  </si>
  <si>
    <t>ProN</t>
  </si>
  <si>
    <t>IO2</t>
  </si>
  <si>
    <t>Wbud</t>
  </si>
  <si>
    <t>Tech3</t>
  </si>
  <si>
    <t>Zast</t>
  </si>
  <si>
    <t>Bezp</t>
  </si>
  <si>
    <t>Semi</t>
  </si>
  <si>
    <t>SK2</t>
  </si>
  <si>
    <t>SBD2</t>
  </si>
  <si>
    <t>KCK</t>
  </si>
  <si>
    <t>Num</t>
  </si>
  <si>
    <t>Tech1</t>
  </si>
  <si>
    <t>Hum1</t>
  </si>
  <si>
    <t>ApIn</t>
  </si>
  <si>
    <t>Decy</t>
  </si>
  <si>
    <t>IO1</t>
  </si>
  <si>
    <t>Tech2</t>
  </si>
  <si>
    <t>Rown</t>
  </si>
  <si>
    <t>Obc1</t>
  </si>
  <si>
    <t>Obc2</t>
  </si>
  <si>
    <t>Obc3</t>
  </si>
  <si>
    <t>Obc4</t>
  </si>
  <si>
    <t>Podsumowanie Programu Kształcenia</t>
  </si>
  <si>
    <t>Liczba punktów ECTS:</t>
  </si>
  <si>
    <t>Efekt kształcenia:</t>
  </si>
  <si>
    <t>Legenda:</t>
  </si>
  <si>
    <t>Liczba godzin - Podsumowanie wszystkich semestrów:</t>
  </si>
  <si>
    <t>Konsultacje, egzaminy</t>
  </si>
  <si>
    <t>Wszystkie godziny kontaktu z prowadzącym</t>
  </si>
  <si>
    <t>Podsumowanie wszystkich semestrów</t>
  </si>
  <si>
    <t>Wymagana liczba godzin kontaktu z prowadzącym na studiach stacjonarnych 0,5*(210p.ECTS*25)</t>
  </si>
  <si>
    <t>Język angielski</t>
  </si>
  <si>
    <t>Wersja: 2</t>
  </si>
  <si>
    <t>Semestr 1</t>
  </si>
  <si>
    <t>Praktyka zawodowa (4 tyg.)</t>
  </si>
  <si>
    <t xml:space="preserve">Przygotowanie pracy dyplomowej </t>
  </si>
  <si>
    <t>Moduł kształcenia</t>
  </si>
  <si>
    <t>Punkty ECTS modułów obieralnych:</t>
  </si>
  <si>
    <t>Wymagana liczba punktów ECTS modułów obieralnych 30% z 210</t>
  </si>
  <si>
    <t>Nadawany tytuł zawodowy: inżynier</t>
  </si>
  <si>
    <r>
      <t xml:space="preserve">Informatyka - </t>
    </r>
    <r>
      <rPr>
        <b/>
        <sz val="16"/>
        <color indexed="9"/>
        <rFont val="Arial CE"/>
        <charset val="238"/>
      </rPr>
      <t>Studia stacjonarne I stopnia</t>
    </r>
  </si>
  <si>
    <t>Podst.</t>
  </si>
  <si>
    <t>Prakt.</t>
  </si>
  <si>
    <t>Łączny wymiar zajęć laboratoryjnych i projektowych</t>
  </si>
  <si>
    <t xml:space="preserve">Odniesienie do kierunkowych efektów kształcenia dla programu kształcenia - Informatyka </t>
  </si>
  <si>
    <t>EFEKTY KSZTAŁCENIA PROWADZĄCE DO UZYSKANIA KOMPETENCJI INŻYNIERSKICH</t>
  </si>
  <si>
    <t>OPIS EFEKTÓW KSZTAŁCENIA PROWADZĄCYCH DO UZYSKANIA KOMPETENCJI INŻYNIERSKICH</t>
  </si>
  <si>
    <t>Profil ogólnoakademicki dla kwalifikacji pierwszego i drugiego stopnia</t>
  </si>
  <si>
    <t>Symb.</t>
  </si>
  <si>
    <t>WI PP</t>
  </si>
  <si>
    <t>Dojrzałośc zajęć - klasy przedmiotów</t>
  </si>
  <si>
    <t>Formalnie poprawny</t>
  </si>
  <si>
    <t>X</t>
  </si>
  <si>
    <t>Liczba przedmiotów</t>
  </si>
  <si>
    <t>Liczba przedmiotów formalnie poprawnych</t>
  </si>
  <si>
    <t>% przedmiotów formalnie poprawnych</t>
  </si>
  <si>
    <t>Liczba przedmiotów obserwowalnych</t>
  </si>
  <si>
    <t>% przedmiotów obserwowalnych</t>
  </si>
  <si>
    <t>Liczba przedmiotów powtarzalnych</t>
  </si>
  <si>
    <t>% przedmiotów powtarzalnych</t>
  </si>
  <si>
    <t>Liczba przedmiotów bezpiecznych</t>
  </si>
  <si>
    <t>% przedmiotów bezpiecznych</t>
  </si>
  <si>
    <t>Inżynieria oprogramowania</t>
  </si>
  <si>
    <t xml:space="preserve">Statystyka programu kształcenia: </t>
  </si>
  <si>
    <t>Miejsce prezentacji materiałów dydaktycznych (adres URL)</t>
  </si>
  <si>
    <t>Obserwo-walny</t>
  </si>
  <si>
    <t>Powta-rzalny</t>
  </si>
  <si>
    <t>Bezpie-czny</t>
  </si>
  <si>
    <t>http://moodle.cs.put.poznan.pl/course/view.php?id=31</t>
  </si>
  <si>
    <t xml:space="preserve">http://moodle.cs.put.poznan.pl/course/view.php?id=58 http://www.cs.put.poznan.pl/mszachniuk  www.cs.put.poznan.pl/aswiercz   www.cs.put.poznan.pl/gpawlak   </t>
  </si>
  <si>
    <t xml:space="preserve">www.cs.put.poznan.pl/rwalkowiak </t>
  </si>
  <si>
    <t xml:space="preserve">http://www.cs.put.poznan.pl/mdrozdowski/dyd/mat.html </t>
  </si>
  <si>
    <t xml:space="preserve">Skrypt - patrz Karta ECTS, rownież w bibliotece cyfrowej </t>
  </si>
  <si>
    <t>Komplety slajdów jest udostępniany studentom w formie elektronicznej</t>
  </si>
  <si>
    <t xml:space="preserve">http://www.cs.put.poznan.pl/wjaskowski/komunikacja-czlowiek-komputer </t>
  </si>
  <si>
    <t>www.cs.put.poznan.pl\amichalski</t>
  </si>
  <si>
    <t xml:space="preserve">http://wazniak.mimuw.edu.pl/index.php?title=Systemy wbudowane </t>
  </si>
  <si>
    <t>http://wazniak.mimuw.edu.pl/index.php?title=Przetwarzanie_rozproszone
http://www.cs.put.poznan.pl/adanilecki/pr/</t>
  </si>
  <si>
    <t xml:space="preserve">https://ophelia.cs.put.poznan.pl/webdav/ak/students </t>
  </si>
  <si>
    <t xml:space="preserve">http://www.cs.put.poznan.pl/wandrzejewski/dydaktyka/ </t>
  </si>
  <si>
    <t xml:space="preserve">http://ni.predki.com </t>
  </si>
  <si>
    <t xml:space="preserve">www.fc.put.poznan.pl www.cs.put.poznan.pl  </t>
  </si>
  <si>
    <r>
      <t>Formalnie poprawny.</t>
    </r>
    <r>
      <rPr>
        <sz val="9"/>
        <rFont val="Arial CE"/>
        <charset val="238"/>
      </rPr>
      <t xml:space="preserve"> Moduł posiada kartę ECTS (sylabus) i spełnia wymagania nałożone przez WSZJK.</t>
    </r>
  </si>
  <si>
    <r>
      <t>Powtarzalny.</t>
    </r>
    <r>
      <rPr>
        <sz val="9"/>
        <rFont val="Arial CE"/>
        <charset val="238"/>
      </rPr>
      <t xml:space="preserve"> Wszystkie formy zajęć składających się na dany moduł są prowadzone w oparciu o materiały udostępniane studentom w formie papierowej lub elektronicznej, takie jak slajdy wykładowe, zadania programistyczne, opisy ćwiczeń laboratoryjnych.</t>
    </r>
  </si>
  <si>
    <r>
      <t>Bezpieczny.</t>
    </r>
    <r>
      <rPr>
        <sz val="9"/>
        <rFont val="Arial CE"/>
        <charset val="238"/>
      </rPr>
      <t xml:space="preserve"> Wszystkie zajęcia prowadzone w ramach modułu mają przypisane zastępczych prowadzących, którzy w razie choroby lub innego zdarzenia losowego są w stanie poprowadzić dane zajęcia, dzięki czemu unika się przekładania lub odwoływania zajęć.</t>
    </r>
  </si>
  <si>
    <t>http://www.cs.put.poznan.pl/jjozefowska/wyklady/lo/index.html</t>
  </si>
  <si>
    <t>https://ophelia.cs.put.poznan.pl/webdav/ad/</t>
  </si>
  <si>
    <t>http://wazniak.mimuw.edu.pl/index.php?title=Systemy_operacyjne</t>
  </si>
  <si>
    <t>www.cs.put.poznan.pl/sop, www.cs.put.poznan.pl/akobusinska</t>
  </si>
  <si>
    <t xml:space="preserve">www.fc.put.poznan.pl </t>
  </si>
  <si>
    <t>http://www.cs.put.poznan.pl/iszczech/Informatyzacja_przedsiebiorstw.html</t>
  </si>
  <si>
    <t>B</t>
  </si>
  <si>
    <t>Bad.</t>
  </si>
  <si>
    <t>Liczba punktów za zajęcia z języka obcego jest równa 5</t>
  </si>
  <si>
    <t>Przygotowanie do badań naukowych</t>
  </si>
  <si>
    <t>http://www.moodle.put.poznan.pl/course/view.php?id=68</t>
  </si>
  <si>
    <r>
      <t>Systemy operacyjne</t>
    </r>
    <r>
      <rPr>
        <b/>
        <sz val="10"/>
        <color rgb="FFFF0000"/>
        <rFont val="Arial CE"/>
        <charset val="238"/>
      </rPr>
      <t xml:space="preserve"> </t>
    </r>
  </si>
  <si>
    <t>Badania operacyjne</t>
  </si>
  <si>
    <t xml:space="preserve">Podstawowe szkolenie z zakresu przepisów obowiązujących na uczelni </t>
  </si>
  <si>
    <t>Sieci komputerowe 2</t>
  </si>
  <si>
    <t>Moduł kształcenia:</t>
  </si>
  <si>
    <r>
      <rPr>
        <b/>
        <sz val="10"/>
        <color indexed="30"/>
        <rFont val="Arial CE"/>
        <charset val="238"/>
      </rPr>
      <t>Przedmiot obieralny 1:</t>
    </r>
    <r>
      <rPr>
        <b/>
        <sz val="10"/>
        <color rgb="FFFF0000"/>
        <rFont val="Arial CE"/>
        <charset val="238"/>
      </rPr>
      <t xml:space="preserve"> </t>
    </r>
    <r>
      <rPr>
        <b/>
        <sz val="10"/>
        <rFont val="Arial CE"/>
        <charset val="238"/>
      </rPr>
      <t>Podstawy programowania - Delphi / Podstawy programowania - Python / Wprowadzenie do algorytmiki</t>
    </r>
  </si>
  <si>
    <t>K1st_W1</t>
  </si>
  <si>
    <t>K1st_W2</t>
  </si>
  <si>
    <t>K1st_W3</t>
  </si>
  <si>
    <t>K1st_W4</t>
  </si>
  <si>
    <t>K1st_W5</t>
  </si>
  <si>
    <t>K1st_W6</t>
  </si>
  <si>
    <t>K1st_W7</t>
  </si>
  <si>
    <t>K1st_W8</t>
  </si>
  <si>
    <t>K1st_W9</t>
  </si>
  <si>
    <t>K1st_W10</t>
  </si>
  <si>
    <t>K1st_W11</t>
  </si>
  <si>
    <r>
      <t xml:space="preserve">ma </t>
    </r>
    <r>
      <rPr>
        <b/>
        <sz val="11"/>
        <rFont val="Calibri"/>
        <family val="2"/>
        <charset val="238"/>
        <scheme val="minor"/>
      </rPr>
      <t>rozszerzoną i pogłębioną</t>
    </r>
    <r>
      <rPr>
        <sz val="11"/>
        <rFont val="Calibri"/>
        <family val="2"/>
        <charset val="238"/>
        <scheme val="minor"/>
      </rPr>
      <t xml:space="preserve"> wiedzę z fizyki przydatną do formułowania i rozwiązywania wybranych</t>
    </r>
    <r>
      <rPr>
        <b/>
        <sz val="11"/>
        <rFont val="Calibri"/>
        <family val="2"/>
        <charset val="238"/>
        <scheme val="minor"/>
      </rPr>
      <t xml:space="preserve"> </t>
    </r>
    <r>
      <rPr>
        <sz val="11"/>
        <rFont val="Calibri"/>
        <family val="2"/>
        <charset val="238"/>
        <scheme val="minor"/>
      </rPr>
      <t xml:space="preserve">zadań informatycznych, w szczególności do poprawnego modelowania problemów rzeczywistych </t>
    </r>
  </si>
  <si>
    <t>ma uporządkowaną, podbudowaną teoretycznie wiedzę ogólną z zakresu elektroniki, techniki cyfrowej i architektury systemów komputerowych</t>
  </si>
  <si>
    <t>ma wiedzę o istotnych kierunkach rozwoju i najważniejszych osiągnięciach informatyki oraz innych pokrewnych dyscyplin naukowych, w szczególności elektroniki, telekomunikacji oraz automatyki i robotyki</t>
  </si>
  <si>
    <t xml:space="preserve">ma podstawową wiedzę o cyklu życia systemów informatycznych, zarówno sprzętowych jak i programowych, a w szczególności o zachodzących w nich kluczowych procesach </t>
  </si>
  <si>
    <t>zna podstawowe techniki, metody oraz narzędzia wykorzystywane w procesie rozwiązywania zadań informatycznych, głównie o charakterze inżynierskim, z zakresu kluczowych zagadnień informatyki</t>
  </si>
  <si>
    <t>ma wiedzę nt. kodeksów etycznych dotyczących informatyki, jest świadomy zagrożeń związanych z przestępczością elektroniczną, oraz rozumie specyfikę systemów krytycznych ze względów bezpieczeństwa  (ang. mission-critical systems)</t>
  </si>
  <si>
    <t>zna  podstawowe pojęcia z zakresu ekonomii, odnoszące się w szczególności do inwestycji informatycznych i projektów informatycznych</t>
  </si>
  <si>
    <t>ma podstawową wiedzę dotyczącą zarządzania i prowadzenia działalności gospodarczej oraz zna ogólne zasady tworzenia i rozwoju form indywidualnej przedsiębiorczości</t>
  </si>
  <si>
    <t>ma podstawową wiedzę nt. patentów, ustawy prawo autorskie i prawa pokrewne oraz ustawy o ochronie danych osobowych oraz transferu technologii w szczególności w odniesieniu do rozwiązań informatycznych</t>
  </si>
  <si>
    <t>K1st_U1</t>
  </si>
  <si>
    <t>K1st_U2</t>
  </si>
  <si>
    <t>K1st_U3</t>
  </si>
  <si>
    <t>K1st_U4</t>
  </si>
  <si>
    <t>K1st_U5</t>
  </si>
  <si>
    <t>K1st_U6</t>
  </si>
  <si>
    <t>K1st_U7</t>
  </si>
  <si>
    <t>K1st_U8</t>
  </si>
  <si>
    <t>K1st_U9</t>
  </si>
  <si>
    <t>K1st_U10</t>
  </si>
  <si>
    <t>K1st_U11</t>
  </si>
  <si>
    <t>K1st_U12</t>
  </si>
  <si>
    <t>K1st_U13</t>
  </si>
  <si>
    <t>K1st_U14</t>
  </si>
  <si>
    <t>K1st_U15</t>
  </si>
  <si>
    <t>K1st_U16</t>
  </si>
  <si>
    <t>K1st_U17</t>
  </si>
  <si>
    <t>K1st_U18</t>
  </si>
  <si>
    <t>K1st_U19</t>
  </si>
  <si>
    <t>potrafi pozyskiwać informacje z różnych źródeł, w tym z literatury oraz baz danych, zarówno w języku polskim jak i w języku angielskim, właściwe je integrować, dokonywać ich interpretacji i krytycznej oceny, wyciągać wnioski, oraz wyczerpująco uzasadniać formułowane przez siebie opinie</t>
  </si>
  <si>
    <t>potrafi odpowiednio posługiwać się technikami informacyjno-komunikacyjnymi, znajdującymi zastosowanie na różnych etapach realizacji przedsięwzięć informatycznych</t>
  </si>
  <si>
    <t>potrafi właściwie zaplanować oraz wykonać eksperymenty, w tym pomiary oraz symulacje komputerowe, dokonać interpretacji uzyskanych rezultatów, oraz poprawnie wyciągnąć płynące z nich wnioski</t>
  </si>
  <si>
    <t xml:space="preserve">potrafi, formułując i rozwiązując zadania informatyczne, zastosować odpowiednio dobrane metody, w tym metody analityczne, symulacyjne lub eksperymentalne </t>
  </si>
  <si>
    <t xml:space="preserve">potrafi dostrzec w procesie formułowania i rozwiazywania zadań informatycznych również aspekty pozainformatyczne, w szczególności kwestie społeczne, prawne i ekonomiczne </t>
  </si>
  <si>
    <t xml:space="preserve">ma przygotowanie niezbędne do pracy w środowisku biznesowym, w tym w środowisku przemysłowym, oraz zna zasady bezpieczeństwa związane z wykonywaniem zawodu informatyka </t>
  </si>
  <si>
    <t>potrafi dokonać krytycznej analizy sposobu funkcjonowania systemów informatycznych i innych informatycznych rozwiązań technicznych i ocenić te rozwiązania, w tym:  potrafi efektywnie uczestniczyć w inspekcji oprogramowania oraz ocenić architekturę oprogramowania z punktu widzenia wymagań pozafunkcjonalnych, ma umiejętność systematycznego przeprowadzania testów funkcjonalnych</t>
  </si>
  <si>
    <t>potrafi  - zgodnie z zadaną specyfikacją - zaprojektować (stworzyć model fragmentu rzeczywistości (np. model obiektowy w języku UML), sformułować specyfikację funkcjonalną w formie przypadków użycia, sformułować wymagania pozafunkcjonalne dla wybranych charakterystyk jakościowych) oraz zrealizować urządzenie lub szeroko rozumiany system informatyczny, dobierając język programowania odpowiedni do danego zadania programistycznego oraz używając właściwych metod, technik i narzędzi</t>
  </si>
  <si>
    <t>ma umiejętność formułowania algorytmów i ich implementacji z użyciem przynajmniej jednego z popularnych narzędzi</t>
  </si>
  <si>
    <t>potrafi  zabezpieczyć dane przed nieuprawnionym dostępem</t>
  </si>
  <si>
    <t>potrafi zaprojektować układy elektroniczne oraz konstruować i programować proste systemy mikroprocesorowe</t>
  </si>
  <si>
    <t xml:space="preserve">potrafi zaprojektować odpowiedni interfejs użytkownika dla różnych klas systemów informatycznych </t>
  </si>
  <si>
    <t>potrafi  porozumiewać się w języku polskim i angielskim stosując specjalistyczną terminologię, przy użyciu różnych technik, zarówno w środowisku zawodowym jak i w innych środowiskach, także z wykorzystaniem narzędzi informatycznych</t>
  </si>
  <si>
    <t>potrafi przygotować i przedstawić, w języku polskim i angielskim, dobrze udokumentowane opracowanie problemów z zakresu informatyki, w tym prezentację ustną</t>
  </si>
  <si>
    <t>potrafi organizować, współdziałać i pracować w grupie, przyjmując w niej różne role oraz potrafi odpowiednio określić priorytety służące realizacji określonego przez siebie lub innych zadania</t>
  </si>
  <si>
    <t>potrafi planować i realizować proces własnego permanentnego uczenia się oraz zna możliwości dalszego dokształcania się (studia II i III stopnia, studia podyplomowe, kursy i egzaminy przeprowadzane przez uczelnie, firmy i organizacje zawodowe)</t>
  </si>
  <si>
    <t>K1st_K1</t>
  </si>
  <si>
    <t>K1st_K2</t>
  </si>
  <si>
    <t>K1st_K3</t>
  </si>
  <si>
    <t>K1st_K4</t>
  </si>
  <si>
    <t>K1st_K5</t>
  </si>
  <si>
    <t>ma świadomość znaczenia wiedzy w rozwiązywaniu problemów inżynierskich oraz zna  przykłady i rozumie przyczyny wadliwie działających systemów informatycznych, które doprowadziły do poważnych strat finansowych, społecznych lub też do poważnej utraty zdrowia, a nawet życia</t>
  </si>
  <si>
    <t xml:space="preserve">potrafi myśleć i działać w sposób przedsiębiorczy, m.in. znajdując komercyjne zastosowania dla tworzonego oprogramowania, mając na uwadze nie tylko korzyści biznesowe, ale również społeczne prowadzonej działalności  </t>
  </si>
  <si>
    <t xml:space="preserve">jest świadomy społecznej roli absolwenta uczelni technicznej, w szczególności rozumie potrzebę formułowania i przekazywania społeczeństwu, w odpowiedniej formie, informacji oraz opinii dotyczących działalności inżynierskiej, osiągnięć techniki, a także dorobku i tradycji zawodu informatyka </t>
  </si>
  <si>
    <t>prawidłowo identyfikuje i rozstrzyga dylematy związane z wykonywaniem zawodu informatyka</t>
  </si>
  <si>
    <t>K1st_W4, K1st_W7</t>
  </si>
  <si>
    <t xml:space="preserve">K1st_W5, K1st_W7 </t>
  </si>
  <si>
    <t xml:space="preserve">K1st_W4, K1st_W5, K1st_W7 </t>
  </si>
  <si>
    <t xml:space="preserve">K1st_W1, K1st_W4, K1st_W7 </t>
  </si>
  <si>
    <t xml:space="preserve">K1st_W5 </t>
  </si>
  <si>
    <t>K1st_U3, K1st_U4</t>
  </si>
  <si>
    <t xml:space="preserve">K1st_U3, K1st_U4 </t>
  </si>
  <si>
    <t>K1st_U3, K1st_U4, K1st_U8, K1st_U11</t>
  </si>
  <si>
    <t>K1st_U4, K1st_U8, K1st_U10, K1st_U11</t>
  </si>
  <si>
    <t xml:space="preserve"> K1st_U1, K1st_U2, K1st_U11 </t>
  </si>
  <si>
    <t xml:space="preserve">K1st_U3, K1st_U4, K1st_U11 </t>
  </si>
  <si>
    <t>K1st_U10, K1st_U11</t>
  </si>
  <si>
    <t xml:space="preserve">K1st_U3, K1st_U10, K1st_U13 </t>
  </si>
  <si>
    <t>K1st_U2, K1st_U5, K1st_U18</t>
  </si>
  <si>
    <t>K1st_U3, K1st_U4, K1st_U8,  K1st_U9, K1st_U11, K1st_U18</t>
  </si>
  <si>
    <t>K1st_K1, K1st_K2</t>
  </si>
  <si>
    <t xml:space="preserve">K1st_K1, K1st_K2 </t>
  </si>
  <si>
    <t xml:space="preserve">K1st_K2 </t>
  </si>
  <si>
    <t xml:space="preserve">K1st_K1, K1st_K2, K1st_K3 </t>
  </si>
  <si>
    <t>K1st_K1,  K1st_K4</t>
  </si>
  <si>
    <t xml:space="preserve">absolwent potrafi przy identyfikacji i formułowaniu specyfikacji zadań inżynierskich oraz ich rozwiązywaniu: − wykorzystać metody analityczne, symulacyjne i eksperymentalne, − dostrzegać ich aspekty systemowe i pozatechniczne, − dokonać wstępnej oceny ekonomicznej proponowanych rozwiązań i podejmowanych działań inżynierskich </t>
  </si>
  <si>
    <t xml:space="preserve">absolwent potrafi dokonać krytycznej analizy sposobu funkcjonowania istniejących rozwiązań technicznych i ocenić te rozwiązania </t>
  </si>
  <si>
    <t>absolwent potrafi zaprojektować – zgodnie z zadaną specyfikacją – oraz wykonać typowe dla kierunku studiów proste urządzenie, obiekt, system lub zrealizować proces, używając odpowiednio dobranych metod, technik, narzędzi i materiałów</t>
  </si>
  <si>
    <t>absolwent zna i rozumie podstawowe procesy zachodzące w cyklu życia urządzeń, obiektów i systemów technicznych</t>
  </si>
  <si>
    <t>absolwent zna i rozumie ogólne zasady tworzenia i rozwoju form indywidualnej przedsiębiorczości</t>
  </si>
  <si>
    <t>absolwent zna i rozumie absolwent potrafi planować i przeprowadzać eksperymenty, w tym pomiary i symulacje komputerowe, interpretować uzyskane wyniki i wyciągać wnioski</t>
  </si>
  <si>
    <t>Systemy baz danych</t>
  </si>
  <si>
    <t xml:space="preserve">Zarządzania bazami SQL i NoSQL </t>
  </si>
  <si>
    <t>K1st_W1, K1st_W7</t>
  </si>
  <si>
    <t xml:space="preserve">K1st_W1, K1st_W7 </t>
  </si>
  <si>
    <t xml:space="preserve">K1st_W4, K1st_W6, K1st_W7 </t>
  </si>
  <si>
    <t xml:space="preserve">K1st_W3, K1st_W5, K1st_W7 </t>
  </si>
  <si>
    <t xml:space="preserve">K1st_W2 </t>
  </si>
  <si>
    <t>K1st_W3, K1st_W4, K1st_W7</t>
  </si>
  <si>
    <t>K1st_W3, K1st_W5, K1st_W7</t>
  </si>
  <si>
    <t xml:space="preserve">K1st_W3, K1st_W4, K1st_W5, K1st_W6, K1st_W7 </t>
  </si>
  <si>
    <t xml:space="preserve">K1st_W1, K1st_W4 </t>
  </si>
  <si>
    <t xml:space="preserve">K1st_W4, K1st_W5, K1st_W6, K1st_W7 </t>
  </si>
  <si>
    <t xml:space="preserve">K1st_W4, K1st_W5, K1st_W7  </t>
  </si>
  <si>
    <t>Grafika komputerowa i wizualizacja / Computer Graphics and Visualization</t>
  </si>
  <si>
    <t xml:space="preserve">K1st_W4, K1st_W5, K1st_W6, K1st_W7, K1st_W8 </t>
  </si>
  <si>
    <t xml:space="preserve">K1st_W9, K1st_W10, K1st_W11  </t>
  </si>
  <si>
    <t>ACM / IEEE Computer Science Curricula 2013 (CS 2013) i  ACM / IEEE Computer Engineering Curricula 2016 i innych wzorcach międzynarodowych</t>
  </si>
  <si>
    <r>
      <rPr>
        <b/>
        <sz val="16"/>
        <color theme="0"/>
        <rFont val="Arial CE"/>
        <charset val="238"/>
      </rPr>
      <t>Obszar kształcenia:</t>
    </r>
    <r>
      <rPr>
        <b/>
        <sz val="14"/>
        <color theme="0"/>
        <rFont val="Arial CE"/>
        <family val="2"/>
        <charset val="238"/>
      </rPr>
      <t xml:space="preserve"> nauki techniczne;     </t>
    </r>
    <r>
      <rPr>
        <b/>
        <sz val="16"/>
        <color theme="0"/>
        <rFont val="Arial CE"/>
        <charset val="238"/>
      </rPr>
      <t xml:space="preserve"> Dziedzina:</t>
    </r>
    <r>
      <rPr>
        <b/>
        <sz val="14"/>
        <color theme="0"/>
        <rFont val="Arial CE"/>
        <family val="2"/>
        <charset val="238"/>
      </rPr>
      <t xml:space="preserve"> nauki techniczne</t>
    </r>
  </si>
  <si>
    <r>
      <rPr>
        <b/>
        <sz val="16"/>
        <color theme="0"/>
        <rFont val="Arial CE"/>
        <charset val="238"/>
      </rPr>
      <t>Dyscyplina naukowa</t>
    </r>
    <r>
      <rPr>
        <b/>
        <sz val="14"/>
        <color theme="0"/>
        <rFont val="Arial CE"/>
        <family val="2"/>
        <charset val="238"/>
      </rPr>
      <t>: Informatyka - profil ogólnoakademicki</t>
    </r>
  </si>
  <si>
    <r>
      <t>Stosowane metody weryfikacji efektów kształcenia</t>
    </r>
    <r>
      <rPr>
        <b/>
        <sz val="12"/>
        <color rgb="FFFFFFFF"/>
        <rFont val="Arial CE"/>
        <charset val="238"/>
      </rPr>
      <t xml:space="preserve"> S</t>
    </r>
    <r>
      <rPr>
        <b/>
        <sz val="11"/>
        <color rgb="FFFFFFFF"/>
        <rFont val="Arial CE"/>
        <charset val="238"/>
      </rPr>
      <t>zczegółowy opis metod weryfikacji (sposobów sprawdzenia czy zamierzone efekty kształcenia zostały osiągnięte) dla poszczególnych przedmiotów znajduje się na kartach ECTS - do zaliczenia danego przedmiotu, konieczne jest osiągnięcie wszystkich zakładanych efektów kształcenia.</t>
    </r>
  </si>
  <si>
    <t>Liczba punktów ECTS z zajęć z zakresu nauk podstawowych dla kierunku Informatyka</t>
  </si>
  <si>
    <t>Liczba punktów ECTS z zajęć o charakterze praktycznym związanych ze zdobywaniem przez studentów umiejętności praktycznych właściwych dla zakresu działalności zawodowej informatyka</t>
  </si>
  <si>
    <t xml:space="preserve">K1st_U4 </t>
  </si>
  <si>
    <t xml:space="preserve">K1st_U4, K1st_U11, K1st_U18 </t>
  </si>
  <si>
    <t>K1st_U2, K1st_U5</t>
  </si>
  <si>
    <t>K1st_U1, K1st_U15, K1st_U16, K1st_U17</t>
  </si>
  <si>
    <t>K1st_U9, K1st_U10, K1st_U11, K1st_U18</t>
  </si>
  <si>
    <t xml:space="preserve">K1st_U3, K1st_U4, K1st_U13  </t>
  </si>
  <si>
    <t xml:space="preserve">K1st_U1, K1st_U3, K1st_U4 </t>
  </si>
  <si>
    <t>K1st_U1, K1st_U2, K1st_U3, K1st_U4, K1st_U9, K1st_U10, K1st_U11,  K1st_U13, K1st_U18</t>
  </si>
  <si>
    <t>K1st_U3, K1st_U4, K1st_U8</t>
  </si>
  <si>
    <t xml:space="preserve">K1st_U9, K1st_U10, K1st_U12, K1st_U18 </t>
  </si>
  <si>
    <t>K1st_U2, K1st_U11, K1st_U14</t>
  </si>
  <si>
    <t>K1st_U4, K1st_U14</t>
  </si>
  <si>
    <t xml:space="preserve">K1st_U1, K1st_U3, K1st_U4, K1st_U10, K1st_U11, K1st_U19 </t>
  </si>
  <si>
    <t xml:space="preserve">K1st_U10, K1st_U11, K1st_U12, K1st_U14, K1st_U18 </t>
  </si>
  <si>
    <t xml:space="preserve"> K1st_U1, K1st_U2, K1st_U4, K1st_U10, K1st_U11, K1st_U19 </t>
  </si>
  <si>
    <t>K1st_U7, K1st_U9, K1st_U18</t>
  </si>
  <si>
    <t xml:space="preserve"> K1st_U1, K1st_U3, K1st_U4, K1st_U6, K1st_U9, K1st_U12, K1st_U18  </t>
  </si>
  <si>
    <t xml:space="preserve">K1st_U1, K1st_U2, K1st_U15, K1st_U16 , K1st_U18, K1st_U19 </t>
  </si>
  <si>
    <t xml:space="preserve">K1st_U1, K1st_U19  </t>
  </si>
  <si>
    <t xml:space="preserve">K1st_U5, K1st_U6, K1st_U7  </t>
  </si>
  <si>
    <t>K1st_K2, K1st_K5</t>
  </si>
  <si>
    <t xml:space="preserve">K1st_K1, K1st_K2, K1st_K3  </t>
  </si>
  <si>
    <t xml:space="preserve"> K1st_K3, K1st_K5 </t>
  </si>
  <si>
    <t xml:space="preserve">K1st_K1, K1st_K2, K1st_K4, K1st_K5  </t>
  </si>
  <si>
    <t xml:space="preserve">K1st_K3, K1st_K5 </t>
  </si>
  <si>
    <t xml:space="preserve">Liczba punktów  z nauk humanistycznych i społecznych jest równa 7. </t>
  </si>
  <si>
    <r>
      <t>Obserwowalny</t>
    </r>
    <r>
      <rPr>
        <sz val="9"/>
        <rFont val="Arial CE"/>
        <charset val="238"/>
      </rPr>
      <t>. Do 1/3 zajęć prowadzonych w ramach modułu podlega samoocenie z wykorzystaniem ankiety.</t>
    </r>
  </si>
  <si>
    <t>K1st_W4, K1st_W5, K1st_W6, K1st_W8, K1st_W11</t>
  </si>
  <si>
    <t>Kod składnika opisu - poziom 6 PRK</t>
  </si>
  <si>
    <t>P6S_WG</t>
  </si>
  <si>
    <t>P6S_UW</t>
  </si>
  <si>
    <t>P6S_WG, P6S_UW</t>
  </si>
  <si>
    <t>P6S_WK</t>
  </si>
  <si>
    <t>WIEDZA, UMIEJĘTNOŚCI</t>
  </si>
  <si>
    <r>
      <rPr>
        <b/>
        <sz val="10"/>
        <color rgb="FF0000FF"/>
        <rFont val="Arial CE"/>
        <charset val="238"/>
      </rPr>
      <t>Przedmiot obieralny 1:</t>
    </r>
    <r>
      <rPr>
        <b/>
        <sz val="10"/>
        <color rgb="FF0066CC"/>
        <rFont val="Arial CE"/>
        <charset val="238"/>
      </rPr>
      <t xml:space="preserve"> </t>
    </r>
    <r>
      <rPr>
        <b/>
        <sz val="10"/>
        <rFont val="Arial CE"/>
        <charset val="238"/>
      </rPr>
      <t>Podstawy programowania - Język Delphi / Podstawy programowania - Język Python / Wprowadzenie do algorytmiki</t>
    </r>
  </si>
  <si>
    <r>
      <rPr>
        <b/>
        <sz val="12"/>
        <color indexed="10"/>
        <rFont val="Arial CE"/>
        <charset val="238"/>
      </rPr>
      <t>Ocena formująca (inaczej, formatywna), tj. ocena wspomagajaca proces uczenia się:</t>
    </r>
    <r>
      <rPr>
        <b/>
        <sz val="11"/>
        <color indexed="10"/>
        <rFont val="Arial CE"/>
        <charset val="238"/>
      </rPr>
      <t xml:space="preserve">
</t>
    </r>
    <r>
      <rPr>
        <b/>
        <sz val="11"/>
        <color theme="0"/>
        <rFont val="Arial CE"/>
        <charset val="238"/>
      </rPr>
      <t xml:space="preserve">Ocena formująca wykonywana w trakcie trwania semestru – ocena punktowa z kolokwiów / sprawdzianów, ocena punktowa z zadań wykonywanych podczas laboratoriów oraz  na podstawie oceny bieżącego postępu realizacji zadań, ocena prac domowych, w tym projektów informatycznych, ocena punktowa aktywności na ćwiczeniach, a w zakresie wykładów: na podstawie odpowiedzi na pytania dotyczące materiału omówionego na poprzednich wykładach. </t>
    </r>
    <r>
      <rPr>
        <b/>
        <sz val="11"/>
        <color indexed="9"/>
        <rFont val="Arial CE"/>
        <charset val="238"/>
      </rPr>
      <t xml:space="preserve">
</t>
    </r>
    <r>
      <rPr>
        <b/>
        <sz val="12"/>
        <color indexed="10"/>
        <rFont val="Arial CE"/>
        <charset val="238"/>
      </rPr>
      <t>Ocena podsumowująca (inaczej sumatywna), tj. ocena podsumowująca stopień osiągania przez studenta zakładanych efektów kształcenia:</t>
    </r>
    <r>
      <rPr>
        <b/>
        <sz val="11"/>
        <color indexed="9"/>
        <rFont val="Arial CE"/>
        <charset val="238"/>
      </rPr>
      <t xml:space="preserve">
a)  w zakresie wykładów weryfikowanie założonych efektów kształcenia realizowane jest przez:
• ocenę wiedzy i umiejętności wykazanych na egzaminie pisemnym o charakterze problemowym (w przypadku niektórych przedmiotów student może korzystać z dowolnych materiałów dydaktycznych) lub w formie testu wielokrotnego wyboru lub w formie kolokwium zaliczeniowego; 
• omówienie wyników egzaminu / kolokwium;
b)  w zakresie laboratoriów / ćwiczeń weryfikowanie założonych efektów kształcenia realizowane jest przez:
• ocenę przygotowania studenta do poszczególnych sesji zajęć laboratoryjnych (sprawdzian „wejściowy") oraz ocenę umiejętności związanych z realizacją ćwiczeń laboratoryjnych,
• ocenianie ciągłe, na każdych zajęciach (odpowiedzi ustne) – premiowanie przyrostu umiejętności posługiwania się poznanymi zasadami i metodami, 
• ocenę sprawozdania przygotowywanego częściowo w trakcie zajęć, a częściowo po ich zakończeniu; ocena ta obejmuje także umiejętność pracy w zespole,
• ocenę wiedzy i umiejętności związanych z realizacją zadań projektowych / laboratoryjnych poprzez co najmniej 2 kolokwia w semestrze, 
• ocenę i „obronę” przez studenta sprawozdania z realizacji projektu, 
Uzyskiwanie punktów dodatkowych za aktywność podczas zajęć, a szczególnie za:
• omówienia dodatkowych aspektów zagadnienia,
• efektywność zastosowania zdobytej wiedzy podczas rozwiązywania zadanego problemu,
• umiejętność współpracy w ramach zespołu praktycznie realizującego zadanie szczegółowe w laboratorium,
• uwagi związane z udoskonaleniem materiałów dydaktycznych,
• wskazywanie trudności percepcyjnych studentów umożliwiające bieżące doskonalenia procesu dydaktycznego.</t>
    </r>
  </si>
  <si>
    <t xml:space="preserve"> </t>
  </si>
  <si>
    <r>
      <t xml:space="preserve">Program kształcenia zgodny z: PRK (poziom 6) oraz </t>
    </r>
    <r>
      <rPr>
        <b/>
        <i/>
        <sz val="14"/>
        <color indexed="9"/>
        <rFont val="Arial CE"/>
        <family val="2"/>
        <charset val="238"/>
      </rPr>
      <t>body of knowledge</t>
    </r>
    <r>
      <rPr>
        <b/>
        <sz val="14"/>
        <color indexed="9"/>
        <rFont val="Arial CE"/>
        <family val="2"/>
        <charset val="238"/>
      </rPr>
      <t xml:space="preserve"> zdefiniowanym w standardach:</t>
    </r>
  </si>
  <si>
    <t>PRK</t>
  </si>
  <si>
    <t>Kierunkowe efekty kształcenia z zakresu wiedzy prowadzące do uzyskania kompetencji - poziom 6 PRK</t>
  </si>
  <si>
    <t>Kierunkowe efekty kształcenia z zakresu umiejetności prowadzące do uzyskania kompetencji - poziom 6 PRK</t>
  </si>
  <si>
    <t>Kierunkowe efekty kształcenia prowadzące do uzyskania kompetencji - poziom 6 PRK</t>
  </si>
  <si>
    <r>
      <rPr>
        <b/>
        <sz val="10"/>
        <color rgb="FF0000FF"/>
        <rFont val="Arial CE"/>
        <charset val="238"/>
      </rPr>
      <t>Przedmiot obieralny 13 - (nauki społeczne):</t>
    </r>
    <r>
      <rPr>
        <b/>
        <sz val="10"/>
        <rFont val="Arial CE"/>
        <charset val="238"/>
      </rPr>
      <t xml:space="preserve"> Przedsiębiorczość w IT / Koncepcja i narzędzia zarządzania nowoczesnym przedsiębiorstwem </t>
    </r>
  </si>
  <si>
    <t xml:space="preserve">K1st_W4, K1st_W5, K1st_W6, K1st_W7, K1st_W8  </t>
  </si>
  <si>
    <r>
      <rPr>
        <b/>
        <sz val="10"/>
        <color indexed="30"/>
        <rFont val="Arial CE"/>
        <charset val="238"/>
      </rPr>
      <t xml:space="preserve">Przedmiot obieralny 2: </t>
    </r>
    <r>
      <rPr>
        <b/>
        <sz val="10"/>
        <rFont val="Arial CE"/>
        <charset val="238"/>
      </rPr>
      <t>Algorytmy i struktury danych / Algorytmika praktyczna</t>
    </r>
  </si>
  <si>
    <r>
      <rPr>
        <b/>
        <sz val="10"/>
        <color indexed="30"/>
        <rFont val="Arial CE"/>
        <charset val="238"/>
      </rPr>
      <t xml:space="preserve">Przedmiot obieralny 3 - (nauki humanistyczne): </t>
    </r>
    <r>
      <rPr>
        <b/>
        <sz val="10"/>
        <rFont val="Arial CE"/>
        <charset val="238"/>
      </rPr>
      <t xml:space="preserve">Metodologia nauk dla inżynierów / Filozofia </t>
    </r>
  </si>
  <si>
    <t>P6S_WK, P6S_UW</t>
  </si>
  <si>
    <t>+</t>
  </si>
  <si>
    <t/>
  </si>
  <si>
    <r>
      <rPr>
        <b/>
        <sz val="10"/>
        <color rgb="FF0066FF"/>
        <rFont val="Arial CE"/>
        <charset val="238"/>
      </rPr>
      <t>Przedmiot obieralny 13 - (nauki społeczne):</t>
    </r>
    <r>
      <rPr>
        <b/>
        <sz val="10"/>
        <color rgb="FFFF0000"/>
        <rFont val="Arial CE"/>
        <family val="2"/>
        <charset val="238"/>
      </rPr>
      <t xml:space="preserve"> </t>
    </r>
    <r>
      <rPr>
        <b/>
        <sz val="10"/>
        <rFont val="Arial CE"/>
        <charset val="238"/>
      </rPr>
      <t xml:space="preserve">Przedsiębiorczość w IT / Koncepcja i narzędzia zarządzania nowoczesnym przedsiębiorstwem </t>
    </r>
  </si>
  <si>
    <r>
      <rPr>
        <b/>
        <sz val="10"/>
        <color rgb="FF0000FF"/>
        <rFont val="Arial CE"/>
        <charset val="238"/>
      </rPr>
      <t>Przedmiot obieralny 6:</t>
    </r>
    <r>
      <rPr>
        <b/>
        <sz val="10"/>
        <rFont val="Arial CE"/>
        <charset val="238"/>
      </rPr>
      <t xml:space="preserve"> Bioinformatyka / Informatyka w medycynie</t>
    </r>
  </si>
  <si>
    <r>
      <t xml:space="preserve">Przedmiot obieralny 2: </t>
    </r>
    <r>
      <rPr>
        <b/>
        <sz val="10"/>
        <rFont val="Arial CE"/>
        <charset val="238"/>
      </rPr>
      <t>Algorytmy i struktury danych / Algorytmika praktyczna</t>
    </r>
  </si>
  <si>
    <r>
      <rPr>
        <b/>
        <sz val="10"/>
        <color rgb="FF0000FF"/>
        <rFont val="Arial CE"/>
        <charset val="238"/>
      </rPr>
      <t>Przedmiot obieralny 3</t>
    </r>
    <r>
      <rPr>
        <b/>
        <sz val="10"/>
        <color rgb="FF0066CC"/>
        <rFont val="Arial CE"/>
        <charset val="238"/>
      </rPr>
      <t xml:space="preserve"> - </t>
    </r>
    <r>
      <rPr>
        <b/>
        <sz val="10"/>
        <color rgb="FF0000FF"/>
        <rFont val="Arial CE"/>
        <charset val="238"/>
      </rPr>
      <t>(nauki humanistyczne):</t>
    </r>
    <r>
      <rPr>
        <b/>
        <sz val="10"/>
        <color rgb="FF0066CC"/>
        <rFont val="Arial CE"/>
        <charset val="238"/>
      </rPr>
      <t xml:space="preserve"> </t>
    </r>
    <r>
      <rPr>
        <b/>
        <sz val="10"/>
        <rFont val="Arial CE"/>
        <charset val="238"/>
      </rPr>
      <t xml:space="preserve">Metodologia nauk dla inżynierów / Filozofia </t>
    </r>
  </si>
  <si>
    <r>
      <t xml:space="preserve">Przedmiot obieralny 4 - techniczny: </t>
    </r>
    <r>
      <rPr>
        <b/>
        <sz val="10"/>
        <rFont val="Arial CE"/>
        <charset val="238"/>
      </rPr>
      <t>Mikroelektronika / Podstawy robotyki</t>
    </r>
  </si>
  <si>
    <t>K1st_W1,</t>
  </si>
  <si>
    <t>K1st_U1,</t>
  </si>
  <si>
    <t xml:space="preserve">K1st_W6, K1st_W7 </t>
  </si>
  <si>
    <r>
      <t xml:space="preserve">www.cs.put.poznan.pl\amichalski; http://www.cs.put.poznan.pl/si/ </t>
    </r>
    <r>
      <rPr>
        <sz val="8"/>
        <rFont val="Arial"/>
        <family val="2"/>
        <charset val="238"/>
      </rPr>
      <t>oraz materiały ćwiczeniowe udostępnione w systemie Moodle (WI-&gt;Informatyka-&gt;Sztuczna Inteligencja - laboratorium)</t>
    </r>
  </si>
  <si>
    <t>www.cs.put.poznan.pl/amarciniak/dydaktyka
http://moodle.cs.put.poznan.pl/course/view.php?id=101</t>
  </si>
  <si>
    <t>http://etacar.put.poznan.pl/michal.melosik/</t>
  </si>
  <si>
    <t>http://moodle.cs.put.poznan.pl/course/view.php?id=50 www.cs.put.poznan.pl/amarciniak/dydaktyka https://moodle.put.poznan.pl/course/view.php?id=386</t>
  </si>
  <si>
    <t>www.cs.put.poznan.pl/msterna/</t>
  </si>
  <si>
    <t xml:space="preserve">http://www.cs.put.poznan.pl/dbrzezinski/ </t>
  </si>
  <si>
    <t xml:space="preserve">K1st_W4, K1st_W6, K1st_W7, K1st_W9, K1st_W10  </t>
  </si>
  <si>
    <t xml:space="preserve">http://zakrzewicz.pl/lect_it.php http:www.cs.put.poznan.pl/mpiernik/students.html </t>
  </si>
  <si>
    <t xml:space="preserve">K1st_U1, K1st_U4, K1st_U15, K1st_U18 </t>
  </si>
  <si>
    <t>http:/www.cs.put.poznan.pl/jjozefowska/wyklady/bo/index.html</t>
  </si>
  <si>
    <t xml:space="preserve">K1st_W5, K1st_W6, K1st_W7 </t>
  </si>
  <si>
    <t xml:space="preserve">K1st_W1 </t>
  </si>
  <si>
    <t>ma uporządkowaną i podbudowaną teoretycznie wiedzę ogólną w zakresie kluczowych zagadnień informatyki, oraz wiedzę szczegółową w zakresie wybranych zagadnień tej dyscypliny nauki</t>
  </si>
  <si>
    <r>
      <t xml:space="preserve">Żółtawe tło w skrajnej prawej kolumnie (H) z literą "B": </t>
    </r>
    <r>
      <rPr>
        <sz val="10"/>
        <color indexed="8"/>
        <rFont val="Arial"/>
        <family val="2"/>
        <charset val="238"/>
      </rPr>
      <t xml:space="preserve">Wiedza o charakterze pogłębionym, która może być wykorzystywana w prowadzeniu badań naukowych z zakresu informatyki </t>
    </r>
  </si>
  <si>
    <r>
      <t xml:space="preserve">Żółtawe tło w skrajnej prawej kolumnie (H) z literą "B": </t>
    </r>
    <r>
      <rPr>
        <sz val="10"/>
        <color indexed="8"/>
        <rFont val="Arial"/>
        <family val="2"/>
        <charset val="238"/>
      </rPr>
      <t xml:space="preserve">Umiejętności, które mogą być wykorzystywane w prowadzeniu badań naukowych z zakresu informatyki </t>
    </r>
  </si>
  <si>
    <r>
      <t>Żółtawe tło w skrajnej prawej kolumnie (H) z literą "B": Kompetencje</t>
    </r>
    <r>
      <rPr>
        <sz val="10"/>
        <color indexed="8"/>
        <rFont val="Arial"/>
        <family val="2"/>
        <charset val="238"/>
      </rPr>
      <t xml:space="preserve">, które mogą być wykorzystywane w prowadzeniu badań naukowych z zakresu informatyki </t>
    </r>
  </si>
  <si>
    <t xml:space="preserve">K1st_K1 </t>
  </si>
  <si>
    <t xml:space="preserve">K1st_U3, K1st_U13 </t>
  </si>
  <si>
    <t>K1st_U1, K1st_U5, K1st_U19</t>
  </si>
  <si>
    <t xml:space="preserve">K1st_K1, K1st_K2  </t>
  </si>
  <si>
    <t xml:space="preserve">K1st_U4, K1st_U9, K1st_U10, K1st_U11 </t>
  </si>
  <si>
    <t xml:space="preserve">K1st_U1, K1st_U4, K1st_U9, K1st_U10, K1st_U11, K1st_U19 </t>
  </si>
  <si>
    <t xml:space="preserve">K1st_U1, K1st_U3, K1st_U4, K1st_U10, K1st_U11, K1st_U16 </t>
  </si>
  <si>
    <t xml:space="preserve">K1st_U2, K1st_U4, K1st_U5, K1st_U6, K1st_U9, K1st_U10, K1st_U18 </t>
  </si>
  <si>
    <t xml:space="preserve">K1st_K1, K1st_K2, K1st_K4  </t>
  </si>
  <si>
    <r>
      <rPr>
        <sz val="10"/>
        <rFont val="Arial CE"/>
        <charset val="238"/>
      </rPr>
      <t>K1st_W1, K1st_W4, K1st_W7</t>
    </r>
  </si>
  <si>
    <r>
      <rPr>
        <sz val="10"/>
        <rFont val="Arial CE"/>
        <charset val="238"/>
      </rPr>
      <t xml:space="preserve">K1st_W1, K1st_W4, K1st_W5, K1st_W7 </t>
    </r>
  </si>
  <si>
    <r>
      <t xml:space="preserve">K1st_K1, K1st_K2, </t>
    </r>
    <r>
      <rPr>
        <sz val="10"/>
        <rFont val="Arial CE"/>
        <charset val="238"/>
      </rPr>
      <t xml:space="preserve">K1st_K4, K1st_K5  </t>
    </r>
  </si>
  <si>
    <t xml:space="preserve">Liczba punktów ECTS z zajęć o charakterze praktycznym związanych ze zdobywaniem przez studentów umiejętności praktycznych właściwych dla zakresu działalności zawodowej informatyka - 175 </t>
  </si>
  <si>
    <r>
      <rPr>
        <b/>
        <sz val="10"/>
        <color indexed="30"/>
        <rFont val="Arial CE"/>
        <charset val="238"/>
      </rPr>
      <t xml:space="preserve">Przedmiot obieralny 4: </t>
    </r>
    <r>
      <rPr>
        <b/>
        <sz val="10"/>
        <rFont val="Arial CE"/>
        <charset val="238"/>
      </rPr>
      <t>Mikroelektronika / Podstawy robotyki</t>
    </r>
  </si>
  <si>
    <t>Przedmiot obieralny 10: Programowanie pragmatyczne /  Teoria informacji i metody kompresji danych /  Optymalizacja ciągła / Przetwarzanie obrazów</t>
  </si>
  <si>
    <t xml:space="preserve">K1st_U1, K1st_U2, K1st_U5, K1st_U10 </t>
  </si>
  <si>
    <r>
      <t xml:space="preserve">http://ubi.predki.com </t>
    </r>
    <r>
      <rPr>
        <sz val="8"/>
        <color indexed="12"/>
        <rFont val="Arial"/>
        <family val="2"/>
        <charset val="238"/>
      </rPr>
      <t xml:space="preserve">     </t>
    </r>
    <r>
      <rPr>
        <u/>
        <sz val="8"/>
        <color indexed="12"/>
        <rFont val="Arial"/>
        <family val="2"/>
        <charset val="238"/>
      </rPr>
      <t>http://ubins.predki.com</t>
    </r>
  </si>
  <si>
    <t>http://fc.put.poznan.pl/o-wydziale/list-pracownikow.html?action=view&amp;id=16209210</t>
  </si>
  <si>
    <t xml:space="preserve">K1st_W4, K1st_W5, K1st_W6, K1st_W7, K1st_W8, K1st_W11 </t>
  </si>
  <si>
    <t xml:space="preserve">K1st_U1, K1st_U2, K1st_U3, K1st_U4 , K1st_U5, K1st_U9, K1st_10, K_1st_U11, K1st_U16, K1st_U18 </t>
  </si>
  <si>
    <t xml:space="preserve">K1st_K1, K1st_K2, K1st_K3, K1st_K5  </t>
  </si>
  <si>
    <t xml:space="preserve">K1st_U1, K1st_U2, K1st_U3, K1st_U4 , K1st_U9, K1st_10, K1st_U18 </t>
  </si>
  <si>
    <t xml:space="preserve">K1st_K1, K1st_K2, K1st_K3, K1st_K5   </t>
  </si>
  <si>
    <r>
      <t xml:space="preserve">Przedmiot obieralny 8:  </t>
    </r>
    <r>
      <rPr>
        <b/>
        <sz val="10"/>
        <rFont val="Arial CE"/>
        <charset val="238"/>
      </rPr>
      <t>Aplikacje mobilne  / Systemy i aplikacje bez granic (ubiquitous)</t>
    </r>
  </si>
  <si>
    <r>
      <t>Przedmiot obieralny 10:</t>
    </r>
    <r>
      <rPr>
        <b/>
        <sz val="10"/>
        <color rgb="FFFF0000"/>
        <rFont val="Arial CE"/>
        <charset val="238"/>
      </rPr>
      <t xml:space="preserve"> </t>
    </r>
    <r>
      <rPr>
        <b/>
        <sz val="10"/>
        <rFont val="Arial CE"/>
        <charset val="238"/>
      </rPr>
      <t xml:space="preserve">Teoria informacji i metody kompresji danych /  Optymalizacja ciągła </t>
    </r>
  </si>
  <si>
    <r>
      <t xml:space="preserve">Przedmiot obieralny 12: </t>
    </r>
    <r>
      <rPr>
        <b/>
        <sz val="10"/>
        <rFont val="Arial CE"/>
        <charset val="238"/>
      </rPr>
      <t xml:space="preserve"> </t>
    </r>
    <r>
      <rPr>
        <b/>
        <sz val="10"/>
        <rFont val="Arial CE"/>
        <charset val="238"/>
      </rPr>
      <t>Przetwarzanie masywnych danych /</t>
    </r>
    <r>
      <rPr>
        <b/>
        <sz val="10"/>
        <color rgb="FFFF0000"/>
        <rFont val="Arial CE"/>
        <charset val="238"/>
      </rPr>
      <t xml:space="preserve"> </t>
    </r>
    <r>
      <rPr>
        <b/>
        <sz val="10"/>
        <rFont val="Arial CE"/>
        <charset val="238"/>
      </rPr>
      <t>Elementy Inteligencji Obliczeniowej</t>
    </r>
  </si>
  <si>
    <r>
      <t xml:space="preserve">Przedmiot obieralny 11: </t>
    </r>
    <r>
      <rPr>
        <b/>
        <sz val="10"/>
        <rFont val="Arial CE"/>
        <charset val="238"/>
      </rPr>
      <t xml:space="preserve"> Praktyka i teoria szeregowania zadań /  Programowanie wizualne </t>
    </r>
  </si>
  <si>
    <r>
      <t xml:space="preserve">Przedmiot obieralny 9: </t>
    </r>
    <r>
      <rPr>
        <b/>
        <sz val="10"/>
        <rFont val="Arial CE"/>
        <charset val="238"/>
      </rPr>
      <t xml:space="preserve">Przetwarzanie języka naturalnego / Natural language processing / Wyszukiwanie i przetwarzanie zasobów informacyjnych </t>
    </r>
  </si>
  <si>
    <r>
      <rPr>
        <b/>
        <sz val="10"/>
        <color rgb="FF0000FF"/>
        <rFont val="Arial CE"/>
        <charset val="238"/>
      </rPr>
      <t>Przedmiot obieralny 9</t>
    </r>
    <r>
      <rPr>
        <b/>
        <sz val="10"/>
        <rFont val="Arial CE"/>
        <charset val="238"/>
      </rPr>
      <t xml:space="preserve">: Przetwarzanie języka naturalnego / Natural language processing / Wyszukiwanie i przetwarzanie zasobów informacyjnych  </t>
    </r>
  </si>
  <si>
    <r>
      <rPr>
        <b/>
        <sz val="10"/>
        <color rgb="FF0000FF"/>
        <rFont val="Arial CE"/>
        <charset val="238"/>
      </rPr>
      <t>Przedmiot obieralny 10:</t>
    </r>
    <r>
      <rPr>
        <b/>
        <sz val="10"/>
        <rFont val="Arial CE"/>
        <charset val="238"/>
      </rPr>
      <t xml:space="preserve"> Teoria informacji i metody kompresji danych /  Optymalizacja ciągła </t>
    </r>
  </si>
  <si>
    <r>
      <rPr>
        <b/>
        <sz val="10"/>
        <color rgb="FF0000FF"/>
        <rFont val="Arial CE"/>
        <charset val="238"/>
      </rPr>
      <t>Przedmiot obieralny 12:</t>
    </r>
    <r>
      <rPr>
        <b/>
        <sz val="10"/>
        <rFont val="Arial CE"/>
        <charset val="238"/>
      </rPr>
      <t xml:space="preserve">  Elementy Inteligencji Obliczeniowej / Przetwarzanie masywnych danych </t>
    </r>
  </si>
  <si>
    <r>
      <rPr>
        <b/>
        <sz val="10"/>
        <color rgb="FF0000FF"/>
        <rFont val="Arial CE"/>
        <charset val="238"/>
      </rPr>
      <t xml:space="preserve">Przedmiot obieralny 11: </t>
    </r>
    <r>
      <rPr>
        <b/>
        <sz val="10"/>
        <rFont val="Arial CE"/>
        <charset val="238"/>
      </rPr>
      <t xml:space="preserve">Praktyka i teoria szeregowania zadań / Programowanie wizualne </t>
    </r>
  </si>
  <si>
    <t>Przedmioty obieralne - propozycje zgłoszone w roku akad. 2018-19</t>
  </si>
  <si>
    <t>Suma punktów ECTS zajęć związanych z prowadzoną działalnością naukową, służących zdobywaniu przez studentów pogłębionej wiedzy oraz umiejętności prowadzenia badań naukowych</t>
  </si>
  <si>
    <t>% punktów ECTS zajęć związanych z prowadzoną działalnością naukową, służących zdobywaniu przez studentów pogłębionej wiedzy oraz umiejętności prowadzenia badań naukowych</t>
  </si>
  <si>
    <r>
      <t xml:space="preserve">Przedmiot obieralny 7: </t>
    </r>
    <r>
      <rPr>
        <b/>
        <sz val="10"/>
        <rFont val="Arial CE"/>
        <charset val="238"/>
      </rPr>
      <t>Podstawy aplikacji internetowych / Advanced Internet Applications</t>
    </r>
  </si>
  <si>
    <t xml:space="preserve"> Informatyzacja przedsiębiorstw</t>
  </si>
  <si>
    <r>
      <t xml:space="preserve">Przedmiot obieralny 6: </t>
    </r>
    <r>
      <rPr>
        <b/>
        <sz val="10"/>
        <rFont val="Arial CE"/>
        <charset val="238"/>
      </rPr>
      <t>Bioinformatyka / Informatyka w medycynie</t>
    </r>
  </si>
  <si>
    <t>Programowanie systemowe i współbieżne</t>
  </si>
  <si>
    <r>
      <t xml:space="preserve">ma </t>
    </r>
    <r>
      <rPr>
        <b/>
        <sz val="11"/>
        <rFont val="Calibri"/>
        <family val="2"/>
        <charset val="238"/>
        <scheme val="minor"/>
      </rPr>
      <t xml:space="preserve">rozszerzoną i pogłębioną </t>
    </r>
    <r>
      <rPr>
        <sz val="11"/>
        <rFont val="Calibri"/>
        <family val="2"/>
        <charset val="238"/>
        <scheme val="minor"/>
      </rPr>
      <t xml:space="preserve">wiedzę z matematyki przydatną do formułowania i rozwiązywania </t>
    </r>
    <r>
      <rPr>
        <b/>
        <sz val="11"/>
        <rFont val="Calibri"/>
        <family val="2"/>
        <charset val="238"/>
        <scheme val="minor"/>
      </rPr>
      <t>złożonych</t>
    </r>
    <r>
      <rPr>
        <sz val="11"/>
        <rFont val="Calibri"/>
        <family val="2"/>
        <charset val="238"/>
        <scheme val="minor"/>
      </rPr>
      <t xml:space="preserve"> zadań informatycznych dotyczących m.in. programowania w logice, formalnej specyfikacji i weryfikacji oprogramowania, a także zadań z zakresu fizyki, elektroniki, oraz podstaw automatyki i robotyki </t>
    </r>
  </si>
  <si>
    <t xml:space="preserve">Podstawy elektroniki / Basic Electronics </t>
  </si>
  <si>
    <t>Programowanie niskopoziomowe / Low-level programming in C</t>
  </si>
  <si>
    <r>
      <rPr>
        <b/>
        <sz val="10"/>
        <color rgb="FF0066FF"/>
        <rFont val="Arial CE"/>
        <charset val="238"/>
      </rPr>
      <t>Przedmiot obieralny 5:</t>
    </r>
    <r>
      <rPr>
        <b/>
        <sz val="10"/>
        <rFont val="Arial CE"/>
        <family val="2"/>
        <charset val="238"/>
      </rPr>
      <t xml:space="preserve"> Elementy analizy numerycznej / Języki formalne i kompilatory / </t>
    </r>
    <r>
      <rPr>
        <b/>
        <sz val="10"/>
        <rFont val="Arial CE"/>
        <charset val="238"/>
      </rPr>
      <t>Formal Languages and Compilers</t>
    </r>
  </si>
  <si>
    <r>
      <t xml:space="preserve">Systemy wbudowane / </t>
    </r>
    <r>
      <rPr>
        <b/>
        <sz val="10"/>
        <rFont val="Arial CE"/>
        <charset val="238"/>
      </rPr>
      <t xml:space="preserve">Embedded systems </t>
    </r>
  </si>
  <si>
    <t>Wprowadzenie do informatyki / Introduction to Computing</t>
  </si>
  <si>
    <r>
      <rPr>
        <b/>
        <sz val="10"/>
        <color rgb="FF0000FF"/>
        <rFont val="Arial CE"/>
        <charset val="238"/>
      </rPr>
      <t>Przedmiot obieralny 7</t>
    </r>
    <r>
      <rPr>
        <b/>
        <sz val="10"/>
        <rFont val="Arial CE"/>
        <charset val="238"/>
      </rPr>
      <t>: Podstawy aplikacji internetowych / Advanced Internet Applications</t>
    </r>
  </si>
  <si>
    <r>
      <rPr>
        <b/>
        <sz val="10"/>
        <color rgb="FF0000FF"/>
        <rFont val="Arial CE"/>
        <charset val="238"/>
      </rPr>
      <t>Przedmiot obieralny 5</t>
    </r>
    <r>
      <rPr>
        <b/>
        <sz val="10"/>
        <rFont val="Arial CE"/>
        <charset val="238"/>
      </rPr>
      <t>: Elementy analizy numerycznej / Języki formalne i kompilatory / Formal Languages and Compilers</t>
    </r>
  </si>
  <si>
    <r>
      <rPr>
        <b/>
        <sz val="10"/>
        <color rgb="FF0000FF"/>
        <rFont val="Arial CE"/>
        <charset val="238"/>
      </rPr>
      <t>Przedmiot obieralny 8:</t>
    </r>
    <r>
      <rPr>
        <b/>
        <sz val="10"/>
        <rFont val="Arial CE"/>
        <charset val="238"/>
      </rPr>
      <t xml:space="preserve">  Aplikacje mobilne  / Systemy i aplikacje bez granic (ubiquitous) </t>
    </r>
  </si>
  <si>
    <t xml:space="preserve">Łączna liczba punktów ECTS = 210; punkty ECTS modułów obieralnych = 63 (wymagana liczba punktów ECTS modułów obieralnych 30% z 210 = 63). </t>
  </si>
  <si>
    <t xml:space="preserve">Łączna liczba punktów ECTS, którą student musi uzyskać w ramach zajęć z zakresu nauk podstawowych, do których odnoszą się efekty kształcenia dla kierunku Informatyka = 46 (Analiza matematyczna, Algebra liniowa, Metody probabilistyczne, Matematyka dyskretna, Fizyka, Statystyka i analiza matematyczna, Badania operacyjne, Podstawy elektroniki, Logika obliczeniowa, Podstawy robotyki, Język angielski). </t>
  </si>
  <si>
    <t xml:space="preserve">Suma punktów ECTS zajęć służących zdobywaniu pogłębionej wiedzy oraz umiejętności prowadzenia badań naukowych = 121 godz., przy czym procent punktów ECTS zajęć służących zdobywaniu pogłębionej wiedzy oraz umiejętności prowadzenia badań naukowych = 57,6. </t>
  </si>
  <si>
    <t xml:space="preserve">Minimalna liczba punktów ECTS, którą student musi uzyskać, realizując moduły kształcenia oferowane na zajęciach ogólnouczelnianych lub na innym kierunku studiów = 23 (Wprowadzenie do Informatyki, Analiza matematyczna, Matematyka dyskretna, Język angielski, Podstawy automatyki).  </t>
  </si>
  <si>
    <t>Łączny wymiar zajęć laboratoryjnych i projektowych - 1095 (razem z ćwiczeniami 1441 - tj. 52%)</t>
  </si>
  <si>
    <t>P6S_WK, P6S_WG, P6S_UW</t>
  </si>
  <si>
    <t>http://www.cs.put.poznan.pl/mradom/</t>
  </si>
  <si>
    <t>Łączna liczba godzin na studiach stacjonarnych I stopnia jest równa 2 760 godz.; konsultacje i egzaminy – 120 godz., co daje łączną liczbę godzin zajęć wymagających bezpośredniego udziału nauczycieli akademickich i studentów = 2 880 godz. i 115 punktów ECTS, przy łącznej liczbie punktów, którą student musi uzyskać w trakcie studiów = 210 oraz przy wymaganej liczbie godzin kontaktu z prowadzącym na studiach stacjonarnych 0,5 x (210 punktów ECTS x 25 godz.) = 2 625 godz. Przyjęto założenie, że jeden punkt ECTS odpowiada efektom kształcenia, których uzyskanie wymaga od studenta średnio 25 godzin pracy,</t>
  </si>
  <si>
    <t xml:space="preserve"> http://www.cs.put.poznan.pl/mkadzinski/ http://www.cs.put.poznan.pl/imaslowska/
http://www.cs.put.poznan.pl/pjn/  https://moodle.put.poznan.pl/course/view.php?id=1269</t>
  </si>
  <si>
    <t xml:space="preserve">K1st_W1, K1st_W4, K1st_W5, K1st_W7 </t>
  </si>
  <si>
    <t xml:space="preserve">K1st_W1, </t>
  </si>
  <si>
    <t>http://www.cs.put.poznan.pl/msajkowski/﻿</t>
  </si>
  <si>
    <r>
      <t xml:space="preserve">Załącznik do Uchwały Rady Wydziału Informatyki Politechniki Poznańskiej nr 2018-20-146 z dnia 25 września 2018 r. - </t>
    </r>
    <r>
      <rPr>
        <sz val="10"/>
        <color rgb="FFFF0000"/>
        <rFont val="Arial CE"/>
        <charset val="238"/>
      </rPr>
      <t>Copyright by Zbyszko Królikowski, Katarzyna Małkowska</t>
    </r>
  </si>
  <si>
    <t xml:space="preserve">K1st_U4, K1st_U9, K1st_U10, K1st_U11, K1st_U18 </t>
  </si>
  <si>
    <t>www.fc.put.poznan.pl, moodle.put.poznan.pl</t>
  </si>
  <si>
    <t>K1st_U3, K1st_U4, K1st_U13,</t>
  </si>
  <si>
    <t>K1st_U3, K1st_U4, K1st_U8, K1st_U11, K1st_U18</t>
  </si>
  <si>
    <t>http://moodle.put.poznan.pl</t>
  </si>
  <si>
    <t xml:space="preserve"> K1st_U1, K1st_U2, K1st_U4, K1st_U10, K1st_U11,   K1st_U19 </t>
  </si>
  <si>
    <t>http://www.cs.put.poznan.pl/mkasprzak/bio/bio.html ; http://www.cs.put.poznan.pl/kkrawiec/wiki/?n=Zajecia.InformatykaWMedycynie;http://www.cs.put.poznan.pl/swilk/iwm-st</t>
  </si>
  <si>
    <t xml:space="preserve">K1st_W1, K1st_W5, K1st_W7 </t>
  </si>
  <si>
    <t xml:space="preserve">K1st_W3, K1st_W5, K1st_W8, K1st_W10 </t>
  </si>
</sst>
</file>

<file path=xl/styles.xml><?xml version="1.0" encoding="utf-8"?>
<styleSheet xmlns="http://schemas.openxmlformats.org/spreadsheetml/2006/main" xmlns:mc="http://schemas.openxmlformats.org/markup-compatibility/2006" xmlns:x14ac="http://schemas.microsoft.com/office/spreadsheetml/2009/9/ac" mc:Ignorable="x14ac">
  <fonts count="83" x14ac:knownFonts="1">
    <font>
      <sz val="10"/>
      <name val="Arial CE"/>
      <charset val="238"/>
    </font>
    <font>
      <sz val="11"/>
      <color theme="1"/>
      <name val="Calibri"/>
      <family val="2"/>
      <charset val="238"/>
      <scheme val="minor"/>
    </font>
    <font>
      <sz val="11"/>
      <color theme="1"/>
      <name val="Calibri"/>
      <family val="2"/>
      <charset val="238"/>
      <scheme val="minor"/>
    </font>
    <font>
      <sz val="9"/>
      <name val="Arial CE"/>
      <family val="2"/>
      <charset val="238"/>
    </font>
    <font>
      <b/>
      <sz val="9"/>
      <name val="Arial CE"/>
      <family val="2"/>
      <charset val="238"/>
    </font>
    <font>
      <b/>
      <sz val="10"/>
      <name val="Arial CE"/>
      <family val="2"/>
      <charset val="238"/>
    </font>
    <font>
      <sz val="10"/>
      <name val="Arial CE"/>
      <family val="2"/>
      <charset val="238"/>
    </font>
    <font>
      <b/>
      <sz val="10"/>
      <color indexed="9"/>
      <name val="Arial CE"/>
      <family val="2"/>
      <charset val="238"/>
    </font>
    <font>
      <sz val="10"/>
      <color indexed="22"/>
      <name val="Arial CE"/>
      <family val="2"/>
      <charset val="238"/>
    </font>
    <font>
      <b/>
      <i/>
      <sz val="10"/>
      <color indexed="9"/>
      <name val="Arial CE"/>
      <family val="2"/>
      <charset val="238"/>
    </font>
    <font>
      <sz val="10"/>
      <color indexed="9"/>
      <name val="Arial CE"/>
      <family val="2"/>
      <charset val="238"/>
    </font>
    <font>
      <b/>
      <sz val="12"/>
      <color indexed="9"/>
      <name val="Arial CE"/>
      <family val="2"/>
      <charset val="238"/>
    </font>
    <font>
      <sz val="9"/>
      <color indexed="9"/>
      <name val="Arial CE"/>
      <family val="2"/>
      <charset val="238"/>
    </font>
    <font>
      <b/>
      <sz val="10"/>
      <color indexed="8"/>
      <name val="Arial CE"/>
      <family val="2"/>
      <charset val="238"/>
    </font>
    <font>
      <sz val="8"/>
      <color indexed="81"/>
      <name val="Tahoma"/>
      <family val="2"/>
      <charset val="238"/>
    </font>
    <font>
      <sz val="8"/>
      <color indexed="9"/>
      <name val="Arial CE"/>
      <family val="2"/>
      <charset val="238"/>
    </font>
    <font>
      <b/>
      <sz val="10"/>
      <color indexed="9"/>
      <name val="Arial CE"/>
      <charset val="238"/>
    </font>
    <font>
      <sz val="8"/>
      <name val="Arial CE"/>
      <charset val="238"/>
    </font>
    <font>
      <b/>
      <sz val="10"/>
      <name val="Arial CE"/>
      <charset val="238"/>
    </font>
    <font>
      <b/>
      <sz val="10"/>
      <color indexed="30"/>
      <name val="Arial CE"/>
      <charset val="238"/>
    </font>
    <font>
      <b/>
      <sz val="10"/>
      <color indexed="12"/>
      <name val="Arial CE"/>
      <charset val="238"/>
    </font>
    <font>
      <sz val="10"/>
      <name val="Arial"/>
      <family val="2"/>
      <charset val="238"/>
    </font>
    <font>
      <sz val="9"/>
      <name val="Arial CE"/>
      <charset val="238"/>
    </font>
    <font>
      <b/>
      <sz val="12"/>
      <color indexed="10"/>
      <name val="Arial CE"/>
      <charset val="238"/>
    </font>
    <font>
      <b/>
      <sz val="10"/>
      <color indexed="8"/>
      <name val="Arial CE"/>
      <family val="2"/>
      <charset val="238"/>
    </font>
    <font>
      <b/>
      <sz val="20"/>
      <color indexed="9"/>
      <name val="Arial CE"/>
      <family val="2"/>
      <charset val="238"/>
    </font>
    <font>
      <b/>
      <sz val="12"/>
      <color indexed="10"/>
      <name val="Arial CE"/>
      <charset val="238"/>
    </font>
    <font>
      <b/>
      <sz val="12"/>
      <color indexed="10"/>
      <name val="Arial CE"/>
      <family val="2"/>
      <charset val="238"/>
    </font>
    <font>
      <b/>
      <sz val="10"/>
      <color indexed="8"/>
      <name val="Arial"/>
      <family val="2"/>
      <charset val="238"/>
    </font>
    <font>
      <sz val="10"/>
      <color indexed="8"/>
      <name val="Arial"/>
      <family val="2"/>
      <charset val="238"/>
    </font>
    <font>
      <b/>
      <sz val="9"/>
      <color indexed="8"/>
      <name val="Arial"/>
      <family val="2"/>
      <charset val="238"/>
    </font>
    <font>
      <b/>
      <sz val="16"/>
      <color indexed="9"/>
      <name val="Arial CE"/>
      <charset val="238"/>
    </font>
    <font>
      <b/>
      <sz val="12"/>
      <color indexed="30"/>
      <name val="Arial CE"/>
      <charset val="238"/>
    </font>
    <font>
      <b/>
      <sz val="9"/>
      <color indexed="81"/>
      <name val="Tahoma"/>
      <family val="2"/>
      <charset val="238"/>
    </font>
    <font>
      <sz val="9"/>
      <color indexed="81"/>
      <name val="Tahoma"/>
      <family val="2"/>
      <charset val="238"/>
    </font>
    <font>
      <b/>
      <sz val="10"/>
      <color indexed="8"/>
      <name val="Arial Black"/>
      <family val="2"/>
      <charset val="238"/>
    </font>
    <font>
      <sz val="10"/>
      <color indexed="8"/>
      <name val="Times New Roman"/>
      <family val="1"/>
      <charset val="238"/>
    </font>
    <font>
      <sz val="12"/>
      <color indexed="9"/>
      <name val="Arial Black"/>
      <family val="2"/>
      <charset val="238"/>
    </font>
    <font>
      <b/>
      <sz val="10"/>
      <color indexed="9"/>
      <name val="Arial Black"/>
      <family val="2"/>
      <charset val="238"/>
    </font>
    <font>
      <sz val="16"/>
      <name val="Arial CE"/>
      <charset val="238"/>
    </font>
    <font>
      <b/>
      <sz val="10"/>
      <name val="Arial"/>
      <family val="2"/>
      <charset val="238"/>
    </font>
    <font>
      <sz val="10"/>
      <color indexed="9"/>
      <name val="Arial CE"/>
      <charset val="238"/>
    </font>
    <font>
      <u/>
      <sz val="8"/>
      <color indexed="12"/>
      <name val="Arial CE"/>
      <charset val="238"/>
    </font>
    <font>
      <u/>
      <sz val="8"/>
      <color indexed="12"/>
      <name val="Arial"/>
      <family val="2"/>
      <charset val="238"/>
    </font>
    <font>
      <b/>
      <sz val="9"/>
      <name val="Arial CE"/>
      <charset val="238"/>
    </font>
    <font>
      <u/>
      <sz val="8"/>
      <color indexed="12"/>
      <name val="Arial"/>
      <family val="2"/>
      <charset val="238"/>
    </font>
    <font>
      <u/>
      <sz val="7.5"/>
      <color theme="10"/>
      <name val="Arial CE"/>
      <charset val="238"/>
    </font>
    <font>
      <b/>
      <sz val="10"/>
      <color rgb="FFFF0000"/>
      <name val="Arial CE"/>
      <family val="2"/>
      <charset val="238"/>
    </font>
    <font>
      <b/>
      <sz val="10"/>
      <color rgb="FFFF0000"/>
      <name val="Arial CE"/>
      <charset val="238"/>
    </font>
    <font>
      <u/>
      <sz val="8"/>
      <color rgb="FF0000FF"/>
      <name val="Arial"/>
      <family val="2"/>
      <charset val="238"/>
    </font>
    <font>
      <b/>
      <sz val="14"/>
      <color theme="0"/>
      <name val="Arial CE"/>
      <family val="2"/>
      <charset val="238"/>
    </font>
    <font>
      <b/>
      <sz val="14"/>
      <name val="Arial CE"/>
      <charset val="238"/>
    </font>
    <font>
      <b/>
      <sz val="10"/>
      <color rgb="FF0066CC"/>
      <name val="Arial CE"/>
      <charset val="238"/>
    </font>
    <font>
      <b/>
      <sz val="10"/>
      <color rgb="FF0066FF"/>
      <name val="Arial CE"/>
      <charset val="238"/>
    </font>
    <font>
      <b/>
      <sz val="12"/>
      <color rgb="FFFFFFFF"/>
      <name val="Arial CE"/>
      <charset val="238"/>
    </font>
    <font>
      <b/>
      <sz val="12"/>
      <color rgb="FFFF0000"/>
      <name val="Arial CE"/>
      <charset val="238"/>
    </font>
    <font>
      <b/>
      <sz val="10"/>
      <color rgb="FF0066FF"/>
      <name val="Arial CE"/>
      <family val="2"/>
      <charset val="238"/>
    </font>
    <font>
      <sz val="11"/>
      <name val="Calibri"/>
      <family val="2"/>
      <charset val="238"/>
      <scheme val="minor"/>
    </font>
    <font>
      <b/>
      <sz val="11"/>
      <name val="Calibri"/>
      <family val="2"/>
      <charset val="238"/>
      <scheme val="minor"/>
    </font>
    <font>
      <sz val="11"/>
      <color rgb="FF000000"/>
      <name val="Calibri"/>
      <family val="2"/>
      <charset val="238"/>
      <scheme val="minor"/>
    </font>
    <font>
      <b/>
      <sz val="14"/>
      <color indexed="9"/>
      <name val="Arial CE"/>
      <family val="2"/>
      <charset val="238"/>
    </font>
    <font>
      <b/>
      <i/>
      <sz val="14"/>
      <color indexed="9"/>
      <name val="Arial CE"/>
      <family val="2"/>
      <charset val="238"/>
    </font>
    <font>
      <b/>
      <sz val="16"/>
      <color theme="0"/>
      <name val="Arial CE"/>
      <charset val="238"/>
    </font>
    <font>
      <b/>
      <sz val="14"/>
      <color theme="0"/>
      <name val="Arial CE"/>
      <charset val="238"/>
    </font>
    <font>
      <b/>
      <sz val="10"/>
      <color indexed="81"/>
      <name val="Tahoma"/>
      <family val="2"/>
      <charset val="238"/>
    </font>
    <font>
      <b/>
      <sz val="11"/>
      <color indexed="10"/>
      <name val="Arial CE"/>
      <charset val="238"/>
    </font>
    <font>
      <b/>
      <sz val="11"/>
      <color theme="0"/>
      <name val="Arial CE"/>
      <charset val="238"/>
    </font>
    <font>
      <b/>
      <sz val="11"/>
      <color indexed="9"/>
      <name val="Arial CE"/>
      <charset val="238"/>
    </font>
    <font>
      <b/>
      <sz val="11"/>
      <color rgb="FFFFFFFF"/>
      <name val="Arial CE"/>
      <charset val="238"/>
    </font>
    <font>
      <b/>
      <sz val="10"/>
      <color theme="0"/>
      <name val="Arial CE"/>
      <charset val="238"/>
    </font>
    <font>
      <sz val="9"/>
      <color indexed="8"/>
      <name val="Arial"/>
      <family val="2"/>
      <charset val="238"/>
    </font>
    <font>
      <sz val="9"/>
      <name val="Arial"/>
      <family val="2"/>
      <charset val="238"/>
    </font>
    <font>
      <sz val="9"/>
      <color theme="1"/>
      <name val="Arial"/>
      <family val="2"/>
      <charset val="238"/>
    </font>
    <font>
      <sz val="9"/>
      <color rgb="FF000000"/>
      <name val="Arial"/>
      <family val="2"/>
      <charset val="238"/>
    </font>
    <font>
      <b/>
      <sz val="11"/>
      <color indexed="10"/>
      <name val="Arial"/>
      <family val="2"/>
      <charset val="238"/>
    </font>
    <font>
      <sz val="11"/>
      <name val="Arial"/>
      <family val="2"/>
      <charset val="238"/>
    </font>
    <font>
      <b/>
      <sz val="10"/>
      <color rgb="FF0000FF"/>
      <name val="Arial CE"/>
      <charset val="238"/>
    </font>
    <font>
      <b/>
      <sz val="14"/>
      <color rgb="FFFF0000"/>
      <name val="Arial CE"/>
      <charset val="238"/>
    </font>
    <font>
      <sz val="8"/>
      <name val="Arial"/>
      <family val="2"/>
      <charset val="238"/>
    </font>
    <font>
      <u/>
      <sz val="7.5"/>
      <color rgb="FF0000FF"/>
      <name val="Arial CE"/>
      <charset val="238"/>
    </font>
    <font>
      <sz val="8"/>
      <color indexed="12"/>
      <name val="Arial"/>
      <family val="2"/>
      <charset val="238"/>
    </font>
    <font>
      <u/>
      <sz val="8"/>
      <color theme="10"/>
      <name val="Arial CE"/>
      <charset val="238"/>
    </font>
    <font>
      <sz val="10"/>
      <color rgb="FFFF0000"/>
      <name val="Arial CE"/>
      <charset val="238"/>
    </font>
  </fonts>
  <fills count="44">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12"/>
        <bgColor indexed="64"/>
      </patternFill>
    </fill>
    <fill>
      <patternFill patternType="solid">
        <fgColor indexed="22"/>
        <bgColor indexed="64"/>
      </patternFill>
    </fill>
    <fill>
      <patternFill patternType="solid">
        <fgColor indexed="43"/>
        <bgColor indexed="64"/>
      </patternFill>
    </fill>
    <fill>
      <patternFill patternType="solid">
        <fgColor indexed="30"/>
        <bgColor indexed="64"/>
      </patternFill>
    </fill>
    <fill>
      <patternFill patternType="solid">
        <fgColor indexed="55"/>
        <bgColor indexed="64"/>
      </patternFill>
    </fill>
    <fill>
      <patternFill patternType="solid">
        <fgColor indexed="27"/>
        <bgColor indexed="64"/>
      </patternFill>
    </fill>
    <fill>
      <patternFill patternType="solid">
        <fgColor indexed="62"/>
        <bgColor indexed="64"/>
      </patternFill>
    </fill>
    <fill>
      <patternFill patternType="solid">
        <fgColor indexed="10"/>
        <bgColor indexed="64"/>
      </patternFill>
    </fill>
    <fill>
      <patternFill patternType="solid">
        <fgColor indexed="11"/>
        <bgColor indexed="64"/>
      </patternFill>
    </fill>
    <fill>
      <patternFill patternType="solid">
        <fgColor indexed="31"/>
        <bgColor indexed="64"/>
      </patternFill>
    </fill>
    <fill>
      <patternFill patternType="solid">
        <fgColor indexed="27"/>
        <bgColor indexed="8"/>
      </patternFill>
    </fill>
    <fill>
      <patternFill patternType="solid">
        <fgColor indexed="23"/>
        <bgColor indexed="64"/>
      </patternFill>
    </fill>
    <fill>
      <patternFill patternType="solid">
        <fgColor indexed="13"/>
        <bgColor indexed="64"/>
      </patternFill>
    </fill>
    <fill>
      <patternFill patternType="solid">
        <fgColor theme="0" tint="-4.9989318521683403E-2"/>
        <bgColor indexed="64"/>
      </patternFill>
    </fill>
    <fill>
      <patternFill patternType="solid">
        <fgColor theme="0"/>
        <bgColor indexed="64"/>
      </patternFill>
    </fill>
    <fill>
      <patternFill patternType="solid">
        <fgColor indexed="43"/>
        <bgColor indexed="26"/>
      </patternFill>
    </fill>
    <fill>
      <patternFill patternType="solid">
        <fgColor rgb="FFFFFF99"/>
        <bgColor indexed="64"/>
      </patternFill>
    </fill>
    <fill>
      <patternFill patternType="solid">
        <fgColor rgb="FFFFFF99"/>
        <bgColor rgb="FF000000"/>
      </patternFill>
    </fill>
    <fill>
      <patternFill patternType="solid">
        <fgColor theme="0" tint="-4.9989318521683403E-2"/>
        <bgColor rgb="FF000000"/>
      </patternFill>
    </fill>
    <fill>
      <patternFill patternType="solid">
        <fgColor rgb="FFFFFF99"/>
        <bgColor indexed="8"/>
      </patternFill>
    </fill>
    <fill>
      <patternFill patternType="solid">
        <fgColor theme="0" tint="-4.9989318521683403E-2"/>
        <bgColor rgb="FFF2F2F2"/>
      </patternFill>
    </fill>
    <fill>
      <patternFill patternType="solid">
        <fgColor theme="0" tint="-4.9989318521683403E-2"/>
        <bgColor rgb="FFFFFFCC"/>
      </patternFill>
    </fill>
    <fill>
      <patternFill patternType="solid">
        <fgColor theme="0" tint="-4.9989318521683403E-2"/>
        <bgColor rgb="FFFFFFFF"/>
      </patternFill>
    </fill>
    <fill>
      <patternFill patternType="solid">
        <fgColor rgb="FFFF0000"/>
        <bgColor indexed="64"/>
      </patternFill>
    </fill>
    <fill>
      <patternFill patternType="solid">
        <fgColor rgb="FFCCCCFF"/>
        <bgColor indexed="64"/>
      </patternFill>
    </fill>
    <fill>
      <patternFill patternType="solid">
        <fgColor theme="4" tint="0.79998168889431442"/>
        <bgColor indexed="64"/>
      </patternFill>
    </fill>
    <fill>
      <patternFill patternType="solid">
        <fgColor rgb="FF66CCFF"/>
        <bgColor rgb="FF000000"/>
      </patternFill>
    </fill>
    <fill>
      <patternFill patternType="solid">
        <fgColor theme="8" tint="0.79998168889431442"/>
        <bgColor indexed="64"/>
      </patternFill>
    </fill>
    <fill>
      <patternFill patternType="solid">
        <fgColor rgb="FF99FFCC"/>
        <bgColor indexed="64"/>
      </patternFill>
    </fill>
    <fill>
      <patternFill patternType="solid">
        <fgColor rgb="FFF2F2F2"/>
        <bgColor rgb="FF000000"/>
      </patternFill>
    </fill>
    <fill>
      <patternFill patternType="solid">
        <fgColor theme="0" tint="-4.9989318521683403E-2"/>
        <bgColor indexed="9"/>
      </patternFill>
    </fill>
    <fill>
      <patternFill patternType="solid">
        <fgColor theme="0" tint="-4.9989318521683403E-2"/>
        <bgColor indexed="26"/>
      </patternFill>
    </fill>
    <fill>
      <patternFill patternType="solid">
        <fgColor rgb="FFFFFF99"/>
        <bgColor indexed="9"/>
      </patternFill>
    </fill>
    <fill>
      <patternFill patternType="solid">
        <fgColor theme="0" tint="-0.14999847407452621"/>
        <bgColor indexed="64"/>
      </patternFill>
    </fill>
    <fill>
      <patternFill patternType="solid">
        <fgColor rgb="FF0000FF"/>
        <bgColor indexed="64"/>
      </patternFill>
    </fill>
    <fill>
      <patternFill patternType="solid">
        <fgColor theme="1"/>
        <bgColor indexed="64"/>
      </patternFill>
    </fill>
    <fill>
      <patternFill patternType="solid">
        <fgColor rgb="FFFFFF00"/>
        <bgColor indexed="64"/>
      </patternFill>
    </fill>
    <fill>
      <patternFill patternType="solid">
        <fgColor rgb="FFFFFF00"/>
        <bgColor indexed="8"/>
      </patternFill>
    </fill>
    <fill>
      <patternFill patternType="solid">
        <fgColor theme="0" tint="-0.249977111117893"/>
        <bgColor indexed="64"/>
      </patternFill>
    </fill>
    <fill>
      <patternFill patternType="solid">
        <fgColor rgb="FF000080"/>
        <bgColor indexed="64"/>
      </patternFill>
    </fill>
  </fills>
  <borders count="61">
    <border>
      <left/>
      <right/>
      <top/>
      <bottom/>
      <diagonal/>
    </border>
    <border>
      <left/>
      <right/>
      <top style="thin">
        <color indexed="64"/>
      </top>
      <bottom style="thin">
        <color indexed="64"/>
      </bottom>
      <diagonal/>
    </border>
    <border>
      <left/>
      <right/>
      <top/>
      <bottom style="thin">
        <color indexed="64"/>
      </bottom>
      <diagonal/>
    </border>
    <border>
      <left style="thin">
        <color indexed="22"/>
      </left>
      <right/>
      <top/>
      <bottom/>
      <diagonal/>
    </border>
    <border>
      <left/>
      <right style="thin">
        <color indexed="55"/>
      </right>
      <top/>
      <bottom style="thin">
        <color indexed="64"/>
      </bottom>
      <diagonal/>
    </border>
    <border>
      <left style="thin">
        <color indexed="64"/>
      </left>
      <right style="thin">
        <color indexed="55"/>
      </right>
      <top/>
      <bottom style="thin">
        <color indexed="64"/>
      </bottom>
      <diagonal/>
    </border>
    <border>
      <left/>
      <right/>
      <top/>
      <bottom style="thin">
        <color indexed="9"/>
      </bottom>
      <diagonal/>
    </border>
    <border>
      <left/>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55"/>
      </left>
      <right style="thin">
        <color indexed="55"/>
      </right>
      <top/>
      <bottom style="thin">
        <color indexed="64"/>
      </bottom>
      <diagonal/>
    </border>
    <border>
      <left style="thin">
        <color indexed="55"/>
      </left>
      <right/>
      <top/>
      <bottom style="thin">
        <color indexed="64"/>
      </bottom>
      <diagonal/>
    </border>
    <border>
      <left style="thin">
        <color indexed="8"/>
      </left>
      <right style="thin">
        <color indexed="8"/>
      </right>
      <top/>
      <bottom style="thin">
        <color indexed="64"/>
      </bottom>
      <diagonal/>
    </border>
    <border>
      <left style="thin">
        <color indexed="55"/>
      </left>
      <right style="thin">
        <color indexed="55"/>
      </right>
      <top/>
      <bottom style="thin">
        <color indexed="55"/>
      </bottom>
      <diagonal/>
    </border>
    <border>
      <left style="thin">
        <color indexed="55"/>
      </left>
      <right style="thin">
        <color indexed="8"/>
      </right>
      <top/>
      <bottom style="thin">
        <color indexed="55"/>
      </bottom>
      <diagonal/>
    </border>
    <border>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9"/>
      </right>
      <top/>
      <bottom style="thin">
        <color indexed="64"/>
      </bottom>
      <diagonal/>
    </border>
    <border>
      <left/>
      <right style="thin">
        <color indexed="9"/>
      </right>
      <top/>
      <bottom/>
      <diagonal/>
    </border>
    <border>
      <left style="thin">
        <color indexed="9"/>
      </left>
      <right style="thin">
        <color indexed="9"/>
      </right>
      <top/>
      <bottom style="thin">
        <color indexed="64"/>
      </bottom>
      <diagonal/>
    </border>
    <border>
      <left/>
      <right style="thin">
        <color indexed="64"/>
      </right>
      <top style="thin">
        <color indexed="64"/>
      </top>
      <bottom/>
      <diagonal/>
    </border>
    <border>
      <left style="thin">
        <color indexed="64"/>
      </left>
      <right style="thick">
        <color indexed="22"/>
      </right>
      <top style="thin">
        <color indexed="22"/>
      </top>
      <bottom style="thin">
        <color indexed="64"/>
      </bottom>
      <diagonal/>
    </border>
    <border>
      <left style="thick">
        <color indexed="22"/>
      </left>
      <right style="thick">
        <color indexed="22"/>
      </right>
      <top style="thin">
        <color indexed="22"/>
      </top>
      <bottom style="thin">
        <color indexed="64"/>
      </bottom>
      <diagonal/>
    </border>
    <border>
      <left style="thick">
        <color indexed="22"/>
      </left>
      <right style="thin">
        <color indexed="64"/>
      </right>
      <top style="thin">
        <color indexed="22"/>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9"/>
      </left>
      <right/>
      <top style="thin">
        <color indexed="9"/>
      </top>
      <bottom style="thin">
        <color indexed="9"/>
      </bottom>
      <diagonal/>
    </border>
    <border>
      <left style="thin">
        <color indexed="9"/>
      </left>
      <right/>
      <top/>
      <bottom/>
      <diagonal/>
    </border>
    <border>
      <left/>
      <right style="thin">
        <color indexed="64"/>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style="thin">
        <color indexed="9"/>
      </right>
      <top style="thin">
        <color indexed="9"/>
      </top>
      <bottom style="thin">
        <color indexed="64"/>
      </bottom>
      <diagonal/>
    </border>
    <border>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diagonal/>
    </border>
    <border>
      <left style="thin">
        <color indexed="64"/>
      </left>
      <right style="thin">
        <color indexed="9"/>
      </right>
      <top/>
      <bottom style="thin">
        <color indexed="64"/>
      </bottom>
      <diagonal/>
    </border>
    <border>
      <left style="thin">
        <color indexed="64"/>
      </left>
      <right style="thin">
        <color indexed="9"/>
      </right>
      <top style="thin">
        <color indexed="64"/>
      </top>
      <bottom style="thin">
        <color indexed="64"/>
      </bottom>
      <diagonal/>
    </border>
    <border>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2">
    <xf numFmtId="0" fontId="0" fillId="0" borderId="0"/>
    <xf numFmtId="0" fontId="46" fillId="0" borderId="0" applyNumberFormat="0" applyFill="0" applyBorder="0" applyAlignment="0" applyProtection="0">
      <alignment vertical="top"/>
      <protection locked="0"/>
    </xf>
  </cellStyleXfs>
  <cellXfs count="443">
    <xf numFmtId="0" fontId="0" fillId="0" borderId="0" xfId="0"/>
    <xf numFmtId="0" fontId="0" fillId="2" borderId="0" xfId="0" applyFill="1"/>
    <xf numFmtId="0" fontId="9" fillId="3" borderId="1" xfId="0" applyFont="1" applyFill="1" applyBorder="1"/>
    <xf numFmtId="0" fontId="11" fillId="3" borderId="0" xfId="0" applyFont="1" applyFill="1" applyAlignment="1">
      <alignment horizontal="center" vertical="center"/>
    </xf>
    <xf numFmtId="0" fontId="10" fillId="3" borderId="2" xfId="0" applyFont="1" applyFill="1" applyBorder="1"/>
    <xf numFmtId="0" fontId="10" fillId="3" borderId="0" xfId="0" applyFont="1" applyFill="1"/>
    <xf numFmtId="0" fontId="0" fillId="2" borderId="0" xfId="0" applyFill="1" applyProtection="1">
      <protection locked="0"/>
    </xf>
    <xf numFmtId="0" fontId="10" fillId="3" borderId="0" xfId="0" applyFont="1" applyFill="1" applyAlignment="1">
      <alignment vertical="center" wrapText="1"/>
    </xf>
    <xf numFmtId="0" fontId="10" fillId="4" borderId="0" xfId="0" applyFont="1" applyFill="1" applyAlignment="1">
      <alignment vertical="center" wrapText="1"/>
    </xf>
    <xf numFmtId="0" fontId="10" fillId="3" borderId="0" xfId="0" applyFont="1" applyFill="1" applyAlignment="1">
      <alignment horizontal="center"/>
    </xf>
    <xf numFmtId="0" fontId="10" fillId="4" borderId="0" xfId="0" applyFont="1" applyFill="1" applyAlignment="1">
      <alignment horizontal="center"/>
    </xf>
    <xf numFmtId="0" fontId="10" fillId="4" borderId="3" xfId="0" applyFont="1" applyFill="1" applyBorder="1" applyAlignment="1" applyProtection="1">
      <alignment horizontal="center"/>
      <protection locked="0"/>
    </xf>
    <xf numFmtId="0" fontId="7" fillId="3" borderId="4" xfId="0" applyFont="1" applyFill="1" applyBorder="1" applyAlignment="1">
      <alignment horizontal="center"/>
    </xf>
    <xf numFmtId="0" fontId="15" fillId="3" borderId="4" xfId="0" applyFont="1" applyFill="1" applyBorder="1" applyAlignment="1">
      <alignment horizontal="center"/>
    </xf>
    <xf numFmtId="0" fontId="15" fillId="3" borderId="5" xfId="0" applyFont="1" applyFill="1" applyBorder="1" applyAlignment="1">
      <alignment horizontal="center"/>
    </xf>
    <xf numFmtId="0" fontId="7" fillId="4" borderId="6" xfId="0" applyFont="1" applyFill="1" applyBorder="1" applyAlignment="1">
      <alignment horizontal="center"/>
    </xf>
    <xf numFmtId="0" fontId="12" fillId="4" borderId="0" xfId="0" applyFont="1" applyFill="1" applyAlignment="1">
      <alignment vertical="center" wrapText="1"/>
    </xf>
    <xf numFmtId="0" fontId="7" fillId="3" borderId="7" xfId="0" applyFont="1" applyFill="1" applyBorder="1" applyAlignment="1">
      <alignment horizontal="center" vertical="center" wrapText="1"/>
    </xf>
    <xf numFmtId="0" fontId="10" fillId="4" borderId="0" xfId="0" applyFont="1" applyFill="1"/>
    <xf numFmtId="0" fontId="7" fillId="3" borderId="6" xfId="0" applyFont="1" applyFill="1" applyBorder="1" applyAlignment="1">
      <alignment horizontal="center" vertical="center" wrapText="1"/>
    </xf>
    <xf numFmtId="0" fontId="7" fillId="3" borderId="7" xfId="0" applyFont="1" applyFill="1" applyBorder="1" applyAlignment="1">
      <alignment horizontal="right" vertical="center"/>
    </xf>
    <xf numFmtId="0" fontId="7" fillId="3" borderId="6" xfId="0" applyFont="1" applyFill="1" applyBorder="1" applyAlignment="1">
      <alignment horizontal="right" vertical="center"/>
    </xf>
    <xf numFmtId="0" fontId="7" fillId="4" borderId="8" xfId="0" applyFont="1" applyFill="1" applyBorder="1" applyAlignment="1">
      <alignment horizontal="center"/>
    </xf>
    <xf numFmtId="0" fontId="0" fillId="0" borderId="0" xfId="0" applyFill="1"/>
    <xf numFmtId="0" fontId="10" fillId="5" borderId="0" xfId="0" applyFont="1" applyFill="1" applyAlignment="1">
      <alignment horizontal="center"/>
    </xf>
    <xf numFmtId="0" fontId="0" fillId="5" borderId="0" xfId="0" applyFill="1"/>
    <xf numFmtId="0" fontId="10" fillId="6" borderId="0" xfId="0" applyFont="1" applyFill="1" applyAlignment="1">
      <alignment horizontal="center"/>
    </xf>
    <xf numFmtId="0" fontId="0" fillId="6" borderId="0" xfId="0" applyFill="1"/>
    <xf numFmtId="0" fontId="10" fillId="7" borderId="0" xfId="0" applyFont="1" applyFill="1" applyAlignment="1">
      <alignment horizontal="center"/>
    </xf>
    <xf numFmtId="0" fontId="0" fillId="8" borderId="0" xfId="0" applyFill="1"/>
    <xf numFmtId="0" fontId="10" fillId="8" borderId="1" xfId="0" applyFont="1" applyFill="1" applyBorder="1" applyAlignment="1">
      <alignment horizontal="center"/>
    </xf>
    <xf numFmtId="0" fontId="0" fillId="0" borderId="0" xfId="0" applyAlignment="1">
      <alignment wrapText="1"/>
    </xf>
    <xf numFmtId="0" fontId="0" fillId="2" borderId="0" xfId="0" applyFill="1" applyAlignment="1">
      <alignment wrapText="1"/>
    </xf>
    <xf numFmtId="0" fontId="15" fillId="3" borderId="0" xfId="0" applyFont="1" applyFill="1" applyBorder="1" applyAlignment="1">
      <alignment horizontal="center" wrapText="1"/>
    </xf>
    <xf numFmtId="0" fontId="0" fillId="3" borderId="2" xfId="0" applyFill="1" applyBorder="1" applyAlignment="1">
      <alignment wrapText="1"/>
    </xf>
    <xf numFmtId="0" fontId="11" fillId="3" borderId="0" xfId="0" applyFont="1" applyFill="1" applyAlignment="1">
      <alignment horizontal="center" vertical="center" wrapText="1"/>
    </xf>
    <xf numFmtId="0" fontId="0" fillId="8" borderId="9" xfId="0" applyFill="1" applyBorder="1" applyAlignment="1" applyProtection="1">
      <alignment vertical="center"/>
      <protection locked="0"/>
    </xf>
    <xf numFmtId="0" fontId="0" fillId="0" borderId="9" xfId="0" applyBorder="1"/>
    <xf numFmtId="0" fontId="0" fillId="0" borderId="9" xfId="0" applyBorder="1" applyAlignment="1">
      <alignment horizontal="center" vertical="center"/>
    </xf>
    <xf numFmtId="0" fontId="15" fillId="3" borderId="0" xfId="0" applyFont="1" applyFill="1" applyBorder="1" applyAlignment="1">
      <alignment horizontal="left" vertical="center"/>
    </xf>
    <xf numFmtId="0" fontId="7" fillId="3" borderId="0" xfId="0" applyFont="1" applyFill="1" applyBorder="1" applyAlignment="1">
      <alignment horizontal="right" vertical="center"/>
    </xf>
    <xf numFmtId="0" fontId="7" fillId="3" borderId="0" xfId="0" applyFont="1" applyFill="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12" fillId="3" borderId="0" xfId="0" applyFont="1" applyFill="1" applyBorder="1" applyAlignment="1" applyProtection="1">
      <alignment horizontal="center" vertical="center"/>
      <protection locked="0"/>
    </xf>
    <xf numFmtId="0" fontId="25" fillId="3" borderId="0" xfId="0" applyFont="1" applyFill="1" applyBorder="1" applyAlignment="1" applyProtection="1">
      <alignment horizontal="left" vertical="center"/>
      <protection locked="0"/>
    </xf>
    <xf numFmtId="0" fontId="7" fillId="3" borderId="0"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protection locked="0"/>
    </xf>
    <xf numFmtId="0" fontId="10" fillId="3" borderId="0" xfId="0" applyFont="1" applyFill="1" applyAlignment="1">
      <alignment horizontal="center" vertical="center" wrapText="1"/>
    </xf>
    <xf numFmtId="0" fontId="0" fillId="0" borderId="0" xfId="0" applyAlignment="1">
      <alignment horizontal="center" vertical="center" wrapText="1"/>
    </xf>
    <xf numFmtId="0" fontId="12" fillId="3" borderId="2" xfId="0" applyFont="1" applyFill="1" applyBorder="1" applyAlignment="1" applyProtection="1">
      <alignment horizontal="center" vertical="center"/>
      <protection locked="0"/>
    </xf>
    <xf numFmtId="0" fontId="12" fillId="3" borderId="2" xfId="0" applyFont="1" applyFill="1" applyBorder="1" applyAlignment="1" applyProtection="1">
      <alignment horizontal="left" vertical="center"/>
      <protection locked="0"/>
    </xf>
    <xf numFmtId="0" fontId="12" fillId="3" borderId="2" xfId="0" applyFont="1" applyFill="1" applyBorder="1" applyAlignment="1" applyProtection="1">
      <alignment horizontal="center" vertical="center" wrapText="1"/>
      <protection locked="0"/>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10" fillId="0" borderId="2" xfId="0" applyFont="1" applyFill="1" applyBorder="1"/>
    <xf numFmtId="0" fontId="12" fillId="0" borderId="2" xfId="0" applyFont="1" applyFill="1" applyBorder="1" applyAlignment="1" applyProtection="1">
      <alignment horizontal="center" vertical="center"/>
      <protection locked="0"/>
    </xf>
    <xf numFmtId="0" fontId="12" fillId="0" borderId="2" xfId="0" applyFont="1" applyFill="1" applyBorder="1" applyAlignment="1" applyProtection="1">
      <alignment horizontal="left" vertical="center"/>
      <protection locked="0"/>
    </xf>
    <xf numFmtId="0" fontId="12" fillId="0" borderId="2" xfId="0" applyFont="1" applyFill="1" applyBorder="1" applyAlignment="1" applyProtection="1">
      <alignment horizontal="center" vertical="center" wrapText="1"/>
      <protection locked="0"/>
    </xf>
    <xf numFmtId="0" fontId="10"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7" fillId="3" borderId="0" xfId="0" applyFont="1" applyFill="1" applyBorder="1" applyAlignment="1">
      <alignment horizontal="center" wrapText="1"/>
    </xf>
    <xf numFmtId="0" fontId="7" fillId="3" borderId="11" xfId="0" applyFont="1" applyFill="1" applyBorder="1" applyAlignment="1">
      <alignment horizontal="center" vertical="center" wrapText="1"/>
    </xf>
    <xf numFmtId="0" fontId="8" fillId="3" borderId="12" xfId="0" applyFont="1" applyFill="1" applyBorder="1" applyAlignment="1">
      <alignment horizontal="center" vertical="center"/>
    </xf>
    <xf numFmtId="0" fontId="7" fillId="3" borderId="0" xfId="0" applyFont="1" applyFill="1" applyBorder="1" applyAlignment="1">
      <alignment horizontal="center" vertical="center" wrapText="1"/>
    </xf>
    <xf numFmtId="0" fontId="0" fillId="10" borderId="0" xfId="0" applyFill="1"/>
    <xf numFmtId="0" fontId="3" fillId="10" borderId="0" xfId="0" applyFont="1" applyFill="1" applyBorder="1" applyAlignment="1" applyProtection="1">
      <alignment horizontal="center" vertical="center"/>
      <protection locked="0"/>
    </xf>
    <xf numFmtId="0" fontId="0" fillId="0" borderId="0" xfId="0" applyAlignment="1">
      <alignment horizontal="left"/>
    </xf>
    <xf numFmtId="0" fontId="0" fillId="0" borderId="0" xfId="0" applyAlignment="1">
      <alignment horizontal="center"/>
    </xf>
    <xf numFmtId="0" fontId="10" fillId="3" borderId="12" xfId="0" applyFont="1" applyFill="1" applyBorder="1" applyAlignment="1">
      <alignment horizontal="center" wrapText="1"/>
    </xf>
    <xf numFmtId="0" fontId="0" fillId="0" borderId="0" xfId="0" applyAlignment="1">
      <alignment horizontal="center" wrapText="1"/>
    </xf>
    <xf numFmtId="0" fontId="10" fillId="3" borderId="13" xfId="0" applyFont="1" applyFill="1" applyBorder="1" applyAlignment="1">
      <alignment horizontal="center" wrapText="1"/>
    </xf>
    <xf numFmtId="0" fontId="10" fillId="0" borderId="2" xfId="0" applyFont="1" applyFill="1" applyBorder="1" applyAlignment="1">
      <alignment horizontal="center" wrapText="1"/>
    </xf>
    <xf numFmtId="0" fontId="0" fillId="0" borderId="0" xfId="0" applyFill="1" applyAlignment="1">
      <alignment horizontal="center" wrapText="1"/>
    </xf>
    <xf numFmtId="0" fontId="0" fillId="3" borderId="2" xfId="0" applyFill="1" applyBorder="1" applyAlignment="1">
      <alignment vertical="center"/>
    </xf>
    <xf numFmtId="0" fontId="0" fillId="3" borderId="0" xfId="0" applyFill="1" applyAlignment="1">
      <alignment horizontal="center" vertical="center"/>
    </xf>
    <xf numFmtId="0" fontId="0" fillId="0" borderId="0" xfId="0" applyFill="1" applyBorder="1" applyAlignment="1">
      <alignment vertical="center"/>
    </xf>
    <xf numFmtId="0" fontId="0" fillId="3" borderId="14" xfId="0" applyFill="1" applyBorder="1" applyAlignment="1">
      <alignment horizontal="center" vertical="center"/>
    </xf>
    <xf numFmtId="0" fontId="0" fillId="0" borderId="0" xfId="0" applyFill="1" applyBorder="1" applyAlignment="1">
      <alignment horizontal="center" vertical="center"/>
    </xf>
    <xf numFmtId="0" fontId="9" fillId="3" borderId="2" xfId="0" applyFont="1" applyFill="1" applyBorder="1" applyAlignment="1">
      <alignment horizontal="left" vertical="center" wrapText="1"/>
    </xf>
    <xf numFmtId="0" fontId="10" fillId="3" borderId="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8" fillId="3" borderId="12" xfId="0" applyFont="1" applyFill="1" applyBorder="1" applyAlignment="1">
      <alignment vertical="center"/>
    </xf>
    <xf numFmtId="0" fontId="0" fillId="3" borderId="2" xfId="0" applyFill="1" applyBorder="1" applyAlignment="1">
      <alignment vertical="center" wrapText="1"/>
    </xf>
    <xf numFmtId="0" fontId="0" fillId="2" borderId="0" xfId="0" applyFill="1" applyAlignment="1">
      <alignment horizontal="left" vertical="center" wrapText="1"/>
    </xf>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vertical="center"/>
    </xf>
    <xf numFmtId="0" fontId="0" fillId="2" borderId="0" xfId="0" applyFill="1" applyAlignment="1">
      <alignment vertical="center" wrapText="1"/>
    </xf>
    <xf numFmtId="0" fontId="9" fillId="3" borderId="2" xfId="0" applyFont="1" applyFill="1" applyBorder="1" applyAlignment="1">
      <alignment vertical="center"/>
    </xf>
    <xf numFmtId="0" fontId="7" fillId="3" borderId="4"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13" fillId="11" borderId="17"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5" fillId="11" borderId="9" xfId="0" applyFont="1" applyFill="1" applyBorder="1" applyAlignment="1">
      <alignment horizontal="center" vertical="center" wrapText="1"/>
    </xf>
    <xf numFmtId="0" fontId="5" fillId="2" borderId="0" xfId="0" applyFont="1" applyFill="1" applyAlignment="1">
      <alignment vertical="center"/>
    </xf>
    <xf numFmtId="0" fontId="8" fillId="3" borderId="0" xfId="0" applyFont="1" applyFill="1" applyBorder="1" applyAlignment="1">
      <alignment horizontal="center" vertical="center"/>
    </xf>
    <xf numFmtId="0" fontId="8" fillId="3" borderId="0" xfId="0" applyFont="1" applyFill="1" applyAlignment="1">
      <alignment vertical="center"/>
    </xf>
    <xf numFmtId="0" fontId="16" fillId="3" borderId="1" xfId="0" applyFont="1" applyFill="1" applyBorder="1" applyAlignment="1">
      <alignment horizontal="center" vertical="center"/>
    </xf>
    <xf numFmtId="0" fontId="7" fillId="3" borderId="20"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24" fillId="12" borderId="2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0" borderId="0" xfId="0" applyAlignment="1">
      <alignment vertical="center" wrapText="1"/>
    </xf>
    <xf numFmtId="0" fontId="4" fillId="13" borderId="0" xfId="0" applyFont="1" applyFill="1" applyAlignment="1">
      <alignment horizontal="center" vertical="center" wrapText="1"/>
    </xf>
    <xf numFmtId="0" fontId="5" fillId="13" borderId="0" xfId="0" applyFont="1" applyFill="1" applyAlignment="1">
      <alignment horizontal="center" vertical="center" wrapText="1"/>
    </xf>
    <xf numFmtId="0" fontId="26" fillId="0" borderId="2" xfId="0" applyFont="1" applyFill="1" applyBorder="1" applyAlignment="1" applyProtection="1">
      <alignment horizontal="left" vertical="center" wrapText="1"/>
      <protection locked="0"/>
    </xf>
    <xf numFmtId="0" fontId="27" fillId="2" borderId="0" xfId="0" applyFont="1" applyFill="1" applyAlignment="1">
      <alignment horizontal="left" vertical="center" wrapText="1"/>
    </xf>
    <xf numFmtId="0" fontId="27" fillId="2" borderId="0" xfId="0" applyFont="1" applyFill="1" applyAlignment="1">
      <alignment vertical="center"/>
    </xf>
    <xf numFmtId="0" fontId="10" fillId="8" borderId="0" xfId="0" applyFont="1" applyFill="1" applyBorder="1" applyAlignment="1">
      <alignment horizontal="center"/>
    </xf>
    <xf numFmtId="0" fontId="0" fillId="5" borderId="9" xfId="0" applyFill="1" applyBorder="1" applyAlignment="1">
      <alignment horizontal="left"/>
    </xf>
    <xf numFmtId="0" fontId="0" fillId="0" borderId="9" xfId="0" applyBorder="1" applyAlignment="1">
      <alignment horizontal="left" vertical="center" wrapText="1"/>
    </xf>
    <xf numFmtId="0" fontId="0" fillId="2" borderId="9" xfId="0" applyFill="1" applyBorder="1" applyAlignment="1">
      <alignment horizontal="left" vertical="center" wrapText="1"/>
    </xf>
    <xf numFmtId="0" fontId="28" fillId="0" borderId="0" xfId="0" applyFont="1" applyBorder="1"/>
    <xf numFmtId="0" fontId="30" fillId="0" borderId="0" xfId="0" applyFont="1" applyBorder="1"/>
    <xf numFmtId="0" fontId="6" fillId="6" borderId="0" xfId="0" applyFont="1" applyFill="1" applyBorder="1" applyAlignment="1" applyProtection="1">
      <alignment horizontal="center" vertical="top"/>
      <protection locked="0"/>
    </xf>
    <xf numFmtId="0" fontId="6" fillId="5" borderId="0" xfId="0" applyFont="1" applyFill="1" applyBorder="1" applyAlignment="1" applyProtection="1">
      <alignment horizontal="center" vertical="top"/>
      <protection locked="0"/>
    </xf>
    <xf numFmtId="0" fontId="5" fillId="6" borderId="9" xfId="0" applyFont="1" applyFill="1" applyBorder="1" applyAlignment="1" applyProtection="1">
      <alignment horizontal="left" vertical="center" wrapText="1"/>
      <protection locked="0"/>
    </xf>
    <xf numFmtId="0" fontId="5" fillId="6" borderId="9" xfId="0" applyFont="1" applyFill="1" applyBorder="1" applyAlignment="1" applyProtection="1">
      <alignment horizontal="center" vertical="center"/>
      <protection locked="0"/>
    </xf>
    <xf numFmtId="0" fontId="8" fillId="3" borderId="9" xfId="0" applyFont="1" applyFill="1" applyBorder="1" applyAlignment="1">
      <alignment horizontal="center" vertical="center"/>
    </xf>
    <xf numFmtId="0" fontId="0" fillId="6" borderId="9" xfId="0" applyFill="1" applyBorder="1" applyAlignment="1">
      <alignment horizontal="center" vertical="center" wrapText="1"/>
    </xf>
    <xf numFmtId="0" fontId="7" fillId="4" borderId="9" xfId="0" applyFont="1" applyFill="1" applyBorder="1" applyAlignment="1" applyProtection="1">
      <alignment horizontal="center" wrapText="1"/>
      <protection locked="0"/>
    </xf>
    <xf numFmtId="0" fontId="0" fillId="0" borderId="9" xfId="0" applyBorder="1" applyAlignment="1">
      <alignment horizontal="center" wrapText="1"/>
    </xf>
    <xf numFmtId="0" fontId="0" fillId="6" borderId="9" xfId="0" applyFill="1" applyBorder="1" applyAlignment="1">
      <alignment horizontal="center" vertical="center"/>
    </xf>
    <xf numFmtId="0" fontId="18" fillId="6" borderId="9" xfId="0" applyFont="1" applyFill="1" applyBorder="1" applyAlignment="1" applyProtection="1">
      <alignment horizontal="left" vertical="center" wrapText="1"/>
      <protection locked="0"/>
    </xf>
    <xf numFmtId="0" fontId="8" fillId="6" borderId="9" xfId="0" applyFont="1" applyFill="1" applyBorder="1" applyAlignment="1">
      <alignment horizontal="center" vertical="center"/>
    </xf>
    <xf numFmtId="0" fontId="7" fillId="6" borderId="9" xfId="0" applyFont="1" applyFill="1" applyBorder="1" applyAlignment="1" applyProtection="1">
      <alignment horizontal="center" wrapText="1"/>
      <protection locked="0"/>
    </xf>
    <xf numFmtId="0" fontId="0" fillId="6" borderId="9" xfId="0" applyFill="1" applyBorder="1" applyAlignment="1">
      <alignment horizontal="center" wrapText="1"/>
    </xf>
    <xf numFmtId="0" fontId="6" fillId="6" borderId="0" xfId="0" applyFont="1" applyFill="1" applyBorder="1" applyAlignment="1" applyProtection="1">
      <alignment horizontal="center" vertical="top" wrapText="1"/>
      <protection locked="0"/>
    </xf>
    <xf numFmtId="0" fontId="5" fillId="6" borderId="9" xfId="0" applyFont="1" applyFill="1" applyBorder="1" applyAlignment="1" applyProtection="1">
      <alignment vertical="center" wrapText="1"/>
      <protection locked="0"/>
    </xf>
    <xf numFmtId="0" fontId="5" fillId="6" borderId="9" xfId="0" applyFont="1" applyFill="1" applyBorder="1" applyAlignment="1" applyProtection="1">
      <alignment horizontal="center" vertical="center" wrapText="1"/>
      <protection locked="0"/>
    </xf>
    <xf numFmtId="0" fontId="8" fillId="3" borderId="9" xfId="0" applyFont="1" applyFill="1" applyBorder="1" applyAlignment="1">
      <alignment vertical="center"/>
    </xf>
    <xf numFmtId="0" fontId="0" fillId="0" borderId="9" xfId="0" applyBorder="1" applyAlignment="1">
      <alignment wrapText="1"/>
    </xf>
    <xf numFmtId="0" fontId="18" fillId="6" borderId="9" xfId="0" applyFont="1" applyFill="1" applyBorder="1" applyAlignment="1" applyProtection="1">
      <alignment vertical="center" wrapText="1"/>
      <protection locked="0"/>
    </xf>
    <xf numFmtId="0" fontId="8" fillId="6" borderId="9" xfId="0" applyFont="1" applyFill="1" applyBorder="1" applyAlignment="1">
      <alignment vertical="center"/>
    </xf>
    <xf numFmtId="0" fontId="0" fillId="6" borderId="9" xfId="0" applyFill="1" applyBorder="1" applyAlignment="1">
      <alignment wrapText="1"/>
    </xf>
    <xf numFmtId="0" fontId="5" fillId="11" borderId="23" xfId="0" applyFont="1" applyFill="1" applyBorder="1" applyAlignment="1">
      <alignment horizontal="center" vertical="center" wrapText="1"/>
    </xf>
    <xf numFmtId="0" fontId="9" fillId="3" borderId="9" xfId="0" applyFont="1" applyFill="1" applyBorder="1" applyAlignment="1">
      <alignment vertical="center"/>
    </xf>
    <xf numFmtId="0" fontId="7" fillId="3" borderId="9"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0" fillId="3" borderId="9" xfId="0" applyFill="1" applyBorder="1" applyAlignment="1">
      <alignment vertical="center" wrapText="1"/>
    </xf>
    <xf numFmtId="0" fontId="0" fillId="3" borderId="9" xfId="0" applyFill="1" applyBorder="1" applyAlignment="1">
      <alignment wrapText="1"/>
    </xf>
    <xf numFmtId="0" fontId="0" fillId="3" borderId="9" xfId="0" applyFill="1" applyBorder="1" applyAlignment="1">
      <alignment horizontal="center" vertical="center"/>
    </xf>
    <xf numFmtId="0" fontId="0" fillId="3" borderId="9" xfId="0" applyFill="1" applyBorder="1" applyAlignment="1">
      <alignment vertical="center"/>
    </xf>
    <xf numFmtId="0" fontId="6" fillId="5" borderId="0" xfId="0" applyFont="1" applyFill="1" applyBorder="1" applyAlignment="1" applyProtection="1">
      <alignment horizontal="center" vertical="top" wrapText="1"/>
      <protection locked="0"/>
    </xf>
    <xf numFmtId="0" fontId="6" fillId="6" borderId="1" xfId="0" applyFont="1" applyFill="1" applyBorder="1" applyAlignment="1" applyProtection="1">
      <alignment horizontal="center" vertical="top" wrapText="1"/>
      <protection locked="0"/>
    </xf>
    <xf numFmtId="0" fontId="5" fillId="5" borderId="9" xfId="0" applyFont="1" applyFill="1" applyBorder="1" applyAlignment="1" applyProtection="1">
      <alignment vertical="center" wrapText="1"/>
      <protection locked="0"/>
    </xf>
    <xf numFmtId="0" fontId="43" fillId="0" borderId="9" xfId="0" applyFont="1" applyBorder="1" applyAlignment="1">
      <alignment horizontal="left" vertical="center" wrapText="1"/>
    </xf>
    <xf numFmtId="0" fontId="18" fillId="5" borderId="9" xfId="0" applyFont="1" applyFill="1" applyBorder="1" applyAlignment="1" applyProtection="1">
      <alignment horizontal="center" vertical="center"/>
      <protection locked="0"/>
    </xf>
    <xf numFmtId="0" fontId="18" fillId="5" borderId="9" xfId="0" applyFont="1" applyFill="1" applyBorder="1" applyAlignment="1">
      <alignment horizontal="center" vertical="center"/>
    </xf>
    <xf numFmtId="0" fontId="18" fillId="5" borderId="0" xfId="0" applyFont="1" applyFill="1" applyAlignment="1">
      <alignment horizontal="center" vertical="center"/>
    </xf>
    <xf numFmtId="0" fontId="18" fillId="5" borderId="9" xfId="0" applyFont="1" applyFill="1" applyBorder="1" applyAlignment="1" applyProtection="1">
      <alignment vertical="center" wrapText="1"/>
      <protection locked="0"/>
    </xf>
    <xf numFmtId="0" fontId="5" fillId="5" borderId="9" xfId="0" applyFont="1" applyFill="1" applyBorder="1" applyAlignment="1" applyProtection="1">
      <alignment horizontal="left" vertical="center" wrapText="1"/>
      <protection locked="0"/>
    </xf>
    <xf numFmtId="0" fontId="18" fillId="5" borderId="9" xfId="0" applyFont="1" applyFill="1" applyBorder="1" applyAlignment="1" applyProtection="1">
      <alignment horizontal="left" vertical="center" wrapText="1"/>
      <protection locked="0"/>
    </xf>
    <xf numFmtId="0" fontId="10" fillId="4" borderId="0" xfId="0" applyFont="1" applyFill="1" applyAlignment="1">
      <alignment horizontal="center" vertical="center"/>
    </xf>
    <xf numFmtId="0" fontId="6" fillId="6" borderId="0"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0" fillId="0" borderId="9" xfId="0" applyBorder="1" applyAlignment="1">
      <alignment vertical="center" wrapText="1"/>
    </xf>
    <xf numFmtId="0" fontId="32" fillId="0" borderId="0" xfId="0" applyFont="1" applyAlignment="1">
      <alignment horizontal="left"/>
    </xf>
    <xf numFmtId="0" fontId="7" fillId="3" borderId="24" xfId="0" applyFont="1" applyFill="1" applyBorder="1" applyAlignment="1">
      <alignment horizontal="center" vertical="center" wrapText="1"/>
    </xf>
    <xf numFmtId="0" fontId="0" fillId="2" borderId="25" xfId="0" applyFill="1" applyBorder="1" applyAlignment="1">
      <alignment vertical="center" wrapText="1"/>
    </xf>
    <xf numFmtId="0" fontId="0" fillId="2" borderId="9" xfId="0" applyFill="1" applyBorder="1" applyAlignment="1">
      <alignment horizontal="center" vertical="center" wrapText="1"/>
    </xf>
    <xf numFmtId="0" fontId="38" fillId="15" borderId="28" xfId="0" applyFont="1" applyFill="1" applyBorder="1" applyAlignment="1">
      <alignment horizontal="center"/>
    </xf>
    <xf numFmtId="0" fontId="38" fillId="15" borderId="29" xfId="0" applyFont="1" applyFill="1" applyBorder="1" applyAlignment="1">
      <alignment horizontal="center"/>
    </xf>
    <xf numFmtId="0" fontId="38" fillId="15" borderId="30" xfId="0" applyFont="1" applyFill="1" applyBorder="1" applyAlignment="1">
      <alignment horizontal="center"/>
    </xf>
    <xf numFmtId="0" fontId="21" fillId="0" borderId="9" xfId="0" applyFont="1" applyBorder="1" applyAlignment="1">
      <alignment horizontal="center" vertical="center" wrapText="1"/>
    </xf>
    <xf numFmtId="0" fontId="40" fillId="9" borderId="9" xfId="0" applyFont="1" applyFill="1" applyBorder="1" applyAlignment="1">
      <alignment horizontal="center" vertical="center" wrapText="1"/>
    </xf>
    <xf numFmtId="0" fontId="23" fillId="0" borderId="2" xfId="0" applyFont="1" applyFill="1" applyBorder="1" applyAlignment="1" applyProtection="1">
      <alignment horizontal="left" vertical="center" wrapText="1"/>
      <protection locked="0"/>
    </xf>
    <xf numFmtId="0" fontId="0" fillId="0" borderId="10" xfId="0" applyBorder="1" applyAlignment="1">
      <alignment horizontal="center" vertical="center"/>
    </xf>
    <xf numFmtId="0" fontId="41" fillId="3" borderId="8" xfId="0" applyFont="1" applyFill="1" applyBorder="1" applyAlignment="1">
      <alignment horizontal="center" vertical="center"/>
    </xf>
    <xf numFmtId="10" fontId="41" fillId="3" borderId="8" xfId="0" applyNumberFormat="1" applyFont="1" applyFill="1" applyBorder="1" applyAlignment="1">
      <alignment horizontal="center" vertical="center"/>
    </xf>
    <xf numFmtId="0" fontId="18" fillId="9" borderId="9" xfId="0" applyFont="1" applyFill="1" applyBorder="1" applyAlignment="1">
      <alignment horizontal="center" vertical="center" wrapText="1"/>
    </xf>
    <xf numFmtId="0" fontId="27" fillId="2" borderId="0" xfId="0" applyFont="1" applyFill="1" applyAlignment="1">
      <alignment vertical="center" wrapText="1"/>
    </xf>
    <xf numFmtId="0" fontId="0" fillId="0" borderId="0" xfId="0" applyAlignment="1">
      <alignment horizontal="left" wrapText="1"/>
    </xf>
    <xf numFmtId="0" fontId="41" fillId="3" borderId="8" xfId="0" applyFont="1" applyFill="1" applyBorder="1" applyAlignment="1">
      <alignment horizontal="left" wrapText="1"/>
    </xf>
    <xf numFmtId="0" fontId="18" fillId="12" borderId="9" xfId="0" applyFont="1" applyFill="1" applyBorder="1" applyAlignment="1">
      <alignment horizontal="center" vertical="center" wrapText="1"/>
    </xf>
    <xf numFmtId="3" fontId="5" fillId="16" borderId="9" xfId="0" applyNumberFormat="1" applyFont="1" applyFill="1" applyBorder="1" applyAlignment="1">
      <alignment horizontal="center" vertical="center" wrapText="1"/>
    </xf>
    <xf numFmtId="3" fontId="5" fillId="12" borderId="9" xfId="0" applyNumberFormat="1" applyFont="1" applyFill="1" applyBorder="1" applyAlignment="1">
      <alignment horizontal="center" vertical="center" wrapText="1"/>
    </xf>
    <xf numFmtId="3" fontId="5" fillId="11" borderId="9" xfId="0" applyNumberFormat="1" applyFont="1" applyFill="1" applyBorder="1" applyAlignment="1">
      <alignment horizontal="center" vertical="center" wrapText="1"/>
    </xf>
    <xf numFmtId="0" fontId="0" fillId="2" borderId="6" xfId="0" applyFill="1" applyBorder="1" applyAlignment="1">
      <alignment vertical="center"/>
    </xf>
    <xf numFmtId="3" fontId="5" fillId="11" borderId="10" xfId="0" applyNumberFormat="1" applyFont="1" applyFill="1" applyBorder="1" applyAlignment="1">
      <alignment horizontal="center" vertical="center" wrapText="1"/>
    </xf>
    <xf numFmtId="0" fontId="0" fillId="0" borderId="35" xfId="0" applyBorder="1" applyAlignment="1">
      <alignment vertical="center" wrapText="1"/>
    </xf>
    <xf numFmtId="0" fontId="7" fillId="3" borderId="38" xfId="0" applyFont="1" applyFill="1" applyBorder="1" applyAlignment="1">
      <alignment horizontal="center" vertical="center"/>
    </xf>
    <xf numFmtId="0" fontId="7" fillId="3" borderId="39" xfId="0" applyFont="1" applyFill="1" applyBorder="1" applyAlignment="1">
      <alignment horizontal="center" vertical="center"/>
    </xf>
    <xf numFmtId="0" fontId="7" fillId="3" borderId="40" xfId="0" applyFont="1" applyFill="1" applyBorder="1" applyAlignment="1">
      <alignment horizontal="center" vertical="center"/>
    </xf>
    <xf numFmtId="0" fontId="7" fillId="3" borderId="41"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7" fillId="3" borderId="2" xfId="0" applyFont="1" applyFill="1" applyBorder="1" applyAlignment="1">
      <alignment horizontal="center"/>
    </xf>
    <xf numFmtId="0" fontId="7" fillId="3" borderId="43" xfId="0" applyFont="1" applyFill="1" applyBorder="1" applyAlignment="1">
      <alignment horizontal="center" vertical="center"/>
    </xf>
    <xf numFmtId="0" fontId="7" fillId="3" borderId="44" xfId="0" applyFont="1" applyFill="1" applyBorder="1" applyAlignment="1">
      <alignment horizontal="center" vertical="center" wrapText="1"/>
    </xf>
    <xf numFmtId="0" fontId="7" fillId="4" borderId="10" xfId="0" applyFont="1" applyFill="1" applyBorder="1" applyAlignment="1" applyProtection="1">
      <alignment horizontal="center" wrapText="1"/>
      <protection locked="0"/>
    </xf>
    <xf numFmtId="0" fontId="7" fillId="3" borderId="25" xfId="0" applyFont="1" applyFill="1" applyBorder="1" applyAlignment="1">
      <alignment horizontal="center" vertical="center" wrapText="1"/>
    </xf>
    <xf numFmtId="0" fontId="0" fillId="6" borderId="45" xfId="0" applyFill="1" applyBorder="1" applyAlignment="1">
      <alignment horizontal="center" vertical="center" wrapText="1"/>
    </xf>
    <xf numFmtId="0" fontId="0" fillId="6" borderId="10" xfId="0" applyFill="1" applyBorder="1" applyAlignment="1">
      <alignment horizontal="center" vertical="center" wrapText="1"/>
    </xf>
    <xf numFmtId="0" fontId="7" fillId="3" borderId="46" xfId="0" applyFont="1" applyFill="1" applyBorder="1" applyAlignment="1">
      <alignment horizontal="center" vertical="center"/>
    </xf>
    <xf numFmtId="0" fontId="7" fillId="3" borderId="26" xfId="0" applyFont="1" applyFill="1" applyBorder="1" applyAlignment="1">
      <alignment horizontal="center" vertical="center" wrapText="1"/>
    </xf>
    <xf numFmtId="0" fontId="40" fillId="14" borderId="9" xfId="0" applyFont="1" applyFill="1" applyBorder="1" applyAlignment="1">
      <alignment horizontal="center" vertical="center" wrapText="1"/>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42" fillId="0" borderId="10" xfId="1" applyFont="1" applyBorder="1" applyAlignment="1" applyProtection="1">
      <alignment vertical="center" wrapText="1"/>
    </xf>
    <xf numFmtId="0" fontId="43" fillId="0" borderId="9" xfId="1" applyFont="1" applyBorder="1" applyAlignment="1" applyProtection="1">
      <alignment vertical="center" wrapText="1"/>
    </xf>
    <xf numFmtId="0" fontId="43" fillId="0" borderId="9" xfId="0" applyFont="1" applyBorder="1" applyAlignment="1">
      <alignment horizontal="center" vertical="center"/>
    </xf>
    <xf numFmtId="0" fontId="43" fillId="0" borderId="0" xfId="0" applyFont="1" applyAlignment="1">
      <alignment horizontal="center" vertical="center"/>
    </xf>
    <xf numFmtId="0" fontId="0" fillId="0" borderId="9" xfId="0" applyBorder="1" applyAlignment="1">
      <alignment horizontal="center" vertical="center" wrapText="1"/>
    </xf>
    <xf numFmtId="0" fontId="46" fillId="0" borderId="9" xfId="1" applyBorder="1" applyAlignment="1" applyProtection="1">
      <alignment vertical="center" wrapText="1"/>
    </xf>
    <xf numFmtId="0" fontId="17" fillId="0" borderId="9" xfId="0" applyFont="1" applyBorder="1" applyAlignment="1">
      <alignment horizontal="center" vertical="center"/>
    </xf>
    <xf numFmtId="0" fontId="17" fillId="0" borderId="9" xfId="0" applyFont="1" applyBorder="1" applyAlignment="1">
      <alignment vertical="center" wrapText="1"/>
    </xf>
    <xf numFmtId="0" fontId="42" fillId="0" borderId="9" xfId="1" applyFont="1" applyBorder="1" applyAlignment="1" applyProtection="1">
      <alignment vertical="center" wrapText="1"/>
    </xf>
    <xf numFmtId="0" fontId="43" fillId="0" borderId="47" xfId="1" applyFont="1" applyBorder="1" applyAlignment="1" applyProtection="1">
      <alignment horizontal="left" vertical="center" wrapText="1"/>
    </xf>
    <xf numFmtId="0" fontId="43" fillId="0" borderId="9" xfId="1" applyFont="1" applyBorder="1" applyAlignment="1" applyProtection="1">
      <alignment horizontal="left" vertical="center" wrapText="1"/>
    </xf>
    <xf numFmtId="0" fontId="44" fillId="14" borderId="9" xfId="0" applyFont="1" applyFill="1" applyBorder="1" applyAlignment="1">
      <alignment vertical="center" wrapText="1"/>
    </xf>
    <xf numFmtId="0" fontId="44" fillId="14" borderId="23" xfId="0" applyFont="1" applyFill="1" applyBorder="1" applyAlignment="1">
      <alignment vertical="center" wrapText="1"/>
    </xf>
    <xf numFmtId="0" fontId="46" fillId="0" borderId="9" xfId="1" applyBorder="1" applyAlignment="1" applyProtection="1">
      <alignment horizontal="left" vertical="center" wrapText="1"/>
    </xf>
    <xf numFmtId="0" fontId="43" fillId="0" borderId="9" xfId="0" applyFont="1" applyBorder="1" applyAlignment="1">
      <alignment horizontal="left" vertical="center"/>
    </xf>
    <xf numFmtId="0" fontId="45" fillId="0" borderId="9" xfId="1" applyFont="1" applyBorder="1" applyAlignment="1" applyProtection="1">
      <alignment horizontal="left" vertical="center"/>
    </xf>
    <xf numFmtId="0" fontId="0" fillId="0" borderId="37" xfId="0" applyBorder="1" applyAlignment="1">
      <alignment horizontal="center" wrapText="1"/>
    </xf>
    <xf numFmtId="0" fontId="10" fillId="3" borderId="0" xfId="0" applyFont="1" applyFill="1" applyAlignment="1">
      <alignment horizontal="center" wrapText="1"/>
    </xf>
    <xf numFmtId="0" fontId="5" fillId="17" borderId="9" xfId="0" applyFont="1" applyFill="1" applyBorder="1" applyAlignment="1" applyProtection="1">
      <alignment vertical="center" wrapText="1"/>
      <protection locked="0"/>
    </xf>
    <xf numFmtId="0" fontId="5" fillId="17" borderId="9" xfId="0" applyFont="1" applyFill="1" applyBorder="1" applyAlignment="1" applyProtection="1">
      <alignment horizontal="center" vertical="center" wrapText="1"/>
      <protection locked="0"/>
    </xf>
    <xf numFmtId="0" fontId="8" fillId="17" borderId="9" xfId="0" applyFont="1" applyFill="1" applyBorder="1" applyAlignment="1">
      <alignment vertical="center"/>
    </xf>
    <xf numFmtId="0" fontId="0" fillId="17" borderId="9" xfId="0" applyFill="1" applyBorder="1" applyAlignment="1">
      <alignment horizontal="center" vertical="center" wrapText="1"/>
    </xf>
    <xf numFmtId="0" fontId="7" fillId="17" borderId="9" xfId="0" applyFont="1" applyFill="1" applyBorder="1" applyAlignment="1" applyProtection="1">
      <alignment horizontal="center" wrapText="1"/>
      <protection locked="0"/>
    </xf>
    <xf numFmtId="0" fontId="0" fillId="17" borderId="9" xfId="0" applyFill="1" applyBorder="1" applyAlignment="1">
      <alignment wrapText="1"/>
    </xf>
    <xf numFmtId="0" fontId="21" fillId="17" borderId="9" xfId="0" applyFont="1" applyFill="1" applyBorder="1" applyAlignment="1">
      <alignment horizontal="center" vertical="center" wrapText="1"/>
    </xf>
    <xf numFmtId="0" fontId="18" fillId="17" borderId="9" xfId="0" applyFont="1" applyFill="1" applyBorder="1" applyAlignment="1" applyProtection="1">
      <alignment vertical="center" wrapText="1"/>
      <protection locked="0"/>
    </xf>
    <xf numFmtId="0" fontId="8" fillId="17" borderId="9" xfId="0" applyFont="1" applyFill="1" applyBorder="1" applyAlignment="1">
      <alignment vertical="center" wrapText="1"/>
    </xf>
    <xf numFmtId="0" fontId="5" fillId="17" borderId="9" xfId="0" applyFont="1" applyFill="1" applyBorder="1" applyAlignment="1" applyProtection="1">
      <alignment horizontal="left" vertical="center" wrapText="1"/>
      <protection locked="0"/>
    </xf>
    <xf numFmtId="0" fontId="0" fillId="17" borderId="9" xfId="0" applyFill="1" applyBorder="1" applyAlignment="1">
      <alignment horizontal="center" vertical="center"/>
    </xf>
    <xf numFmtId="0" fontId="18" fillId="17" borderId="9" xfId="0" applyFont="1" applyFill="1" applyBorder="1" applyAlignment="1" applyProtection="1">
      <alignment horizontal="left" vertical="center" wrapText="1"/>
      <protection locked="0"/>
    </xf>
    <xf numFmtId="0" fontId="5" fillId="17" borderId="9" xfId="0" applyFont="1" applyFill="1" applyBorder="1" applyAlignment="1" applyProtection="1">
      <alignment horizontal="center" vertical="center"/>
      <protection locked="0"/>
    </xf>
    <xf numFmtId="0" fontId="8" fillId="17" borderId="9" xfId="0" applyFont="1" applyFill="1" applyBorder="1" applyAlignment="1">
      <alignment horizontal="center" vertical="center"/>
    </xf>
    <xf numFmtId="0" fontId="0" fillId="17" borderId="9" xfId="0" applyFill="1" applyBorder="1" applyAlignment="1" applyProtection="1">
      <alignment horizontal="center" vertical="center" wrapText="1"/>
      <protection locked="0"/>
    </xf>
    <xf numFmtId="0" fontId="0" fillId="17" borderId="37" xfId="0" applyFill="1" applyBorder="1" applyAlignment="1">
      <alignment horizontal="center" wrapText="1"/>
    </xf>
    <xf numFmtId="0" fontId="0" fillId="17" borderId="9" xfId="0" applyFill="1" applyBorder="1" applyAlignment="1">
      <alignment horizontal="center" wrapText="1"/>
    </xf>
    <xf numFmtId="0" fontId="0" fillId="0" borderId="0" xfId="0" applyBorder="1"/>
    <xf numFmtId="0" fontId="0" fillId="18" borderId="9" xfId="0" applyFill="1" applyBorder="1" applyAlignment="1">
      <alignment horizontal="center" vertical="center"/>
    </xf>
    <xf numFmtId="0" fontId="5" fillId="20" borderId="9" xfId="0" applyFont="1" applyFill="1" applyBorder="1" applyAlignment="1" applyProtection="1">
      <alignment vertical="center" wrapText="1"/>
      <protection locked="0"/>
    </xf>
    <xf numFmtId="0" fontId="5" fillId="20" borderId="9" xfId="0" applyFont="1" applyFill="1" applyBorder="1" applyAlignment="1" applyProtection="1">
      <alignment horizontal="center" vertical="center" wrapText="1"/>
      <protection locked="0"/>
    </xf>
    <xf numFmtId="0" fontId="8" fillId="20" borderId="9" xfId="0" applyFont="1" applyFill="1" applyBorder="1" applyAlignment="1">
      <alignment vertical="center"/>
    </xf>
    <xf numFmtId="0" fontId="0" fillId="20" borderId="9" xfId="0" applyFill="1" applyBorder="1" applyAlignment="1">
      <alignment horizontal="center" vertical="center" wrapText="1"/>
    </xf>
    <xf numFmtId="0" fontId="7" fillId="20" borderId="9" xfId="0" applyFont="1" applyFill="1" applyBorder="1" applyAlignment="1" applyProtection="1">
      <alignment horizontal="center" wrapText="1"/>
      <protection locked="0"/>
    </xf>
    <xf numFmtId="0" fontId="0" fillId="20" borderId="9" xfId="0" applyFill="1" applyBorder="1" applyAlignment="1">
      <alignment wrapText="1"/>
    </xf>
    <xf numFmtId="0" fontId="0" fillId="20" borderId="9" xfId="0" applyFill="1" applyBorder="1" applyAlignment="1">
      <alignment horizontal="center" vertical="center"/>
    </xf>
    <xf numFmtId="0" fontId="11" fillId="18" borderId="0" xfId="0" applyFont="1" applyFill="1" applyAlignment="1">
      <alignment horizontal="center" vertical="center" wrapText="1"/>
    </xf>
    <xf numFmtId="0" fontId="11" fillId="18" borderId="0" xfId="0" applyFont="1" applyFill="1" applyAlignment="1">
      <alignment horizontal="center" vertical="center"/>
    </xf>
    <xf numFmtId="0" fontId="21" fillId="17" borderId="9" xfId="0" applyFont="1" applyFill="1" applyBorder="1" applyAlignment="1">
      <alignment horizontal="center" vertical="center"/>
    </xf>
    <xf numFmtId="0" fontId="21" fillId="20" borderId="9" xfId="0" applyFont="1" applyFill="1" applyBorder="1" applyAlignment="1">
      <alignment horizontal="center" vertical="center"/>
    </xf>
    <xf numFmtId="0" fontId="21" fillId="20" borderId="0" xfId="0" applyFont="1" applyFill="1" applyAlignment="1">
      <alignment horizontal="center" vertical="center"/>
    </xf>
    <xf numFmtId="0" fontId="49" fillId="0" borderId="9" xfId="0" applyFont="1" applyBorder="1" applyAlignment="1">
      <alignment horizontal="left" vertical="center"/>
    </xf>
    <xf numFmtId="0" fontId="0" fillId="2" borderId="0" xfId="0" applyFill="1" applyAlignment="1">
      <alignment vertical="top" wrapText="1"/>
    </xf>
    <xf numFmtId="0" fontId="0" fillId="0" borderId="0" xfId="0" applyFont="1" applyFill="1" applyAlignment="1">
      <alignment vertical="top" wrapText="1"/>
    </xf>
    <xf numFmtId="0" fontId="0" fillId="0" borderId="0" xfId="0" applyFill="1" applyAlignment="1">
      <alignment wrapText="1"/>
    </xf>
    <xf numFmtId="0" fontId="5" fillId="21" borderId="9" xfId="0" applyFont="1" applyFill="1" applyBorder="1" applyAlignment="1" applyProtection="1">
      <alignment vertical="center" wrapText="1"/>
      <protection locked="0"/>
    </xf>
    <xf numFmtId="0" fontId="5" fillId="23" borderId="9" xfId="0" applyFont="1" applyFill="1" applyBorder="1" applyAlignment="1" applyProtection="1">
      <alignment horizontal="center" vertical="center" wrapText="1"/>
      <protection locked="0"/>
    </xf>
    <xf numFmtId="0" fontId="0" fillId="21" borderId="9" xfId="0" applyFill="1" applyBorder="1" applyAlignment="1">
      <alignment horizontal="center" vertical="center" wrapText="1"/>
    </xf>
    <xf numFmtId="0" fontId="0" fillId="24" borderId="9" xfId="0" applyFill="1" applyBorder="1" applyAlignment="1">
      <alignment horizontal="center" vertical="center" wrapText="1"/>
    </xf>
    <xf numFmtId="0" fontId="5" fillId="20" borderId="9" xfId="0" applyFont="1" applyFill="1" applyBorder="1" applyAlignment="1" applyProtection="1">
      <alignment horizontal="left" vertical="center" wrapText="1"/>
      <protection locked="0"/>
    </xf>
    <xf numFmtId="0" fontId="5" fillId="20" borderId="9" xfId="0" applyFont="1" applyFill="1" applyBorder="1" applyAlignment="1" applyProtection="1">
      <alignment horizontal="center" vertical="center"/>
      <protection locked="0"/>
    </xf>
    <xf numFmtId="0" fontId="8" fillId="20" borderId="9" xfId="0" applyFont="1" applyFill="1" applyBorder="1" applyAlignment="1">
      <alignment horizontal="center" vertical="center"/>
    </xf>
    <xf numFmtId="0" fontId="0" fillId="20" borderId="37" xfId="0" applyFill="1" applyBorder="1" applyAlignment="1">
      <alignment horizontal="center" wrapText="1"/>
    </xf>
    <xf numFmtId="0" fontId="51" fillId="27" borderId="9" xfId="0" applyFont="1" applyFill="1" applyBorder="1" applyAlignment="1">
      <alignment horizontal="center" vertical="center"/>
    </xf>
    <xf numFmtId="0" fontId="18" fillId="17" borderId="9" xfId="0" applyFont="1" applyFill="1" applyBorder="1" applyAlignment="1">
      <alignment vertical="center" wrapText="1"/>
    </xf>
    <xf numFmtId="0" fontId="6" fillId="3" borderId="9" xfId="0" applyFont="1" applyFill="1" applyBorder="1" applyAlignment="1">
      <alignment vertical="center"/>
    </xf>
    <xf numFmtId="0" fontId="6" fillId="6" borderId="9" xfId="0" applyFont="1" applyFill="1" applyBorder="1" applyAlignment="1">
      <alignment horizontal="center" vertical="center" wrapText="1"/>
    </xf>
    <xf numFmtId="0" fontId="6" fillId="17" borderId="9" xfId="0" applyFont="1" applyFill="1" applyBorder="1" applyAlignment="1">
      <alignment vertical="center"/>
    </xf>
    <xf numFmtId="0" fontId="6" fillId="17" borderId="9" xfId="0" applyFont="1" applyFill="1" applyBorder="1" applyAlignment="1">
      <alignment horizontal="center" vertical="center" wrapText="1"/>
    </xf>
    <xf numFmtId="0" fontId="6" fillId="6" borderId="9" xfId="0" applyFont="1" applyFill="1" applyBorder="1" applyAlignment="1">
      <alignment vertical="center"/>
    </xf>
    <xf numFmtId="0" fontId="56" fillId="24" borderId="54" xfId="0" applyFont="1" applyFill="1" applyBorder="1" applyAlignment="1" applyProtection="1">
      <alignment vertical="center" wrapText="1"/>
      <protection locked="0"/>
    </xf>
    <xf numFmtId="0" fontId="56" fillId="19" borderId="47" xfId="0" applyFont="1" applyFill="1" applyBorder="1" applyAlignment="1" applyProtection="1">
      <alignment vertical="center" wrapText="1"/>
      <protection locked="0"/>
    </xf>
    <xf numFmtId="0" fontId="0" fillId="18" borderId="9" xfId="0" applyFill="1" applyBorder="1" applyAlignment="1">
      <alignment horizontal="left" vertical="center" wrapText="1"/>
    </xf>
    <xf numFmtId="0" fontId="0" fillId="18" borderId="9" xfId="0" applyFill="1" applyBorder="1" applyAlignment="1">
      <alignment horizontal="center" vertical="center" wrapText="1"/>
    </xf>
    <xf numFmtId="0" fontId="0" fillId="2" borderId="31" xfId="0" applyFill="1" applyBorder="1" applyAlignment="1">
      <alignment horizontal="center" vertical="center" wrapText="1"/>
    </xf>
    <xf numFmtId="0" fontId="18" fillId="2" borderId="9" xfId="0" applyFont="1" applyFill="1" applyBorder="1" applyAlignment="1">
      <alignment horizontal="center" vertical="center" wrapText="1"/>
    </xf>
    <xf numFmtId="0" fontId="18" fillId="29" borderId="9" xfId="0" applyFont="1" applyFill="1" applyBorder="1" applyAlignment="1">
      <alignment horizontal="left" vertical="center" wrapText="1"/>
    </xf>
    <xf numFmtId="0" fontId="18" fillId="28" borderId="9" xfId="0" applyFont="1" applyFill="1" applyBorder="1" applyAlignment="1">
      <alignment horizontal="left" vertical="center" wrapText="1"/>
    </xf>
    <xf numFmtId="0" fontId="55" fillId="30" borderId="0" xfId="0" applyFont="1" applyFill="1" applyAlignment="1" applyProtection="1">
      <alignment horizontal="left" vertical="center" wrapText="1"/>
      <protection locked="0"/>
    </xf>
    <xf numFmtId="0" fontId="0" fillId="0" borderId="9" xfId="0" applyFont="1" applyBorder="1" applyAlignment="1">
      <alignment horizontal="center" vertical="center"/>
    </xf>
    <xf numFmtId="0" fontId="0" fillId="0" borderId="0" xfId="0" applyFont="1" applyAlignment="1">
      <alignment horizontal="center" vertical="center"/>
    </xf>
    <xf numFmtId="0" fontId="49" fillId="0" borderId="9" xfId="1" applyFont="1" applyBorder="1" applyAlignment="1" applyProtection="1">
      <alignment vertical="center" wrapText="1"/>
    </xf>
    <xf numFmtId="0" fontId="49" fillId="0" borderId="0" xfId="0" applyFont="1" applyAlignment="1">
      <alignment horizontal="center" vertical="center"/>
    </xf>
    <xf numFmtId="0" fontId="49" fillId="0" borderId="9" xfId="0" applyFont="1" applyBorder="1" applyAlignment="1">
      <alignment horizontal="left" vertical="center" wrapText="1"/>
    </xf>
    <xf numFmtId="0" fontId="0" fillId="17" borderId="56" xfId="0" applyFont="1" applyFill="1" applyBorder="1" applyAlignment="1">
      <alignment horizontal="center" vertical="center"/>
    </xf>
    <xf numFmtId="0" fontId="57" fillId="17" borderId="57" xfId="0" applyFont="1" applyFill="1" applyBorder="1" applyAlignment="1">
      <alignment vertical="center" wrapText="1"/>
    </xf>
    <xf numFmtId="0" fontId="57" fillId="32" borderId="10" xfId="0" applyFont="1" applyFill="1" applyBorder="1" applyAlignment="1">
      <alignment vertical="center" wrapText="1"/>
    </xf>
    <xf numFmtId="0" fontId="57" fillId="33" borderId="10" xfId="0" applyFont="1" applyFill="1" applyBorder="1" applyAlignment="1">
      <alignment vertical="center" wrapText="1"/>
    </xf>
    <xf numFmtId="0" fontId="57" fillId="32" borderId="0" xfId="0" applyFont="1" applyFill="1" applyAlignment="1">
      <alignment vertical="center" wrapText="1"/>
    </xf>
    <xf numFmtId="0" fontId="57" fillId="17" borderId="9" xfId="0" applyFont="1" applyFill="1" applyBorder="1" applyAlignment="1">
      <alignment vertical="center" wrapText="1"/>
    </xf>
    <xf numFmtId="0" fontId="0" fillId="17" borderId="10" xfId="0" applyFont="1" applyFill="1" applyBorder="1" applyAlignment="1">
      <alignment vertical="center" wrapText="1"/>
    </xf>
    <xf numFmtId="0" fontId="59" fillId="22" borderId="10" xfId="0" applyFont="1" applyFill="1" applyBorder="1" applyAlignment="1">
      <alignment vertical="center" wrapText="1"/>
    </xf>
    <xf numFmtId="0" fontId="0" fillId="32" borderId="55" xfId="0" applyFont="1" applyFill="1" applyBorder="1" applyAlignment="1">
      <alignment horizontal="center" vertical="center"/>
    </xf>
    <xf numFmtId="0" fontId="0" fillId="32" borderId="60" xfId="0" applyFont="1" applyFill="1" applyBorder="1" applyAlignment="1">
      <alignment horizontal="center" vertical="center"/>
    </xf>
    <xf numFmtId="0" fontId="0" fillId="17" borderId="60" xfId="0" applyFont="1" applyFill="1" applyBorder="1" applyAlignment="1">
      <alignment horizontal="center" vertical="center"/>
    </xf>
    <xf numFmtId="0" fontId="0" fillId="32" borderId="58" xfId="0" applyFont="1" applyFill="1" applyBorder="1" applyAlignment="1">
      <alignment horizontal="center" vertical="center"/>
    </xf>
    <xf numFmtId="0" fontId="0" fillId="32" borderId="57" xfId="0" applyFont="1" applyFill="1" applyBorder="1" applyAlignment="1">
      <alignment vertical="center" wrapText="1"/>
    </xf>
    <xf numFmtId="0" fontId="57" fillId="32" borderId="31" xfId="0" applyFont="1" applyFill="1" applyBorder="1" applyAlignment="1">
      <alignment horizontal="left" vertical="center" wrapText="1"/>
    </xf>
    <xf numFmtId="0" fontId="57" fillId="17" borderId="31" xfId="0" applyFont="1" applyFill="1" applyBorder="1" applyAlignment="1">
      <alignment horizontal="left" vertical="center" wrapText="1"/>
    </xf>
    <xf numFmtId="0" fontId="0" fillId="32" borderId="59" xfId="0" applyFont="1" applyFill="1" applyBorder="1" applyAlignment="1">
      <alignment vertical="center" wrapText="1"/>
    </xf>
    <xf numFmtId="0" fontId="36" fillId="0" borderId="32" xfId="0" applyFont="1" applyBorder="1" applyAlignment="1">
      <alignment horizontal="center" vertical="center" wrapText="1"/>
    </xf>
    <xf numFmtId="0" fontId="36" fillId="0" borderId="23" xfId="0" applyFont="1" applyBorder="1" applyAlignment="1">
      <alignment horizontal="center" vertical="center" wrapText="1"/>
    </xf>
    <xf numFmtId="0" fontId="56" fillId="34" borderId="47" xfId="0" applyFont="1" applyFill="1" applyBorder="1" applyAlignment="1" applyProtection="1">
      <alignment vertical="center" wrapText="1"/>
      <protection locked="0"/>
    </xf>
    <xf numFmtId="0" fontId="5" fillId="22" borderId="10" xfId="0" applyFont="1" applyFill="1" applyBorder="1" applyAlignment="1" applyProtection="1">
      <alignment horizontal="center" vertical="center" wrapText="1"/>
      <protection locked="0"/>
    </xf>
    <xf numFmtId="0" fontId="0" fillId="22" borderId="10" xfId="0" applyFill="1" applyBorder="1" applyAlignment="1">
      <alignment horizontal="center" vertical="center" wrapText="1"/>
    </xf>
    <xf numFmtId="0" fontId="56" fillId="35" borderId="47" xfId="0" applyFont="1" applyFill="1" applyBorder="1" applyAlignment="1" applyProtection="1">
      <alignment vertical="center" wrapText="1"/>
      <protection locked="0"/>
    </xf>
    <xf numFmtId="0" fontId="0" fillId="22" borderId="9" xfId="0" applyFill="1" applyBorder="1" applyAlignment="1">
      <alignment horizontal="center" vertical="center" wrapText="1"/>
    </xf>
    <xf numFmtId="0" fontId="5" fillId="22" borderId="9" xfId="0" applyFont="1" applyFill="1" applyBorder="1" applyAlignment="1" applyProtection="1">
      <alignment vertical="center" wrapText="1"/>
      <protection locked="0"/>
    </xf>
    <xf numFmtId="0" fontId="56" fillId="36" borderId="47" xfId="0" applyFont="1" applyFill="1" applyBorder="1" applyAlignment="1" applyProtection="1">
      <alignment horizontal="left" vertical="center" wrapText="1"/>
      <protection locked="0"/>
    </xf>
    <xf numFmtId="0" fontId="5" fillId="20" borderId="31" xfId="0" applyFont="1" applyFill="1" applyBorder="1" applyAlignment="1" applyProtection="1">
      <alignment vertical="center" wrapText="1"/>
      <protection locked="0"/>
    </xf>
    <xf numFmtId="0" fontId="5" fillId="20" borderId="31" xfId="0" applyFont="1" applyFill="1" applyBorder="1" applyAlignment="1" applyProtection="1">
      <alignment horizontal="center" vertical="center" wrapText="1"/>
      <protection locked="0"/>
    </xf>
    <xf numFmtId="0" fontId="8" fillId="20" borderId="31" xfId="0" applyFont="1" applyFill="1" applyBorder="1" applyAlignment="1">
      <alignment vertical="center"/>
    </xf>
    <xf numFmtId="0" fontId="0" fillId="20" borderId="31" xfId="0" applyFill="1" applyBorder="1" applyAlignment="1">
      <alignment horizontal="center" vertical="center" wrapText="1"/>
    </xf>
    <xf numFmtId="0" fontId="7" fillId="20" borderId="31" xfId="0" applyFont="1" applyFill="1" applyBorder="1" applyAlignment="1" applyProtection="1">
      <alignment horizontal="center" wrapText="1"/>
      <protection locked="0"/>
    </xf>
    <xf numFmtId="0" fontId="0" fillId="20" borderId="31" xfId="0" applyFill="1" applyBorder="1" applyAlignment="1">
      <alignment wrapText="1"/>
    </xf>
    <xf numFmtId="0" fontId="48" fillId="21" borderId="9" xfId="0" applyFont="1" applyFill="1" applyBorder="1" applyAlignment="1" applyProtection="1">
      <alignment vertical="center" wrapText="1"/>
      <protection locked="0"/>
    </xf>
    <xf numFmtId="0" fontId="5" fillId="37" borderId="0" xfId="0" applyFont="1" applyFill="1" applyAlignment="1" applyProtection="1">
      <alignment horizontal="center" vertical="center" wrapText="1"/>
      <protection locked="0"/>
    </xf>
    <xf numFmtId="0" fontId="5" fillId="37" borderId="0" xfId="0" applyFont="1" applyFill="1" applyAlignment="1">
      <alignment horizontal="center" vertical="center" wrapText="1"/>
    </xf>
    <xf numFmtId="0" fontId="0" fillId="18" borderId="0" xfId="0" applyFill="1"/>
    <xf numFmtId="0" fontId="60" fillId="38" borderId="0" xfId="0" applyFont="1" applyFill="1" applyBorder="1" applyAlignment="1" applyProtection="1">
      <alignment horizontal="left" vertical="center"/>
      <protection locked="0"/>
    </xf>
    <xf numFmtId="0" fontId="7" fillId="38" borderId="0" xfId="0" applyFont="1" applyFill="1" applyBorder="1" applyAlignment="1" applyProtection="1">
      <alignment horizontal="center" vertical="center" wrapText="1"/>
      <protection locked="0"/>
    </xf>
    <xf numFmtId="0" fontId="7" fillId="38" borderId="0" xfId="0" applyFont="1" applyFill="1" applyBorder="1" applyAlignment="1" applyProtection="1">
      <alignment horizontal="center" vertical="center"/>
      <protection locked="0"/>
    </xf>
    <xf numFmtId="0" fontId="0" fillId="38" borderId="0" xfId="0" applyFill="1" applyAlignment="1">
      <alignment horizontal="center" vertical="center" wrapText="1"/>
    </xf>
    <xf numFmtId="0" fontId="0" fillId="38" borderId="12" xfId="0" applyFill="1" applyBorder="1" applyAlignment="1">
      <alignment horizontal="center" wrapText="1"/>
    </xf>
    <xf numFmtId="0" fontId="0" fillId="38" borderId="0" xfId="0" applyFill="1" applyAlignment="1">
      <alignment horizontal="center" wrapText="1"/>
    </xf>
    <xf numFmtId="0" fontId="50" fillId="38" borderId="0" xfId="0" applyFont="1" applyFill="1" applyBorder="1" applyAlignment="1" applyProtection="1">
      <alignment horizontal="left" vertical="center"/>
      <protection locked="0"/>
    </xf>
    <xf numFmtId="0" fontId="63" fillId="38" borderId="0" xfId="0" applyFont="1" applyFill="1" applyBorder="1" applyAlignment="1" applyProtection="1">
      <alignment horizontal="left" vertical="center"/>
      <protection locked="0"/>
    </xf>
    <xf numFmtId="0" fontId="57" fillId="32" borderId="9" xfId="0" applyFont="1" applyFill="1" applyBorder="1" applyAlignment="1">
      <alignment vertical="center" wrapText="1"/>
    </xf>
    <xf numFmtId="0" fontId="57" fillId="17" borderId="0" xfId="0" applyFont="1" applyFill="1" applyAlignment="1">
      <alignment vertical="center" wrapText="1"/>
    </xf>
    <xf numFmtId="0" fontId="57" fillId="17" borderId="10" xfId="0" applyFont="1" applyFill="1" applyBorder="1" applyAlignment="1">
      <alignment vertical="center" wrapText="1"/>
    </xf>
    <xf numFmtId="0" fontId="2" fillId="32" borderId="56" xfId="0" applyFont="1" applyFill="1" applyBorder="1" applyAlignment="1">
      <alignment horizontal="center" vertical="center" wrapText="1"/>
    </xf>
    <xf numFmtId="0" fontId="59" fillId="33" borderId="56" xfId="0" applyFont="1" applyFill="1" applyBorder="1" applyAlignment="1">
      <alignment horizontal="center" vertical="center" wrapText="1"/>
    </xf>
    <xf numFmtId="0" fontId="2" fillId="17" borderId="56" xfId="0" applyFont="1" applyFill="1" applyBorder="1" applyAlignment="1">
      <alignment horizontal="center" vertical="center" wrapText="1"/>
    </xf>
    <xf numFmtId="0" fontId="57" fillId="32" borderId="56" xfId="0" applyFont="1" applyFill="1" applyBorder="1" applyAlignment="1">
      <alignment horizontal="center" vertical="center" wrapText="1"/>
    </xf>
    <xf numFmtId="0" fontId="57" fillId="17" borderId="56" xfId="0" applyFont="1" applyFill="1" applyBorder="1" applyAlignment="1">
      <alignment horizontal="center" vertical="center"/>
    </xf>
    <xf numFmtId="0" fontId="57" fillId="32" borderId="56" xfId="0" applyFont="1" applyFill="1" applyBorder="1" applyAlignment="1">
      <alignment horizontal="center" vertical="center"/>
    </xf>
    <xf numFmtId="0" fontId="7" fillId="4" borderId="8" xfId="0" applyFont="1" applyFill="1" applyBorder="1" applyAlignment="1">
      <alignment horizontal="center" wrapText="1"/>
    </xf>
    <xf numFmtId="0" fontId="7" fillId="4" borderId="8" xfId="0" applyFont="1" applyFill="1" applyBorder="1" applyAlignment="1">
      <alignment horizontal="center" vertical="center"/>
    </xf>
    <xf numFmtId="0" fontId="0" fillId="39" borderId="0" xfId="0" applyFill="1"/>
    <xf numFmtId="0" fontId="0" fillId="0" borderId="9" xfId="0" applyFill="1" applyBorder="1" applyAlignment="1">
      <alignment horizontal="center" vertical="center"/>
    </xf>
    <xf numFmtId="0" fontId="0" fillId="40" borderId="9" xfId="0" applyFill="1" applyBorder="1" applyAlignment="1">
      <alignment horizontal="center" vertical="center"/>
    </xf>
    <xf numFmtId="0" fontId="0" fillId="40" borderId="9" xfId="0" applyFill="1" applyBorder="1" applyAlignment="1">
      <alignment horizontal="center"/>
    </xf>
    <xf numFmtId="0" fontId="28" fillId="41" borderId="9" xfId="0" applyFont="1" applyFill="1" applyBorder="1" applyAlignment="1">
      <alignment vertical="center" wrapText="1"/>
    </xf>
    <xf numFmtId="0" fontId="59" fillId="22" borderId="56" xfId="0" applyFont="1" applyFill="1" applyBorder="1" applyAlignment="1">
      <alignment horizontal="center" vertical="center"/>
    </xf>
    <xf numFmtId="0" fontId="57" fillId="17" borderId="55" xfId="0" applyFont="1" applyFill="1" applyBorder="1" applyAlignment="1">
      <alignment horizontal="center" vertical="center"/>
    </xf>
    <xf numFmtId="0" fontId="57" fillId="17" borderId="57" xfId="0" applyFont="1" applyFill="1" applyBorder="1" applyAlignment="1">
      <alignment horizontal="left" vertical="center" wrapText="1"/>
    </xf>
    <xf numFmtId="0" fontId="57" fillId="32" borderId="31" xfId="0" applyFont="1" applyFill="1" applyBorder="1" applyAlignment="1">
      <alignment vertical="center" wrapText="1"/>
    </xf>
    <xf numFmtId="0" fontId="57" fillId="32" borderId="10" xfId="0" applyFont="1" applyFill="1" applyBorder="1" applyAlignment="1">
      <alignment vertical="center"/>
    </xf>
    <xf numFmtId="0" fontId="57" fillId="17" borderId="10" xfId="0" applyFont="1" applyFill="1" applyBorder="1" applyAlignment="1">
      <alignment horizontal="left" vertical="center" wrapText="1"/>
    </xf>
    <xf numFmtId="0" fontId="57" fillId="17" borderId="58" xfId="0" applyFont="1" applyFill="1" applyBorder="1" applyAlignment="1">
      <alignment horizontal="center" vertical="center"/>
    </xf>
    <xf numFmtId="0" fontId="57" fillId="17" borderId="59" xfId="0" applyFont="1" applyFill="1" applyBorder="1" applyAlignment="1">
      <alignment vertical="center" wrapText="1"/>
    </xf>
    <xf numFmtId="0" fontId="0" fillId="0" borderId="9" xfId="0" applyBorder="1" applyAlignment="1">
      <alignment horizontal="center"/>
    </xf>
    <xf numFmtId="0" fontId="28" fillId="0" borderId="0" xfId="0" applyFont="1" applyBorder="1" applyAlignment="1">
      <alignment vertical="center"/>
    </xf>
    <xf numFmtId="0" fontId="57" fillId="18" borderId="0" xfId="0" applyFont="1" applyFill="1" applyBorder="1" applyAlignment="1">
      <alignment horizontal="center" vertical="center"/>
    </xf>
    <xf numFmtId="0" fontId="57" fillId="18" borderId="0" xfId="0" applyFont="1" applyFill="1" applyBorder="1" applyAlignment="1">
      <alignment vertical="center" wrapText="1"/>
    </xf>
    <xf numFmtId="0" fontId="0" fillId="18" borderId="0" xfId="0" applyFill="1" applyBorder="1" applyAlignment="1">
      <alignment horizontal="center" vertical="center"/>
    </xf>
    <xf numFmtId="0" fontId="70" fillId="0" borderId="31" xfId="0" applyFont="1" applyBorder="1" applyAlignment="1">
      <alignment horizontal="center" vertical="center" wrapText="1"/>
    </xf>
    <xf numFmtId="0" fontId="70" fillId="0" borderId="23" xfId="0" applyFont="1" applyBorder="1" applyAlignment="1">
      <alignment horizontal="center" vertical="center" wrapText="1"/>
    </xf>
    <xf numFmtId="0" fontId="70" fillId="0" borderId="32" xfId="0" applyFont="1" applyBorder="1" applyAlignment="1">
      <alignment horizontal="center" vertical="center" wrapText="1"/>
    </xf>
    <xf numFmtId="0" fontId="71" fillId="0" borderId="27" xfId="0" applyFont="1" applyBorder="1" applyAlignment="1">
      <alignment horizontal="left" vertical="center" wrapText="1"/>
    </xf>
    <xf numFmtId="0" fontId="71" fillId="32" borderId="9" xfId="0" applyFont="1" applyFill="1" applyBorder="1" applyAlignment="1">
      <alignment vertical="center" wrapText="1"/>
    </xf>
    <xf numFmtId="0" fontId="72" fillId="32" borderId="56" xfId="0" applyFont="1" applyFill="1" applyBorder="1" applyAlignment="1">
      <alignment horizontal="center" vertical="center" wrapText="1"/>
    </xf>
    <xf numFmtId="0" fontId="71" fillId="0" borderId="12" xfId="0" applyFont="1" applyBorder="1" applyAlignment="1">
      <alignment horizontal="left" vertical="center" wrapText="1"/>
    </xf>
    <xf numFmtId="0" fontId="71" fillId="17" borderId="9" xfId="0" applyFont="1" applyFill="1" applyBorder="1" applyAlignment="1">
      <alignment vertical="center" wrapText="1"/>
    </xf>
    <xf numFmtId="0" fontId="72" fillId="17" borderId="56" xfId="0" applyFont="1" applyFill="1" applyBorder="1" applyAlignment="1">
      <alignment horizontal="center" vertical="center" wrapText="1"/>
    </xf>
    <xf numFmtId="0" fontId="71" fillId="0" borderId="9" xfId="0" applyFont="1" applyBorder="1" applyAlignment="1">
      <alignment horizontal="left" vertical="center" wrapText="1"/>
    </xf>
    <xf numFmtId="0" fontId="71" fillId="32" borderId="10" xfId="0" applyFont="1" applyFill="1" applyBorder="1" applyAlignment="1">
      <alignment vertical="center" wrapText="1"/>
    </xf>
    <xf numFmtId="0" fontId="71" fillId="32" borderId="56" xfId="0" applyFont="1" applyFill="1" applyBorder="1" applyAlignment="1">
      <alignment horizontal="center" vertical="center"/>
    </xf>
    <xf numFmtId="0" fontId="71" fillId="0" borderId="23" xfId="0" applyFont="1" applyBorder="1" applyAlignment="1">
      <alignment horizontal="left" vertical="center" wrapText="1"/>
    </xf>
    <xf numFmtId="0" fontId="71" fillId="17" borderId="0" xfId="0" applyFont="1" applyFill="1" applyAlignment="1">
      <alignment vertical="center" wrapText="1"/>
    </xf>
    <xf numFmtId="0" fontId="71" fillId="17" borderId="56" xfId="0" applyFont="1" applyFill="1" applyBorder="1" applyAlignment="1">
      <alignment horizontal="center" vertical="center"/>
    </xf>
    <xf numFmtId="0" fontId="71" fillId="32" borderId="31" xfId="0" applyFont="1" applyFill="1" applyBorder="1" applyAlignment="1">
      <alignment vertical="center" wrapText="1"/>
    </xf>
    <xf numFmtId="0" fontId="71" fillId="17" borderId="10" xfId="0" applyFont="1" applyFill="1" applyBorder="1" applyAlignment="1">
      <alignment horizontal="left" vertical="center" wrapText="1"/>
    </xf>
    <xf numFmtId="0" fontId="71" fillId="32" borderId="27" xfId="0" applyFont="1" applyFill="1" applyBorder="1" applyAlignment="1">
      <alignment vertical="center" wrapText="1"/>
    </xf>
    <xf numFmtId="0" fontId="71" fillId="32" borderId="60" xfId="0" applyFont="1" applyFill="1" applyBorder="1" applyAlignment="1">
      <alignment horizontal="center" vertical="center"/>
    </xf>
    <xf numFmtId="0" fontId="71" fillId="17" borderId="10" xfId="0" applyFont="1" applyFill="1" applyBorder="1" applyAlignment="1">
      <alignment vertical="center" wrapText="1"/>
    </xf>
    <xf numFmtId="0" fontId="71" fillId="17" borderId="9" xfId="0" applyFont="1" applyFill="1" applyBorder="1" applyAlignment="1">
      <alignment horizontal="center" vertical="center"/>
    </xf>
    <xf numFmtId="0" fontId="71" fillId="32" borderId="9" xfId="0" applyFont="1" applyFill="1" applyBorder="1" applyAlignment="1">
      <alignment horizontal="center" vertical="center"/>
    </xf>
    <xf numFmtId="0" fontId="73" fillId="22" borderId="10" xfId="0" applyFont="1" applyFill="1" applyBorder="1" applyAlignment="1">
      <alignment vertical="center" wrapText="1"/>
    </xf>
    <xf numFmtId="0" fontId="73" fillId="22" borderId="9" xfId="0" applyFont="1" applyFill="1" applyBorder="1" applyAlignment="1">
      <alignment horizontal="center" vertical="center"/>
    </xf>
    <xf numFmtId="0" fontId="71" fillId="0" borderId="13" xfId="0" applyFont="1" applyBorder="1" applyAlignment="1">
      <alignment horizontal="left" vertical="center" wrapText="1"/>
    </xf>
    <xf numFmtId="0" fontId="74" fillId="31" borderId="9" xfId="0" applyFont="1" applyFill="1" applyBorder="1" applyAlignment="1">
      <alignment horizontal="center" vertical="center"/>
    </xf>
    <xf numFmtId="0" fontId="75" fillId="0" borderId="9" xfId="0" applyFont="1" applyBorder="1" applyAlignment="1">
      <alignment horizontal="justify" vertical="center"/>
    </xf>
    <xf numFmtId="0" fontId="75" fillId="0" borderId="0" xfId="0" applyFont="1"/>
    <xf numFmtId="0" fontId="0" fillId="0" borderId="9" xfId="0" applyFont="1" applyBorder="1" applyAlignment="1">
      <alignment horizontal="left" vertical="center" wrapText="1"/>
    </xf>
    <xf numFmtId="0" fontId="0" fillId="2" borderId="9" xfId="0" applyFont="1" applyFill="1" applyBorder="1" applyAlignment="1">
      <alignment horizontal="left" vertical="center" wrapText="1"/>
    </xf>
    <xf numFmtId="0" fontId="5" fillId="42" borderId="9" xfId="0" applyFont="1" applyFill="1" applyBorder="1" applyAlignment="1" applyProtection="1">
      <alignment horizontal="left" vertical="center" wrapText="1"/>
      <protection locked="0"/>
    </xf>
    <xf numFmtId="0" fontId="18" fillId="42" borderId="9" xfId="0" applyFont="1" applyFill="1" applyBorder="1" applyAlignment="1" applyProtection="1">
      <alignment vertical="center" wrapText="1"/>
      <protection locked="0"/>
    </xf>
    <xf numFmtId="0" fontId="18" fillId="20" borderId="9" xfId="0" applyFont="1" applyFill="1" applyBorder="1" applyAlignment="1" applyProtection="1">
      <alignment vertical="center" wrapText="1"/>
      <protection locked="0"/>
    </xf>
    <xf numFmtId="0" fontId="7" fillId="43" borderId="0" xfId="0" applyFont="1" applyFill="1" applyBorder="1" applyAlignment="1">
      <alignment horizontal="center" vertical="center"/>
    </xf>
    <xf numFmtId="0" fontId="69" fillId="43" borderId="0" xfId="0" applyFont="1" applyFill="1" applyAlignment="1">
      <alignment horizontal="center" vertical="center" wrapText="1"/>
    </xf>
    <xf numFmtId="0" fontId="18" fillId="43" borderId="0" xfId="0" applyFont="1" applyFill="1" applyAlignment="1">
      <alignment horizontal="center" vertical="center"/>
    </xf>
    <xf numFmtId="0" fontId="1" fillId="17" borderId="55" xfId="0" applyFont="1" applyFill="1" applyBorder="1" applyAlignment="1">
      <alignment horizontal="center" vertical="center" wrapText="1"/>
    </xf>
    <xf numFmtId="0" fontId="0" fillId="43" borderId="0" xfId="0" applyFill="1"/>
    <xf numFmtId="0" fontId="7" fillId="4" borderId="0" xfId="0" applyFont="1" applyFill="1" applyBorder="1" applyAlignment="1">
      <alignment horizontal="center"/>
    </xf>
    <xf numFmtId="0" fontId="7" fillId="43" borderId="0" xfId="0" applyFont="1" applyFill="1" applyBorder="1" applyAlignment="1">
      <alignment horizontal="center" wrapText="1"/>
    </xf>
    <xf numFmtId="0" fontId="18" fillId="18" borderId="9" xfId="0" applyFont="1" applyFill="1" applyBorder="1" applyAlignment="1">
      <alignment horizontal="left" vertical="center" wrapText="1"/>
    </xf>
    <xf numFmtId="0" fontId="0" fillId="18" borderId="0" xfId="0" applyFill="1" applyAlignment="1">
      <alignment horizontal="left" wrapText="1"/>
    </xf>
    <xf numFmtId="0" fontId="0" fillId="18" borderId="9" xfId="0" applyFont="1" applyFill="1" applyBorder="1" applyAlignment="1">
      <alignment horizontal="left" vertical="center" wrapText="1"/>
    </xf>
    <xf numFmtId="0" fontId="0" fillId="18" borderId="9" xfId="0" applyFill="1" applyBorder="1"/>
    <xf numFmtId="0" fontId="20" fillId="6" borderId="9" xfId="0" applyFont="1" applyFill="1" applyBorder="1" applyAlignment="1" applyProtection="1">
      <alignment vertical="center" wrapText="1"/>
      <protection locked="0"/>
    </xf>
    <xf numFmtId="0" fontId="76" fillId="22" borderId="9" xfId="0" applyFont="1" applyFill="1" applyBorder="1" applyAlignment="1" applyProtection="1">
      <alignment horizontal="left" vertical="center" wrapText="1"/>
      <protection locked="0"/>
    </xf>
    <xf numFmtId="0" fontId="77" fillId="0" borderId="0" xfId="0" applyFont="1" applyFill="1" applyAlignment="1"/>
    <xf numFmtId="0" fontId="79" fillId="0" borderId="9" xfId="0" applyFont="1" applyBorder="1" applyAlignment="1">
      <alignment vertical="center" wrapText="1"/>
    </xf>
    <xf numFmtId="0" fontId="0" fillId="6" borderId="9" xfId="0" applyFont="1" applyFill="1" applyBorder="1" applyAlignment="1">
      <alignment horizontal="center" vertical="center" wrapText="1"/>
    </xf>
    <xf numFmtId="0" fontId="0" fillId="17" borderId="9" xfId="0" applyFont="1" applyFill="1" applyBorder="1" applyAlignment="1">
      <alignment horizontal="center" vertical="center" wrapText="1"/>
    </xf>
    <xf numFmtId="0" fontId="0" fillId="20" borderId="9" xfId="0" applyFont="1" applyFill="1" applyBorder="1" applyAlignment="1">
      <alignment horizontal="center" vertical="center" wrapText="1"/>
    </xf>
    <xf numFmtId="0" fontId="75" fillId="0" borderId="9" xfId="0" applyFont="1" applyBorder="1" applyAlignment="1">
      <alignment wrapText="1"/>
    </xf>
    <xf numFmtId="0" fontId="52" fillId="22" borderId="9" xfId="0" applyFont="1" applyFill="1" applyBorder="1" applyAlignment="1" applyProtection="1">
      <alignment horizontal="left" vertical="center" wrapText="1"/>
      <protection locked="0"/>
    </xf>
    <xf numFmtId="0" fontId="18" fillId="22" borderId="9" xfId="0" applyFont="1" applyFill="1" applyBorder="1" applyAlignment="1" applyProtection="1">
      <alignment horizontal="left" vertical="center" wrapText="1"/>
      <protection locked="0"/>
    </xf>
    <xf numFmtId="0" fontId="18" fillId="24" borderId="9" xfId="0" applyFont="1" applyFill="1" applyBorder="1" applyAlignment="1" applyProtection="1">
      <alignment horizontal="left" vertical="center" wrapText="1"/>
      <protection locked="0"/>
    </xf>
    <xf numFmtId="0" fontId="18" fillId="25" borderId="9" xfId="0" applyFont="1" applyFill="1" applyBorder="1" applyAlignment="1" applyProtection="1">
      <alignment horizontal="left" vertical="center" wrapText="1"/>
      <protection locked="0"/>
    </xf>
    <xf numFmtId="0" fontId="18" fillId="26" borderId="9" xfId="0" applyFont="1" applyFill="1" applyBorder="1" applyAlignment="1" applyProtection="1">
      <alignment horizontal="left" vertical="center" wrapText="1"/>
      <protection locked="0"/>
    </xf>
    <xf numFmtId="0" fontId="16" fillId="3" borderId="34" xfId="0" applyFont="1" applyFill="1" applyBorder="1" applyAlignment="1">
      <alignment horizontal="left" vertical="center" wrapText="1"/>
    </xf>
    <xf numFmtId="0" fontId="16" fillId="3" borderId="0"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34" xfId="0" applyFont="1" applyFill="1" applyBorder="1" applyAlignment="1">
      <alignment horizontal="left" vertical="center" wrapText="1"/>
    </xf>
    <xf numFmtId="0" fontId="7" fillId="3" borderId="0" xfId="0" applyFont="1" applyFill="1" applyBorder="1" applyAlignment="1">
      <alignment horizontal="left" vertical="center" wrapText="1"/>
    </xf>
    <xf numFmtId="0" fontId="16" fillId="3" borderId="36" xfId="0" applyFont="1" applyFill="1" applyBorder="1" applyAlignment="1">
      <alignment horizontal="left" vertical="center" wrapText="1"/>
    </xf>
    <xf numFmtId="0" fontId="81" fillId="0" borderId="9" xfId="1" applyFont="1" applyBorder="1" applyAlignment="1" applyProtection="1">
      <alignment horizontal="left" vertical="center" wrapText="1"/>
    </xf>
    <xf numFmtId="0" fontId="21" fillId="0" borderId="0" xfId="0" applyFont="1" applyBorder="1" applyAlignment="1">
      <alignment horizontal="center" vertical="center" wrapText="1"/>
    </xf>
    <xf numFmtId="0" fontId="46" fillId="0" borderId="0" xfId="1" applyAlignment="1" applyProtection="1">
      <alignment vertical="center"/>
    </xf>
    <xf numFmtId="0" fontId="0" fillId="28" borderId="9" xfId="0" applyFill="1" applyBorder="1" applyAlignment="1">
      <alignment horizontal="left" vertical="center" wrapText="1"/>
    </xf>
    <xf numFmtId="0" fontId="0" fillId="28" borderId="9" xfId="0" applyFill="1" applyBorder="1"/>
    <xf numFmtId="0" fontId="0" fillId="28" borderId="9" xfId="0" applyFill="1" applyBorder="1" applyAlignment="1">
      <alignment horizontal="center" vertical="center"/>
    </xf>
    <xf numFmtId="0" fontId="46" fillId="0" borderId="9" xfId="1" applyBorder="1" applyAlignment="1" applyProtection="1">
      <alignment horizontal="left" vertical="center"/>
    </xf>
    <xf numFmtId="0" fontId="67" fillId="30" borderId="33" xfId="0" applyFont="1" applyFill="1" applyBorder="1" applyAlignment="1" applyProtection="1">
      <alignment horizontal="left" vertical="center" wrapText="1"/>
      <protection locked="0"/>
    </xf>
    <xf numFmtId="0" fontId="16" fillId="30" borderId="0" xfId="0" applyFont="1" applyFill="1" applyBorder="1" applyAlignment="1" applyProtection="1">
      <alignment horizontal="left" vertical="center" wrapText="1"/>
      <protection locked="0"/>
    </xf>
    <xf numFmtId="0" fontId="7" fillId="3" borderId="6" xfId="0" applyFont="1" applyFill="1" applyBorder="1" applyAlignment="1">
      <alignment horizontal="center"/>
    </xf>
    <xf numFmtId="0" fontId="60" fillId="3" borderId="0" xfId="0" applyFont="1" applyFill="1" applyAlignment="1">
      <alignment horizontal="center"/>
    </xf>
    <xf numFmtId="0" fontId="39" fillId="9" borderId="37" xfId="0" applyFont="1" applyFill="1" applyBorder="1" applyAlignment="1">
      <alignment horizontal="center"/>
    </xf>
    <xf numFmtId="0" fontId="39" fillId="9" borderId="1" xfId="0" applyFont="1" applyFill="1" applyBorder="1" applyAlignment="1">
      <alignment horizontal="center"/>
    </xf>
    <xf numFmtId="0" fontId="37" fillId="15" borderId="48" xfId="0" applyFont="1" applyFill="1" applyBorder="1" applyAlignment="1">
      <alignment horizontal="center" wrapText="1"/>
    </xf>
    <xf numFmtId="0" fontId="37" fillId="15" borderId="49" xfId="0" applyFont="1" applyFill="1" applyBorder="1" applyAlignment="1">
      <alignment horizontal="center" wrapText="1"/>
    </xf>
    <xf numFmtId="0" fontId="37" fillId="15" borderId="50" xfId="0" applyFont="1" applyFill="1" applyBorder="1" applyAlignment="1">
      <alignment horizontal="center" wrapText="1"/>
    </xf>
    <xf numFmtId="0" fontId="38" fillId="15" borderId="51" xfId="0" applyFont="1" applyFill="1" applyBorder="1" applyAlignment="1">
      <alignment horizontal="center"/>
    </xf>
    <xf numFmtId="0" fontId="38" fillId="15" borderId="52" xfId="0" applyFont="1" applyFill="1" applyBorder="1" applyAlignment="1">
      <alignment horizontal="center"/>
    </xf>
    <xf numFmtId="0" fontId="38" fillId="15" borderId="53" xfId="0" applyFont="1" applyFill="1" applyBorder="1" applyAlignment="1">
      <alignment horizontal="center"/>
    </xf>
    <xf numFmtId="0" fontId="35" fillId="0" borderId="31" xfId="0" applyFont="1" applyBorder="1" applyAlignment="1">
      <alignment horizontal="center" vertical="center" wrapText="1"/>
    </xf>
    <xf numFmtId="0" fontId="35" fillId="0" borderId="9" xfId="0" applyFont="1" applyBorder="1" applyAlignment="1">
      <alignment horizontal="center" vertical="center" wrapText="1"/>
    </xf>
  </cellXfs>
  <cellStyles count="2">
    <cellStyle name="Hiperłącze" xfId="1" builtinId="8"/>
    <cellStyle name="Normalny" xfId="0" builtinId="0"/>
  </cellStyles>
  <dxfs count="33">
    <dxf>
      <font>
        <b val="0"/>
        <i val="0"/>
        <condense val="0"/>
        <extend val="0"/>
      </font>
      <fill>
        <patternFill>
          <bgColor indexed="10"/>
        </patternFill>
      </fill>
    </dxf>
    <dxf>
      <font>
        <b val="0"/>
        <i val="0"/>
        <condense val="0"/>
        <extend val="0"/>
      </font>
      <fill>
        <patternFill>
          <bgColor indexed="10"/>
        </patternFill>
      </fill>
    </dxf>
    <dxf>
      <fill>
        <patternFill>
          <bgColor indexed="18"/>
        </patternFill>
      </fill>
    </dxf>
    <dxf>
      <fill>
        <patternFill>
          <bgColor indexed="10"/>
        </patternFill>
      </fill>
    </dxf>
    <dxf>
      <fill>
        <patternFill>
          <bgColor indexed="18"/>
        </patternFill>
      </fill>
    </dxf>
    <dxf>
      <font>
        <b val="0"/>
        <i val="0"/>
        <condense val="0"/>
        <extend val="0"/>
      </font>
      <fill>
        <patternFill>
          <bgColor indexed="10"/>
        </patternFill>
      </fill>
    </dxf>
    <dxf>
      <font>
        <b val="0"/>
        <i val="0"/>
        <condense val="0"/>
        <extend val="0"/>
      </font>
      <fill>
        <patternFill>
          <bgColor indexed="20"/>
        </patternFill>
      </fill>
    </dxf>
    <dxf>
      <fill>
        <patternFill>
          <bgColor indexed="10"/>
        </patternFill>
      </fill>
    </dxf>
    <dxf>
      <fill>
        <patternFill>
          <bgColor indexed="10"/>
        </patternFill>
      </fill>
    </dxf>
    <dxf>
      <fill>
        <patternFill>
          <bgColor indexed="18"/>
        </patternFill>
      </fill>
    </dxf>
    <dxf>
      <fill>
        <patternFill>
          <bgColor indexed="18"/>
        </patternFill>
      </fill>
    </dxf>
    <dxf>
      <font>
        <b val="0"/>
        <i val="0"/>
        <condense val="0"/>
        <extend val="0"/>
      </font>
      <fill>
        <patternFill>
          <bgColor indexed="10"/>
        </patternFill>
      </fill>
    </dxf>
    <dxf>
      <font>
        <b val="0"/>
        <i val="0"/>
        <condense val="0"/>
        <extend val="0"/>
      </font>
      <fill>
        <patternFill>
          <bgColor indexed="20"/>
        </patternFill>
      </fill>
    </dxf>
    <dxf>
      <fill>
        <patternFill>
          <bgColor indexed="18"/>
        </patternFill>
      </fill>
    </dxf>
    <dxf>
      <fill>
        <patternFill>
          <bgColor indexed="10"/>
        </patternFill>
      </fill>
    </dxf>
    <dxf>
      <fill>
        <patternFill>
          <bgColor indexed="18"/>
        </patternFill>
      </fill>
    </dxf>
    <dxf>
      <font>
        <b val="0"/>
        <i val="0"/>
        <condense val="0"/>
        <extend val="0"/>
      </font>
      <fill>
        <patternFill>
          <bgColor indexed="10"/>
        </patternFill>
      </fill>
    </dxf>
    <dxf>
      <font>
        <b val="0"/>
        <i val="0"/>
        <condense val="0"/>
        <extend val="0"/>
      </font>
      <fill>
        <patternFill>
          <bgColor indexed="20"/>
        </patternFill>
      </fill>
    </dxf>
    <dxf>
      <fill>
        <patternFill>
          <bgColor indexed="11"/>
        </patternFill>
      </fill>
    </dxf>
    <dxf>
      <fill>
        <patternFill>
          <bgColor indexed="11"/>
        </patternFill>
      </fill>
    </dxf>
    <dxf>
      <fill>
        <patternFill>
          <bgColor indexed="11"/>
        </patternFill>
      </fill>
    </dxf>
    <dxf>
      <fill>
        <patternFill>
          <bgColor indexed="11"/>
        </patternFill>
      </fill>
    </dxf>
    <dxf>
      <fill>
        <patternFill>
          <bgColor indexed="22"/>
        </patternFill>
      </fill>
    </dxf>
    <dxf>
      <fill>
        <patternFill>
          <bgColor indexed="10"/>
        </patternFill>
      </fill>
    </dxf>
    <dxf>
      <fill>
        <patternFill>
          <bgColor indexed="11"/>
        </patternFill>
      </fill>
    </dxf>
    <dxf>
      <fill>
        <patternFill>
          <bgColor indexed="11"/>
        </patternFill>
      </fill>
    </dxf>
    <dxf>
      <fill>
        <patternFill>
          <bgColor indexed="11"/>
        </patternFill>
      </fill>
    </dxf>
    <dxf>
      <fill>
        <patternFill>
          <bgColor indexed="10"/>
        </patternFill>
      </fill>
    </dxf>
    <dxf>
      <fill>
        <patternFill>
          <bgColor indexed="10"/>
        </patternFill>
      </fill>
    </dxf>
    <dxf>
      <font>
        <b val="0"/>
        <i val="0"/>
        <condense val="0"/>
        <extend val="0"/>
      </font>
      <fill>
        <patternFill>
          <bgColor indexed="10"/>
        </patternFill>
      </fill>
    </dxf>
    <dxf>
      <font>
        <b val="0"/>
        <i val="0"/>
        <condense val="0"/>
        <extend val="0"/>
      </font>
      <fill>
        <patternFill>
          <bgColor indexed="10"/>
        </patternFill>
      </fill>
    </dxf>
    <dxf>
      <font>
        <b val="0"/>
        <i val="0"/>
        <condense val="0"/>
        <extend val="0"/>
      </font>
      <fill>
        <patternFill>
          <bgColor indexed="10"/>
        </patternFill>
      </fill>
    </dxf>
    <dxf>
      <font>
        <b val="0"/>
        <i val="0"/>
        <condense val="0"/>
        <extend val="0"/>
      </font>
      <fill>
        <patternFill>
          <bgColor indexed="10"/>
        </patternFill>
      </fill>
    </dxf>
  </dxfs>
  <tableStyles count="0" defaultTableStyle="TableStyleMedium2" defaultPivotStyle="PivotStyleLight16"/>
  <colors>
    <mruColors>
      <color rgb="FFCCCCFF"/>
      <color rgb="FF0000FF"/>
      <color rgb="FF0066FF"/>
      <color rgb="FF3399FF"/>
      <color rgb="FF000080"/>
      <color rgb="FFFFFF99"/>
      <color rgb="FF000099"/>
      <color rgb="FF3366FF"/>
      <color rgb="FF66FF33"/>
      <color rgb="FF99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107.bin"/><Relationship Id="rId3" Type="http://schemas.openxmlformats.org/officeDocument/2006/relationships/printerSettings" Target="../printerSettings/printerSettings102.bin"/><Relationship Id="rId7" Type="http://schemas.openxmlformats.org/officeDocument/2006/relationships/printerSettings" Target="../printerSettings/printerSettings106.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6" Type="http://schemas.openxmlformats.org/officeDocument/2006/relationships/printerSettings" Target="../printerSettings/printerSettings105.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 Id="rId9" Type="http://schemas.openxmlformats.org/officeDocument/2006/relationships/printerSettings" Target="../printerSettings/printerSettings108.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11" Type="http://schemas.openxmlformats.org/officeDocument/2006/relationships/printerSettings" Target="../printerSettings/printerSettings22.bin"/><Relationship Id="rId5" Type="http://schemas.openxmlformats.org/officeDocument/2006/relationships/printerSettings" Target="../printerSettings/printerSettings16.bin"/><Relationship Id="rId10" Type="http://schemas.openxmlformats.org/officeDocument/2006/relationships/printerSettings" Target="../printerSettings/printerSettings21.bin"/><Relationship Id="rId4" Type="http://schemas.openxmlformats.org/officeDocument/2006/relationships/printerSettings" Target="../printerSettings/printerSettings15.bin"/><Relationship Id="rId9"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0.bin"/><Relationship Id="rId3" Type="http://schemas.openxmlformats.org/officeDocument/2006/relationships/printerSettings" Target="../printerSettings/printerSettings25.bin"/><Relationship Id="rId7" Type="http://schemas.openxmlformats.org/officeDocument/2006/relationships/printerSettings" Target="../printerSettings/printerSettings29.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printerSettings" Target="../printerSettings/printerSettings28.bin"/><Relationship Id="rId11" Type="http://schemas.openxmlformats.org/officeDocument/2006/relationships/printerSettings" Target="../printerSettings/printerSettings33.bin"/><Relationship Id="rId5" Type="http://schemas.openxmlformats.org/officeDocument/2006/relationships/printerSettings" Target="../printerSettings/printerSettings27.bin"/><Relationship Id="rId10" Type="http://schemas.openxmlformats.org/officeDocument/2006/relationships/printerSettings" Target="../printerSettings/printerSettings32.bin"/><Relationship Id="rId4" Type="http://schemas.openxmlformats.org/officeDocument/2006/relationships/printerSettings" Target="../printerSettings/printerSettings26.bin"/><Relationship Id="rId9"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1.bin"/><Relationship Id="rId3" Type="http://schemas.openxmlformats.org/officeDocument/2006/relationships/printerSettings" Target="../printerSettings/printerSettings36.bin"/><Relationship Id="rId7" Type="http://schemas.openxmlformats.org/officeDocument/2006/relationships/printerSettings" Target="../printerSettings/printerSettings40.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6" Type="http://schemas.openxmlformats.org/officeDocument/2006/relationships/printerSettings" Target="../printerSettings/printerSettings39.bin"/><Relationship Id="rId11" Type="http://schemas.openxmlformats.org/officeDocument/2006/relationships/printerSettings" Target="../printerSettings/printerSettings44.bin"/><Relationship Id="rId5" Type="http://schemas.openxmlformats.org/officeDocument/2006/relationships/printerSettings" Target="../printerSettings/printerSettings38.bin"/><Relationship Id="rId10" Type="http://schemas.openxmlformats.org/officeDocument/2006/relationships/printerSettings" Target="../printerSettings/printerSettings43.bin"/><Relationship Id="rId4" Type="http://schemas.openxmlformats.org/officeDocument/2006/relationships/printerSettings" Target="../printerSettings/printerSettings37.bin"/><Relationship Id="rId9"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2.bin"/><Relationship Id="rId3" Type="http://schemas.openxmlformats.org/officeDocument/2006/relationships/printerSettings" Target="../printerSettings/printerSettings47.bin"/><Relationship Id="rId7" Type="http://schemas.openxmlformats.org/officeDocument/2006/relationships/printerSettings" Target="../printerSettings/printerSettings51.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6" Type="http://schemas.openxmlformats.org/officeDocument/2006/relationships/printerSettings" Target="../printerSettings/printerSettings50.bin"/><Relationship Id="rId11" Type="http://schemas.openxmlformats.org/officeDocument/2006/relationships/printerSettings" Target="../printerSettings/printerSettings55.bin"/><Relationship Id="rId5" Type="http://schemas.openxmlformats.org/officeDocument/2006/relationships/printerSettings" Target="../printerSettings/printerSettings49.bin"/><Relationship Id="rId10" Type="http://schemas.openxmlformats.org/officeDocument/2006/relationships/printerSettings" Target="../printerSettings/printerSettings54.bin"/><Relationship Id="rId4" Type="http://schemas.openxmlformats.org/officeDocument/2006/relationships/printerSettings" Target="../printerSettings/printerSettings48.bin"/><Relationship Id="rId9"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3.bin"/><Relationship Id="rId3" Type="http://schemas.openxmlformats.org/officeDocument/2006/relationships/printerSettings" Target="../printerSettings/printerSettings58.bin"/><Relationship Id="rId7" Type="http://schemas.openxmlformats.org/officeDocument/2006/relationships/printerSettings" Target="../printerSettings/printerSettings62.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6" Type="http://schemas.openxmlformats.org/officeDocument/2006/relationships/printerSettings" Target="../printerSettings/printerSettings61.bin"/><Relationship Id="rId11" Type="http://schemas.openxmlformats.org/officeDocument/2006/relationships/printerSettings" Target="../printerSettings/printerSettings66.bin"/><Relationship Id="rId5" Type="http://schemas.openxmlformats.org/officeDocument/2006/relationships/printerSettings" Target="../printerSettings/printerSettings60.bin"/><Relationship Id="rId10" Type="http://schemas.openxmlformats.org/officeDocument/2006/relationships/printerSettings" Target="../printerSettings/printerSettings65.bin"/><Relationship Id="rId4" Type="http://schemas.openxmlformats.org/officeDocument/2006/relationships/printerSettings" Target="../printerSettings/printerSettings59.bin"/><Relationship Id="rId9" Type="http://schemas.openxmlformats.org/officeDocument/2006/relationships/printerSettings" Target="../printerSettings/printerSettings64.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4.bin"/><Relationship Id="rId13" Type="http://schemas.openxmlformats.org/officeDocument/2006/relationships/hyperlink" Target="http://moodle.cs.put.poznan.pl/course/view.php?id=58%20http://www.cs.put.poznan.pl/mszachniuk%20%20www.cs.put.poznan.pl/aswiercz%20%20%20www.cs.put.poznan.pl/gpawlak" TargetMode="External"/><Relationship Id="rId18" Type="http://schemas.openxmlformats.org/officeDocument/2006/relationships/hyperlink" Target="http://www.cs.put.poznan.pl/rwalkowiak" TargetMode="External"/><Relationship Id="rId26" Type="http://schemas.openxmlformats.org/officeDocument/2006/relationships/hyperlink" Target="http://www.cs.put.poznan.pl/jjozefowska/wyklady/lo/index.html" TargetMode="External"/><Relationship Id="rId3" Type="http://schemas.openxmlformats.org/officeDocument/2006/relationships/printerSettings" Target="../printerSettings/printerSettings69.bin"/><Relationship Id="rId21" Type="http://schemas.openxmlformats.org/officeDocument/2006/relationships/hyperlink" Target="https://ophelia.cs.put.poznan.pl/webdav/ak/students" TargetMode="External"/><Relationship Id="rId7" Type="http://schemas.openxmlformats.org/officeDocument/2006/relationships/printerSettings" Target="../printerSettings/printerSettings73.bin"/><Relationship Id="rId12" Type="http://schemas.openxmlformats.org/officeDocument/2006/relationships/hyperlink" Target="http://moodle.cs.put.poznan.pl/course/view.php?id=31" TargetMode="External"/><Relationship Id="rId17" Type="http://schemas.openxmlformats.org/officeDocument/2006/relationships/hyperlink" Target="http://www.cs.put.poznan.pl/amichalski" TargetMode="External"/><Relationship Id="rId25" Type="http://schemas.openxmlformats.org/officeDocument/2006/relationships/hyperlink" Target="http://www.fc.put.poznan.plwww.cs.put.poznan.pl/" TargetMode="External"/><Relationship Id="rId2" Type="http://schemas.openxmlformats.org/officeDocument/2006/relationships/printerSettings" Target="../printerSettings/printerSettings68.bin"/><Relationship Id="rId16" Type="http://schemas.openxmlformats.org/officeDocument/2006/relationships/hyperlink" Target="http://www.cs.put.poznan.pl/wjaskowski/komunikacja-czlowiek-komputer" TargetMode="External"/><Relationship Id="rId20" Type="http://schemas.openxmlformats.org/officeDocument/2006/relationships/hyperlink" Target="http://www.cs.put.poznan.pl/iszczech/Informatyzacja_przedsiebiorstw.html" TargetMode="External"/><Relationship Id="rId29" Type="http://schemas.openxmlformats.org/officeDocument/2006/relationships/printerSettings" Target="../printerSettings/printerSettings77.bin"/><Relationship Id="rId1" Type="http://schemas.openxmlformats.org/officeDocument/2006/relationships/printerSettings" Target="../printerSettings/printerSettings67.bin"/><Relationship Id="rId6" Type="http://schemas.openxmlformats.org/officeDocument/2006/relationships/printerSettings" Target="../printerSettings/printerSettings72.bin"/><Relationship Id="rId11" Type="http://schemas.openxmlformats.org/officeDocument/2006/relationships/hyperlink" Target="http://moodle.cs.put.poznan.pl/course/view.php?id=50" TargetMode="External"/><Relationship Id="rId24" Type="http://schemas.openxmlformats.org/officeDocument/2006/relationships/hyperlink" Target="http://ni.predki.com/" TargetMode="External"/><Relationship Id="rId5" Type="http://schemas.openxmlformats.org/officeDocument/2006/relationships/printerSettings" Target="../printerSettings/printerSettings71.bin"/><Relationship Id="rId15" Type="http://schemas.openxmlformats.org/officeDocument/2006/relationships/hyperlink" Target="http://www.cs.put.poznan.pl/mdrozdowski/dyd/mat.html" TargetMode="External"/><Relationship Id="rId23" Type="http://schemas.openxmlformats.org/officeDocument/2006/relationships/hyperlink" Target="http://www.cs.put.poznan.pl/wandrzejewski/dydaktyka/" TargetMode="External"/><Relationship Id="rId28" Type="http://schemas.openxmlformats.org/officeDocument/2006/relationships/hyperlink" Target="http://moodle.put.poznan.pl/" TargetMode="External"/><Relationship Id="rId10" Type="http://schemas.openxmlformats.org/officeDocument/2006/relationships/printerSettings" Target="../printerSettings/printerSettings76.bin"/><Relationship Id="rId19" Type="http://schemas.openxmlformats.org/officeDocument/2006/relationships/hyperlink" Target="http://wazniak.mimuw.edu.pl/index.php?title=Przetwarzanie_rozproszonehttp://www.cs.put.poznan.pl/adanilecki/pr/" TargetMode="External"/><Relationship Id="rId4" Type="http://schemas.openxmlformats.org/officeDocument/2006/relationships/printerSettings" Target="../printerSettings/printerSettings70.bin"/><Relationship Id="rId9" Type="http://schemas.openxmlformats.org/officeDocument/2006/relationships/printerSettings" Target="../printerSettings/printerSettings75.bin"/><Relationship Id="rId14" Type="http://schemas.openxmlformats.org/officeDocument/2006/relationships/hyperlink" Target="http://www.cs.put.poznan.pl/rwalkowiak" TargetMode="External"/><Relationship Id="rId22" Type="http://schemas.openxmlformats.org/officeDocument/2006/relationships/hyperlink" Target="http://www.cs.put.poznan.pl/amarciniak/dydaktyka" TargetMode="External"/><Relationship Id="rId27" Type="http://schemas.openxmlformats.org/officeDocument/2006/relationships/hyperlink" Target="http://www.cs.put.poznan.pl/mradom/"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5.bin"/><Relationship Id="rId3" Type="http://schemas.openxmlformats.org/officeDocument/2006/relationships/printerSettings" Target="../printerSettings/printerSettings80.bin"/><Relationship Id="rId7" Type="http://schemas.openxmlformats.org/officeDocument/2006/relationships/printerSettings" Target="../printerSettings/printerSettings84.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6" Type="http://schemas.openxmlformats.org/officeDocument/2006/relationships/printerSettings" Target="../printerSettings/printerSettings83.bin"/><Relationship Id="rId11" Type="http://schemas.openxmlformats.org/officeDocument/2006/relationships/printerSettings" Target="../printerSettings/printerSettings88.bin"/><Relationship Id="rId5" Type="http://schemas.openxmlformats.org/officeDocument/2006/relationships/printerSettings" Target="../printerSettings/printerSettings82.bin"/><Relationship Id="rId10" Type="http://schemas.openxmlformats.org/officeDocument/2006/relationships/printerSettings" Target="../printerSettings/printerSettings87.bin"/><Relationship Id="rId4" Type="http://schemas.openxmlformats.org/officeDocument/2006/relationships/printerSettings" Target="../printerSettings/printerSettings81.bin"/><Relationship Id="rId9" Type="http://schemas.openxmlformats.org/officeDocument/2006/relationships/printerSettings" Target="../printerSettings/printerSettings86.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6.bin"/><Relationship Id="rId3" Type="http://schemas.openxmlformats.org/officeDocument/2006/relationships/printerSettings" Target="../printerSettings/printerSettings91.bin"/><Relationship Id="rId7" Type="http://schemas.openxmlformats.org/officeDocument/2006/relationships/printerSettings" Target="../printerSettings/printerSettings95.bin"/><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 Id="rId6" Type="http://schemas.openxmlformats.org/officeDocument/2006/relationships/printerSettings" Target="../printerSettings/printerSettings94.bin"/><Relationship Id="rId11" Type="http://schemas.openxmlformats.org/officeDocument/2006/relationships/printerSettings" Target="../printerSettings/printerSettings99.bin"/><Relationship Id="rId5" Type="http://schemas.openxmlformats.org/officeDocument/2006/relationships/printerSettings" Target="../printerSettings/printerSettings93.bin"/><Relationship Id="rId10" Type="http://schemas.openxmlformats.org/officeDocument/2006/relationships/printerSettings" Target="../printerSettings/printerSettings98.bin"/><Relationship Id="rId4" Type="http://schemas.openxmlformats.org/officeDocument/2006/relationships/printerSettings" Target="../printerSettings/printerSettings92.bin"/><Relationship Id="rId9" Type="http://schemas.openxmlformats.org/officeDocument/2006/relationships/printerSettings" Target="../printerSettings/printerSettings9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DE121"/>
  <sheetViews>
    <sheetView tabSelected="1" topLeftCell="C70" zoomScale="70" zoomScaleNormal="70" zoomScaleSheetLayoutView="70" workbookViewId="0">
      <selection activeCell="R55" sqref="R55"/>
    </sheetView>
  </sheetViews>
  <sheetFormatPr defaultRowHeight="12.75" x14ac:dyDescent="0.2"/>
  <cols>
    <col min="1" max="1" width="6.7109375" hidden="1" customWidth="1"/>
    <col min="2" max="2" width="10.85546875" hidden="1" customWidth="1"/>
    <col min="3" max="3" width="60.7109375" style="42" customWidth="1"/>
    <col min="4" max="4" width="6.5703125" style="50" customWidth="1"/>
    <col min="5" max="5" width="5.42578125" style="50" customWidth="1"/>
    <col min="6" max="6" width="5.7109375" style="50" customWidth="1"/>
    <col min="7" max="7" width="5.42578125" style="50" customWidth="1"/>
    <col min="8" max="8" width="5" style="50" customWidth="1"/>
    <col min="9" max="9" width="4.140625" style="50" customWidth="1"/>
    <col min="10" max="10" width="6.42578125" style="50" customWidth="1"/>
    <col min="11" max="11" width="9.140625" style="42" hidden="1" customWidth="1"/>
    <col min="12" max="12" width="4.7109375" style="109" customWidth="1"/>
    <col min="13" max="13" width="7.42578125" style="109" customWidth="1"/>
    <col min="14" max="14" width="7.28515625" style="109" customWidth="1"/>
    <col min="15" max="15" width="2.7109375" style="31" hidden="1" customWidth="1"/>
    <col min="16" max="16" width="3.7109375" style="31" hidden="1" customWidth="1"/>
    <col min="17" max="17" width="6.140625" style="31" customWidth="1"/>
    <col min="18" max="18" width="24.5703125" style="42" customWidth="1"/>
    <col min="19" max="19" width="27.140625" style="42" customWidth="1"/>
    <col min="20" max="20" width="19.28515625" style="42" customWidth="1"/>
    <col min="21" max="21" width="11.140625" customWidth="1"/>
  </cols>
  <sheetData>
    <row r="1" spans="1:109" x14ac:dyDescent="0.2">
      <c r="B1" s="42"/>
      <c r="C1" s="43" t="s">
        <v>446</v>
      </c>
      <c r="D1" s="44"/>
      <c r="E1" s="44"/>
      <c r="F1" s="44"/>
      <c r="G1" s="44"/>
      <c r="H1" s="44"/>
      <c r="I1" s="44"/>
      <c r="J1" s="44"/>
      <c r="K1" s="44"/>
      <c r="L1" s="44"/>
      <c r="M1" s="44"/>
      <c r="N1" s="44"/>
      <c r="O1" s="69"/>
      <c r="P1" s="69"/>
      <c r="Q1" s="69"/>
      <c r="R1" s="44"/>
      <c r="S1" s="44"/>
      <c r="T1" s="44"/>
    </row>
    <row r="2" spans="1:109" ht="26.25" x14ac:dyDescent="0.2">
      <c r="A2" s="5"/>
      <c r="B2" s="45"/>
      <c r="C2" s="46" t="s">
        <v>139</v>
      </c>
      <c r="D2" s="47"/>
      <c r="E2" s="47"/>
      <c r="F2" s="47"/>
      <c r="G2" s="47"/>
      <c r="H2" s="47"/>
      <c r="I2" s="47"/>
      <c r="J2" s="47"/>
      <c r="K2" s="48"/>
      <c r="L2" s="49"/>
      <c r="M2" s="49"/>
      <c r="N2" s="49"/>
      <c r="O2" s="70"/>
      <c r="P2" s="71"/>
      <c r="Q2" s="49"/>
      <c r="R2" s="49"/>
      <c r="S2" s="49"/>
      <c r="T2" s="49"/>
    </row>
    <row r="3" spans="1:109" s="66" customFormat="1" ht="18.75" x14ac:dyDescent="0.2">
      <c r="B3" s="67"/>
      <c r="C3" s="322" t="s">
        <v>350</v>
      </c>
      <c r="D3" s="323"/>
      <c r="E3" s="323"/>
      <c r="F3" s="323"/>
      <c r="G3" s="323"/>
      <c r="H3" s="323"/>
      <c r="I3" s="323"/>
      <c r="J3" s="323"/>
      <c r="K3" s="324"/>
      <c r="L3" s="325"/>
      <c r="M3" s="325"/>
      <c r="N3" s="325"/>
      <c r="O3" s="326"/>
      <c r="P3" s="327"/>
      <c r="Q3" s="327"/>
      <c r="R3" s="325"/>
      <c r="S3" s="325"/>
      <c r="T3" s="325"/>
      <c r="U3" s="1"/>
      <c r="V3" s="23"/>
      <c r="W3" s="23"/>
      <c r="X3" s="23"/>
      <c r="Y3" s="23"/>
      <c r="Z3" s="321"/>
      <c r="AA3" s="321"/>
      <c r="AB3" s="321"/>
      <c r="AC3" s="321"/>
      <c r="AD3" s="321"/>
      <c r="AE3" s="321"/>
      <c r="AF3" s="321"/>
      <c r="AG3" s="321"/>
      <c r="AH3" s="321"/>
      <c r="AI3" s="321"/>
      <c r="AJ3" s="321"/>
      <c r="AK3" s="321"/>
      <c r="AL3" s="321"/>
      <c r="AM3" s="321"/>
      <c r="AN3" s="321"/>
      <c r="AO3" s="321"/>
      <c r="AP3" s="321"/>
      <c r="AQ3" s="321"/>
      <c r="AR3" s="321"/>
      <c r="AS3" s="321"/>
      <c r="AT3" s="321"/>
      <c r="AU3" s="321"/>
      <c r="AV3" s="321"/>
      <c r="AW3" s="321"/>
      <c r="AX3" s="321"/>
      <c r="AY3" s="321"/>
      <c r="AZ3" s="321"/>
      <c r="BA3" s="321"/>
      <c r="BB3" s="321"/>
      <c r="BC3" s="321"/>
      <c r="BD3" s="321"/>
      <c r="BE3" s="321"/>
      <c r="BF3" s="321"/>
      <c r="BG3" s="321"/>
      <c r="BH3" s="321"/>
      <c r="BI3" s="321"/>
      <c r="BJ3" s="321"/>
      <c r="BK3" s="321"/>
      <c r="BL3" s="321"/>
      <c r="BM3" s="321"/>
      <c r="BN3" s="321"/>
      <c r="BO3" s="321"/>
      <c r="BP3" s="321"/>
      <c r="BQ3" s="321"/>
      <c r="BR3" s="321"/>
      <c r="BS3" s="321"/>
      <c r="BT3" s="321"/>
      <c r="BU3" s="321"/>
      <c r="BV3" s="321"/>
      <c r="BW3" s="321"/>
      <c r="BX3" s="321"/>
      <c r="BY3" s="321"/>
      <c r="BZ3" s="321"/>
      <c r="CA3" s="321"/>
      <c r="CB3" s="321"/>
      <c r="CC3" s="321"/>
      <c r="CD3" s="321"/>
      <c r="CE3" s="321"/>
      <c r="CF3" s="321"/>
      <c r="CG3" s="321"/>
      <c r="CH3" s="321"/>
      <c r="CI3" s="321"/>
      <c r="CJ3" s="321"/>
      <c r="CK3" s="321"/>
      <c r="CL3" s="321"/>
      <c r="CM3" s="321"/>
      <c r="CN3" s="321"/>
      <c r="CO3" s="321"/>
      <c r="CP3" s="321"/>
      <c r="CQ3" s="321"/>
      <c r="CR3" s="321"/>
      <c r="CS3" s="321"/>
      <c r="CT3" s="321"/>
      <c r="CU3" s="321"/>
      <c r="CV3" s="321"/>
      <c r="CW3" s="321"/>
      <c r="CX3" s="321"/>
      <c r="CY3" s="321"/>
      <c r="CZ3" s="321"/>
      <c r="DA3" s="321"/>
      <c r="DB3" s="321"/>
      <c r="DC3" s="321"/>
      <c r="DD3" s="321"/>
      <c r="DE3" s="321"/>
    </row>
    <row r="4" spans="1:109" s="66" customFormat="1" ht="18" x14ac:dyDescent="0.2">
      <c r="B4" s="67"/>
      <c r="C4" s="322" t="s">
        <v>307</v>
      </c>
      <c r="D4" s="323"/>
      <c r="E4" s="323"/>
      <c r="F4" s="323"/>
      <c r="G4" s="323"/>
      <c r="H4" s="323"/>
      <c r="I4" s="323"/>
      <c r="J4" s="323"/>
      <c r="K4" s="324"/>
      <c r="L4" s="325"/>
      <c r="M4" s="325"/>
      <c r="N4" s="325"/>
      <c r="O4" s="326"/>
      <c r="P4" s="327"/>
      <c r="Q4" s="327"/>
      <c r="R4" s="325"/>
      <c r="S4" s="325"/>
      <c r="T4" s="325"/>
      <c r="U4" s="1"/>
      <c r="V4" s="23"/>
      <c r="W4" s="23"/>
      <c r="X4" s="23"/>
      <c r="Y4" s="23"/>
      <c r="Z4" s="321"/>
      <c r="AA4" s="321"/>
      <c r="AB4" s="321"/>
      <c r="AC4" s="321"/>
      <c r="AD4" s="321"/>
      <c r="AE4" s="321"/>
      <c r="AF4" s="321"/>
      <c r="AG4" s="321"/>
      <c r="AH4" s="321"/>
      <c r="AI4" s="321"/>
      <c r="AJ4" s="321"/>
      <c r="AK4" s="321"/>
      <c r="AL4" s="321"/>
      <c r="AM4" s="321"/>
      <c r="AN4" s="321"/>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c r="CX4" s="321"/>
      <c r="CY4" s="321"/>
      <c r="CZ4" s="321"/>
      <c r="DA4" s="321"/>
      <c r="DB4" s="321"/>
      <c r="DC4" s="321"/>
      <c r="DD4" s="321"/>
      <c r="DE4" s="321"/>
    </row>
    <row r="5" spans="1:109" s="66" customFormat="1" ht="20.25" x14ac:dyDescent="0.2">
      <c r="B5" s="67"/>
      <c r="C5" s="329" t="s">
        <v>308</v>
      </c>
      <c r="D5" s="323"/>
      <c r="E5" s="323"/>
      <c r="F5" s="323"/>
      <c r="G5" s="323"/>
      <c r="H5" s="323"/>
      <c r="I5" s="323"/>
      <c r="J5" s="323"/>
      <c r="K5" s="324"/>
      <c r="L5" s="325"/>
      <c r="M5" s="325"/>
      <c r="N5" s="325"/>
      <c r="O5" s="326"/>
      <c r="P5" s="327"/>
      <c r="Q5" s="327"/>
      <c r="R5" s="325"/>
      <c r="S5" s="325"/>
      <c r="T5" s="325"/>
      <c r="U5" s="1"/>
      <c r="V5" s="23"/>
      <c r="W5" s="23"/>
      <c r="X5" s="23"/>
      <c r="Y5" s="23"/>
      <c r="Z5" s="321"/>
      <c r="AA5" s="321"/>
      <c r="AB5" s="321"/>
      <c r="AC5" s="321"/>
      <c r="AD5" s="321"/>
      <c r="AE5" s="321"/>
      <c r="AF5" s="321"/>
      <c r="AG5" s="321"/>
      <c r="AH5" s="321"/>
      <c r="AI5" s="321"/>
      <c r="AJ5" s="321"/>
      <c r="AK5" s="321"/>
      <c r="AL5" s="321"/>
      <c r="AM5" s="321"/>
      <c r="AN5" s="321"/>
      <c r="AO5" s="321"/>
      <c r="AP5" s="321"/>
      <c r="AQ5" s="321"/>
      <c r="AR5" s="321"/>
      <c r="AS5" s="321"/>
      <c r="AT5" s="321"/>
      <c r="AU5" s="321"/>
      <c r="AV5" s="321"/>
      <c r="AW5" s="321"/>
      <c r="AX5" s="321"/>
      <c r="AY5" s="321"/>
      <c r="AZ5" s="321"/>
      <c r="BA5" s="321"/>
      <c r="BB5" s="321"/>
      <c r="BC5" s="321"/>
      <c r="BD5" s="321"/>
      <c r="BE5" s="321"/>
      <c r="BF5" s="321"/>
      <c r="BG5" s="321"/>
      <c r="BH5" s="321"/>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c r="CX5" s="321"/>
      <c r="CY5" s="321"/>
      <c r="CZ5" s="321"/>
      <c r="DA5" s="321"/>
      <c r="DB5" s="321"/>
      <c r="DC5" s="321"/>
      <c r="DD5" s="321"/>
      <c r="DE5" s="321"/>
    </row>
    <row r="6" spans="1:109" s="66" customFormat="1" ht="20.25" x14ac:dyDescent="0.2">
      <c r="B6" s="67"/>
      <c r="C6" s="329" t="s">
        <v>309</v>
      </c>
      <c r="D6" s="323"/>
      <c r="E6" s="323"/>
      <c r="F6" s="323"/>
      <c r="G6" s="323"/>
      <c r="H6" s="323"/>
      <c r="I6" s="323"/>
      <c r="J6" s="323"/>
      <c r="K6" s="324"/>
      <c r="L6" s="325"/>
      <c r="M6" s="325"/>
      <c r="N6" s="325"/>
      <c r="O6" s="326"/>
      <c r="P6" s="327"/>
      <c r="Q6" s="327"/>
      <c r="R6" s="325"/>
      <c r="S6" s="325"/>
      <c r="T6" s="325"/>
      <c r="U6" s="1"/>
      <c r="V6" s="23"/>
      <c r="W6" s="23"/>
      <c r="X6" s="23"/>
      <c r="Y6" s="23"/>
      <c r="Z6" s="321"/>
      <c r="AA6" s="321"/>
      <c r="AB6" s="321"/>
      <c r="AC6" s="321"/>
      <c r="AD6" s="321"/>
      <c r="AE6" s="321"/>
      <c r="AF6" s="321"/>
      <c r="AG6" s="321"/>
      <c r="AH6" s="321"/>
      <c r="AI6" s="321"/>
      <c r="AJ6" s="321"/>
      <c r="AK6" s="321"/>
      <c r="AL6" s="321"/>
      <c r="AM6" s="321"/>
      <c r="AN6" s="321"/>
      <c r="AO6" s="321"/>
      <c r="AP6" s="321"/>
      <c r="AQ6" s="321"/>
      <c r="AR6" s="321"/>
      <c r="AS6" s="321"/>
      <c r="AT6" s="321"/>
      <c r="AU6" s="321"/>
      <c r="AV6" s="321"/>
      <c r="AW6" s="321"/>
      <c r="AX6" s="321"/>
      <c r="AY6" s="321"/>
      <c r="AZ6" s="321"/>
      <c r="BA6" s="321"/>
      <c r="BB6" s="321"/>
      <c r="BC6" s="321"/>
      <c r="BD6" s="321"/>
      <c r="BE6" s="321"/>
      <c r="BF6" s="321"/>
      <c r="BG6" s="321"/>
      <c r="BH6" s="321"/>
      <c r="BI6" s="321"/>
      <c r="BJ6" s="321"/>
      <c r="BK6" s="321"/>
      <c r="BL6" s="321"/>
      <c r="BM6" s="321"/>
      <c r="BN6" s="321"/>
      <c r="BO6" s="321"/>
      <c r="BP6" s="321"/>
      <c r="BQ6" s="321"/>
      <c r="BR6" s="321"/>
      <c r="BS6" s="321"/>
      <c r="BT6" s="321"/>
      <c r="BU6" s="321"/>
      <c r="BV6" s="321"/>
      <c r="BW6" s="321"/>
      <c r="BX6" s="321"/>
      <c r="BY6" s="321"/>
      <c r="BZ6" s="321"/>
      <c r="CA6" s="321"/>
      <c r="CB6" s="321"/>
      <c r="CC6" s="321"/>
      <c r="CD6" s="321"/>
      <c r="CE6" s="321"/>
      <c r="CF6" s="321"/>
      <c r="CG6" s="321"/>
      <c r="CH6" s="321"/>
      <c r="CI6" s="321"/>
      <c r="CJ6" s="321"/>
      <c r="CK6" s="321"/>
      <c r="CL6" s="321"/>
      <c r="CM6" s="321"/>
      <c r="CN6" s="321"/>
      <c r="CO6" s="321"/>
      <c r="CP6" s="321"/>
      <c r="CQ6" s="321"/>
      <c r="CR6" s="321"/>
      <c r="CS6" s="321"/>
      <c r="CT6" s="321"/>
      <c r="CU6" s="321"/>
      <c r="CV6" s="321"/>
      <c r="CW6" s="321"/>
      <c r="CX6" s="321"/>
      <c r="CY6" s="321"/>
      <c r="CZ6" s="321"/>
      <c r="DA6" s="321"/>
      <c r="DB6" s="321"/>
      <c r="DC6" s="321"/>
      <c r="DD6" s="321"/>
      <c r="DE6" s="321"/>
    </row>
    <row r="7" spans="1:109" s="66" customFormat="1" ht="18" x14ac:dyDescent="0.2">
      <c r="B7" s="67"/>
      <c r="C7" s="328" t="s">
        <v>138</v>
      </c>
      <c r="D7" s="323"/>
      <c r="E7" s="323"/>
      <c r="F7" s="323"/>
      <c r="G7" s="323"/>
      <c r="H7" s="323"/>
      <c r="I7" s="323"/>
      <c r="J7" s="323"/>
      <c r="K7" s="324"/>
      <c r="L7" s="325"/>
      <c r="M7" s="325"/>
      <c r="N7" s="325"/>
      <c r="O7" s="326"/>
      <c r="P7" s="327"/>
      <c r="Q7" s="327"/>
      <c r="R7" s="325"/>
      <c r="S7" s="325"/>
      <c r="T7" s="325"/>
      <c r="U7" s="1"/>
      <c r="V7" s="23"/>
      <c r="W7" s="23"/>
      <c r="X7" s="23"/>
      <c r="Y7" s="23"/>
      <c r="Z7" s="321"/>
      <c r="AA7" s="321"/>
      <c r="AB7" s="321"/>
      <c r="AC7" s="321"/>
      <c r="AD7" s="321"/>
      <c r="AE7" s="321"/>
      <c r="AF7" s="321"/>
      <c r="AG7" s="321"/>
      <c r="AH7" s="321"/>
      <c r="AI7" s="321"/>
      <c r="AJ7" s="321"/>
      <c r="AK7" s="321"/>
      <c r="AL7" s="321"/>
      <c r="AM7" s="321"/>
      <c r="AN7" s="321"/>
      <c r="AO7" s="321"/>
      <c r="AP7" s="321"/>
      <c r="AQ7" s="321"/>
      <c r="AR7" s="321"/>
      <c r="AS7" s="321"/>
      <c r="AT7" s="321"/>
      <c r="AU7" s="321"/>
      <c r="AV7" s="321"/>
      <c r="AW7" s="321"/>
      <c r="AX7" s="321"/>
      <c r="AY7" s="321"/>
      <c r="AZ7" s="321"/>
      <c r="BA7" s="321"/>
      <c r="BB7" s="321"/>
      <c r="BC7" s="321"/>
      <c r="BD7" s="321"/>
      <c r="BE7" s="321"/>
      <c r="BF7" s="321"/>
      <c r="BG7" s="321"/>
      <c r="BH7" s="321"/>
      <c r="BI7" s="321"/>
      <c r="BJ7" s="321"/>
      <c r="BK7" s="321"/>
      <c r="BL7" s="321"/>
      <c r="BM7" s="321"/>
      <c r="BN7" s="321"/>
      <c r="BO7" s="321"/>
      <c r="BP7" s="321"/>
      <c r="BQ7" s="321"/>
      <c r="BR7" s="321"/>
      <c r="BS7" s="321"/>
      <c r="BT7" s="321"/>
      <c r="BU7" s="321"/>
      <c r="BV7" s="321"/>
      <c r="BW7" s="321"/>
      <c r="BX7" s="321"/>
      <c r="BY7" s="321"/>
      <c r="BZ7" s="321"/>
      <c r="CA7" s="321"/>
      <c r="CB7" s="321"/>
      <c r="CC7" s="321"/>
      <c r="CD7" s="321"/>
      <c r="CE7" s="321"/>
      <c r="CF7" s="321"/>
      <c r="CG7" s="321"/>
      <c r="CH7" s="321"/>
      <c r="CI7" s="321"/>
      <c r="CJ7" s="321"/>
      <c r="CK7" s="321"/>
      <c r="CL7" s="321"/>
      <c r="CM7" s="321"/>
      <c r="CN7" s="321"/>
      <c r="CO7" s="321"/>
      <c r="CP7" s="321"/>
      <c r="CQ7" s="321"/>
      <c r="CR7" s="321"/>
      <c r="CS7" s="321"/>
      <c r="CT7" s="321"/>
      <c r="CU7" s="321"/>
      <c r="CV7" s="321"/>
      <c r="CW7" s="321"/>
      <c r="CX7" s="321"/>
      <c r="CY7" s="321"/>
      <c r="CZ7" s="321"/>
      <c r="DA7" s="321"/>
      <c r="DB7" s="321"/>
      <c r="DC7" s="321"/>
      <c r="DD7" s="321"/>
      <c r="DE7" s="321"/>
    </row>
    <row r="8" spans="1:109" x14ac:dyDescent="0.2">
      <c r="A8" s="4"/>
      <c r="B8" s="51"/>
      <c r="C8" s="52" t="s">
        <v>131</v>
      </c>
      <c r="D8" s="52" t="str">
        <f ca="1">MID(CELL("nazwa_pliku"),1+SEARCH("[",CELL("nazwa_pliku")),SEARCH("]",CELL("nazwa_pliku"))-SEARCH("[",CELL("nazwa_pliku"))-5)</f>
        <v>INF 1 st-stac_2018-19.</v>
      </c>
      <c r="E8" s="53"/>
      <c r="F8" s="53"/>
      <c r="G8" s="53"/>
      <c r="H8" s="53"/>
      <c r="I8" s="53"/>
      <c r="J8" s="53"/>
      <c r="K8" s="54" t="str">
        <f ca="1">MID(CELL("nazwa_pliku"),1+SEARCH("[",CELL("nazwa_pliku")),SEARCH("]",CELL("nazwa_pliku"))-SEARCH("[",CELL("nazwa_pliku"))-1)</f>
        <v>INF 1 st-stac_2018-19.xlsx</v>
      </c>
      <c r="L8" s="55"/>
      <c r="M8" s="55"/>
      <c r="N8" s="55"/>
      <c r="O8" s="72"/>
      <c r="P8" s="71"/>
      <c r="Q8" s="49"/>
      <c r="R8" s="55"/>
      <c r="S8" s="55"/>
      <c r="T8" s="55"/>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c r="CZ8" s="321"/>
      <c r="DA8" s="321"/>
      <c r="DB8" s="321"/>
      <c r="DC8" s="321"/>
      <c r="DD8" s="321"/>
      <c r="DE8" s="321"/>
    </row>
    <row r="9" spans="1:109" s="23" customFormat="1" ht="15.75" x14ac:dyDescent="0.2">
      <c r="A9" s="56"/>
      <c r="B9" s="57"/>
      <c r="C9" s="112" t="s">
        <v>132</v>
      </c>
      <c r="D9" s="58"/>
      <c r="E9" s="59"/>
      <c r="F9" s="59"/>
      <c r="G9" s="59"/>
      <c r="H9" s="59"/>
      <c r="I9" s="59"/>
      <c r="J9" s="59"/>
      <c r="K9" s="60"/>
      <c r="L9" s="61"/>
      <c r="M9" s="61"/>
      <c r="N9" s="61"/>
      <c r="O9" s="73"/>
      <c r="P9" s="74"/>
      <c r="Q9" s="74"/>
      <c r="R9" s="431" t="s">
        <v>351</v>
      </c>
      <c r="S9" s="431"/>
      <c r="T9" s="43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c r="CZ9" s="321"/>
      <c r="DA9" s="321"/>
      <c r="DB9" s="321"/>
      <c r="DC9" s="321"/>
      <c r="DD9" s="321"/>
      <c r="DE9" s="321"/>
    </row>
    <row r="10" spans="1:109" ht="22.5" x14ac:dyDescent="0.2">
      <c r="A10" s="13" t="s">
        <v>12</v>
      </c>
      <c r="B10" s="193" t="s">
        <v>83</v>
      </c>
      <c r="C10" s="194" t="s">
        <v>135</v>
      </c>
      <c r="D10" s="63" t="s">
        <v>60</v>
      </c>
      <c r="E10" s="63" t="s">
        <v>33</v>
      </c>
      <c r="F10" s="63" t="s">
        <v>34</v>
      </c>
      <c r="G10" s="63" t="s">
        <v>35</v>
      </c>
      <c r="H10" s="63" t="s">
        <v>36</v>
      </c>
      <c r="I10" s="63" t="s">
        <v>62</v>
      </c>
      <c r="J10" s="63" t="s">
        <v>37</v>
      </c>
      <c r="K10" s="102" t="s">
        <v>55</v>
      </c>
      <c r="L10" s="192" t="s">
        <v>64</v>
      </c>
      <c r="M10" s="191" t="s">
        <v>140</v>
      </c>
      <c r="N10" s="191" t="s">
        <v>141</v>
      </c>
      <c r="O10" s="62" t="s">
        <v>59</v>
      </c>
      <c r="P10" s="33" t="s">
        <v>14</v>
      </c>
      <c r="Q10" s="191" t="s">
        <v>191</v>
      </c>
      <c r="R10" s="189" t="s">
        <v>24</v>
      </c>
      <c r="S10" s="190" t="s">
        <v>27</v>
      </c>
      <c r="T10" s="188" t="s">
        <v>25</v>
      </c>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c r="CZ10" s="321"/>
      <c r="DA10" s="321"/>
      <c r="DB10" s="321"/>
      <c r="DC10" s="321"/>
      <c r="DD10" s="321"/>
      <c r="DE10" s="321"/>
    </row>
    <row r="11" spans="1:109" ht="23.25" customHeight="1" x14ac:dyDescent="0.2">
      <c r="A11" s="10" t="str">
        <f>IF(ISBLANK(B11),"",IF(ISNA(MATCH(B11,#REF!,0)),"?","+"))</f>
        <v>+</v>
      </c>
      <c r="B11" s="121" t="s">
        <v>78</v>
      </c>
      <c r="C11" s="123" t="s">
        <v>39</v>
      </c>
      <c r="D11" s="124" t="s">
        <v>40</v>
      </c>
      <c r="E11" s="124">
        <v>30</v>
      </c>
      <c r="F11" s="124">
        <v>30</v>
      </c>
      <c r="G11" s="124"/>
      <c r="H11" s="124"/>
      <c r="I11" s="124"/>
      <c r="J11" s="124">
        <v>5</v>
      </c>
      <c r="K11" s="125" t="e">
        <f>IF(AND(NOT(ISBLANK(#REF!)),OR(ISNA(MATCH(#REF!,#REF!,0)),#REF!="Podst")),"Podst?",IF(AND(NOT(ISBLANK(#REF!)),OR(ISNA(MATCH(#REF!,#REF!,0)),#REF!="Kier")),"Kier?",IF(AND(NOT(ISBLANK(#REF!)),OR(ISNA(MATCH(#REF!,#REF!,0)),#REF!="Inne")),"Inne?",SUM(E11:I11))))</f>
        <v>#REF!</v>
      </c>
      <c r="L11" s="126"/>
      <c r="M11" s="126" t="s">
        <v>140</v>
      </c>
      <c r="N11" s="126"/>
      <c r="O11" s="127" t="str">
        <f>IF(AND(ISNA(MATCH($B11,#REF!,0)),ISNA(MATCH($B11,#REF!,0))),"","*")</f>
        <v>*</v>
      </c>
      <c r="P11" s="221">
        <v>1</v>
      </c>
      <c r="Q11" s="252" t="s">
        <v>191</v>
      </c>
      <c r="R11" s="129" t="s">
        <v>444</v>
      </c>
      <c r="S11" s="126" t="s">
        <v>313</v>
      </c>
      <c r="T11" s="129" t="s">
        <v>282</v>
      </c>
      <c r="Z11" s="321"/>
      <c r="AA11" s="321"/>
      <c r="AB11" s="321"/>
      <c r="AC11" s="321"/>
      <c r="AD11" s="321"/>
      <c r="AE11" s="321"/>
      <c r="AF11" s="321"/>
      <c r="AG11" s="321"/>
      <c r="AH11" s="321"/>
      <c r="AI11" s="321"/>
      <c r="AJ11" s="321"/>
      <c r="AK11" s="321"/>
      <c r="AL11" s="321"/>
      <c r="AM11" s="321"/>
      <c r="AN11" s="321"/>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c r="CX11" s="321"/>
      <c r="CY11" s="321"/>
      <c r="CZ11" s="321"/>
      <c r="DA11" s="321"/>
      <c r="DB11" s="321"/>
      <c r="DC11" s="321"/>
      <c r="DD11" s="321"/>
      <c r="DE11" s="321"/>
    </row>
    <row r="12" spans="1:109" s="25" customFormat="1" ht="44.1" customHeight="1" x14ac:dyDescent="0.25">
      <c r="A12" s="24" t="str">
        <f>IF(ISBLANK(B12),"",IF(ISNA(MATCH(B12,#REF!,0)),"?","+"))</f>
        <v>+</v>
      </c>
      <c r="B12" s="122" t="s">
        <v>32</v>
      </c>
      <c r="C12" s="234" t="s">
        <v>200</v>
      </c>
      <c r="D12" s="235"/>
      <c r="E12" s="235">
        <v>30</v>
      </c>
      <c r="F12" s="235"/>
      <c r="G12" s="235">
        <v>30</v>
      </c>
      <c r="H12" s="235"/>
      <c r="I12" s="235"/>
      <c r="J12" s="235">
        <v>5</v>
      </c>
      <c r="K12" s="236" t="e">
        <f>IF(AND(NOT(ISBLANK(#REF!)),OR(ISNA(MATCH(#REF!,#REF!,0)),#REF!="Podst")),"Podst?",IF(AND(NOT(ISBLANK(#REF!)),OR(ISNA(MATCH(#REF!,#REF!,0)),#REF!="Kier")),"Kier?",IF(AND(NOT(ISBLANK(#REF!)),OR(ISNA(MATCH(#REF!,#REF!,0)),#REF!="Inne")),"Inne?",SUM(E12:I12))))</f>
        <v>#REF!</v>
      </c>
      <c r="L12" s="226" t="s">
        <v>65</v>
      </c>
      <c r="M12" s="226"/>
      <c r="N12" s="237" t="s">
        <v>141</v>
      </c>
      <c r="O12" s="227" t="str">
        <f>IF(AND(ISNA(MATCH($B12,#REF!,0)),ISNA(MATCH($B12,#REF!,0))),"","*")</f>
        <v>*</v>
      </c>
      <c r="P12" s="238">
        <f>P11</f>
        <v>1</v>
      </c>
      <c r="Q12" s="251"/>
      <c r="R12" s="226" t="s">
        <v>268</v>
      </c>
      <c r="S12" s="226" t="s">
        <v>314</v>
      </c>
      <c r="T12" s="226" t="s">
        <v>281</v>
      </c>
      <c r="U12" s="23"/>
      <c r="V12" s="405"/>
      <c r="W12" s="23"/>
      <c r="X12" s="23"/>
      <c r="Y12" s="23"/>
      <c r="Z12" s="321"/>
      <c r="AA12" s="321"/>
      <c r="AB12" s="321"/>
      <c r="AC12" s="321"/>
      <c r="AD12" s="321"/>
      <c r="AE12" s="321"/>
      <c r="AF12" s="321"/>
      <c r="AG12" s="321"/>
      <c r="AH12" s="321"/>
      <c r="AI12" s="321"/>
      <c r="AJ12" s="321"/>
      <c r="AK12" s="321"/>
      <c r="AL12" s="321"/>
      <c r="AM12" s="321"/>
      <c r="AN12" s="321"/>
      <c r="AO12" s="321"/>
      <c r="AP12" s="321"/>
      <c r="AQ12" s="321"/>
      <c r="AR12" s="321"/>
      <c r="AS12" s="321"/>
      <c r="AT12" s="321"/>
      <c r="AU12" s="321"/>
      <c r="AV12" s="321"/>
      <c r="AW12" s="321"/>
      <c r="AX12" s="321"/>
      <c r="AY12" s="321"/>
      <c r="AZ12" s="321"/>
      <c r="BA12" s="321"/>
      <c r="BB12" s="321"/>
      <c r="BC12" s="321"/>
      <c r="BD12" s="321"/>
      <c r="BE12" s="321"/>
      <c r="BF12" s="321"/>
      <c r="BG12" s="321"/>
      <c r="BH12" s="321"/>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c r="CX12" s="321"/>
      <c r="CY12" s="321"/>
      <c r="CZ12" s="321"/>
      <c r="DA12" s="321"/>
      <c r="DB12" s="321"/>
      <c r="DC12" s="321"/>
      <c r="DD12" s="321"/>
      <c r="DE12" s="321"/>
    </row>
    <row r="13" spans="1:109" ht="48.95" customHeight="1" x14ac:dyDescent="0.2">
      <c r="A13" s="10" t="str">
        <f>IF(ISBLANK(B13),"",IF(ISNA(MATCH(B13,#REF!,0)),"?","+"))</f>
        <v>+</v>
      </c>
      <c r="B13" s="121" t="s">
        <v>77</v>
      </c>
      <c r="C13" s="130" t="s">
        <v>430</v>
      </c>
      <c r="D13" s="124" t="s">
        <v>40</v>
      </c>
      <c r="E13" s="124">
        <v>30</v>
      </c>
      <c r="F13" s="124"/>
      <c r="G13" s="124">
        <v>30</v>
      </c>
      <c r="H13" s="124"/>
      <c r="I13" s="124"/>
      <c r="J13" s="124">
        <v>5</v>
      </c>
      <c r="K13" s="125" t="e">
        <f>IF(AND(NOT(ISBLANK(#REF!)),OR(ISNA(MATCH(#REF!,#REF!,0)),#REF!="Podst")),"Podst?",IF(AND(NOT(ISBLANK(#REF!)),OR(ISNA(MATCH(#REF!,#REF!,0)),#REF!="Kier")),"Kier?",IF(AND(NOT(ISBLANK(#REF!)),OR(ISNA(MATCH(#REF!,#REF!,0)),#REF!="Inne")),"Inne?",SUM(E13:I13))))</f>
        <v>#REF!</v>
      </c>
      <c r="L13" s="126"/>
      <c r="M13" s="126"/>
      <c r="N13" s="126" t="s">
        <v>141</v>
      </c>
      <c r="O13" s="127" t="str">
        <f>IF(AND(ISNA(MATCH($B13,#REF!,0)),ISNA(MATCH($B13,#REF!,0))),"","*")</f>
        <v>*</v>
      </c>
      <c r="P13" s="221">
        <f t="shared" ref="P13:P20" si="0">P12</f>
        <v>1</v>
      </c>
      <c r="Q13" s="252"/>
      <c r="R13" s="126" t="s">
        <v>340</v>
      </c>
      <c r="S13" s="126" t="s">
        <v>278</v>
      </c>
      <c r="T13" s="129" t="s">
        <v>280</v>
      </c>
      <c r="Z13" s="321"/>
      <c r="AA13" s="321"/>
      <c r="AB13" s="321"/>
      <c r="AC13" s="321"/>
      <c r="AD13" s="321"/>
      <c r="AE13" s="321"/>
      <c r="AF13" s="321"/>
      <c r="AG13" s="321"/>
      <c r="AH13" s="321"/>
      <c r="AI13" s="321"/>
      <c r="AJ13" s="321"/>
      <c r="AK13" s="321"/>
      <c r="AL13" s="321"/>
      <c r="AM13" s="321"/>
      <c r="AN13" s="321"/>
      <c r="AO13" s="321"/>
      <c r="AP13" s="321"/>
      <c r="AQ13" s="321"/>
      <c r="AR13" s="321"/>
      <c r="AS13" s="321"/>
      <c r="AT13" s="321"/>
      <c r="AU13" s="321"/>
      <c r="AV13" s="321"/>
      <c r="AW13" s="321"/>
      <c r="AX13" s="321"/>
      <c r="AY13" s="321"/>
      <c r="AZ13" s="321"/>
      <c r="BA13" s="321"/>
      <c r="BB13" s="321"/>
      <c r="BC13" s="321"/>
      <c r="BD13" s="321"/>
      <c r="BE13" s="321"/>
      <c r="BF13" s="321"/>
      <c r="BG13" s="321"/>
      <c r="BH13" s="321"/>
      <c r="BI13" s="321"/>
      <c r="BJ13" s="321"/>
      <c r="BK13" s="321"/>
      <c r="BL13" s="321"/>
      <c r="BM13" s="321"/>
      <c r="BN13" s="321"/>
      <c r="BO13" s="321"/>
      <c r="BP13" s="321"/>
      <c r="BQ13" s="321"/>
      <c r="BR13" s="321"/>
      <c r="BS13" s="321"/>
      <c r="BT13" s="321"/>
      <c r="BU13" s="321"/>
      <c r="BV13" s="321"/>
      <c r="BW13" s="321"/>
      <c r="BX13" s="321"/>
      <c r="BY13" s="321"/>
      <c r="BZ13" s="321"/>
      <c r="CA13" s="321"/>
      <c r="CB13" s="321"/>
      <c r="CC13" s="321"/>
      <c r="CD13" s="321"/>
      <c r="CE13" s="321"/>
      <c r="CF13" s="321"/>
      <c r="CG13" s="321"/>
      <c r="CH13" s="321"/>
      <c r="CI13" s="321"/>
      <c r="CJ13" s="321"/>
      <c r="CK13" s="321"/>
      <c r="CL13" s="321"/>
      <c r="CM13" s="321"/>
      <c r="CN13" s="321"/>
      <c r="CO13" s="321"/>
      <c r="CP13" s="321"/>
      <c r="CQ13" s="321"/>
      <c r="CR13" s="321"/>
      <c r="CS13" s="321"/>
      <c r="CT13" s="321"/>
      <c r="CU13" s="321"/>
      <c r="CV13" s="321"/>
      <c r="CW13" s="321"/>
      <c r="CX13" s="321"/>
      <c r="CY13" s="321"/>
      <c r="CZ13" s="321"/>
      <c r="DA13" s="321"/>
      <c r="DB13" s="321"/>
      <c r="DC13" s="321"/>
      <c r="DD13" s="321"/>
      <c r="DE13" s="321"/>
    </row>
    <row r="14" spans="1:109" ht="32.25" customHeight="1" x14ac:dyDescent="0.2">
      <c r="A14" s="9" t="str">
        <f>IF(ISBLANK(B14),"",IF(ISNA(MATCH(B14,#REF!,0)),"?","+"))</f>
        <v>+</v>
      </c>
      <c r="B14" s="121" t="s">
        <v>79</v>
      </c>
      <c r="C14" s="232" t="s">
        <v>44</v>
      </c>
      <c r="D14" s="235" t="s">
        <v>40</v>
      </c>
      <c r="E14" s="235">
        <v>30</v>
      </c>
      <c r="F14" s="235">
        <v>30</v>
      </c>
      <c r="G14" s="235"/>
      <c r="H14" s="235"/>
      <c r="I14" s="235"/>
      <c r="J14" s="235">
        <v>5</v>
      </c>
      <c r="K14" s="236" t="e">
        <f>IF(AND(NOT(ISBLANK(#REF!)),OR(ISNA(MATCH(#REF!,#REF!,0)),#REF!="Podst")),"Podst?",IF(AND(NOT(ISBLANK(#REF!)),OR(ISNA(MATCH(#REF!,#REF!,0)),#REF!="Kier")),"Kier?",IF(AND(NOT(ISBLANK(#REF!)),OR(ISNA(MATCH(#REF!,#REF!,0)),#REF!="Inne")),"Inne?",SUM(E14:I14))))</f>
        <v>#REF!</v>
      </c>
      <c r="L14" s="226"/>
      <c r="M14" s="226" t="s">
        <v>140</v>
      </c>
      <c r="N14" s="226"/>
      <c r="O14" s="227" t="str">
        <f>IF(AND(ISNA(MATCH($B14,#REF!,0)),ISNA(MATCH($B14,#REF!,0))),"","*")</f>
        <v>*</v>
      </c>
      <c r="P14" s="238">
        <f t="shared" si="0"/>
        <v>1</v>
      </c>
      <c r="Q14" s="251" t="s">
        <v>191</v>
      </c>
      <c r="R14" s="226" t="s">
        <v>293</v>
      </c>
      <c r="S14" s="226" t="s">
        <v>270</v>
      </c>
      <c r="T14" s="226" t="s">
        <v>282</v>
      </c>
      <c r="Z14" s="321"/>
      <c r="AA14" s="321"/>
      <c r="AB14" s="321"/>
      <c r="AC14" s="321"/>
      <c r="AD14" s="321"/>
      <c r="AE14" s="321"/>
      <c r="AF14" s="321"/>
      <c r="AG14" s="321"/>
      <c r="AH14" s="321"/>
      <c r="AI14" s="321"/>
      <c r="AJ14" s="321"/>
      <c r="AK14" s="321"/>
      <c r="AL14" s="321"/>
      <c r="AM14" s="321"/>
      <c r="AN14" s="321"/>
      <c r="AO14" s="321"/>
      <c r="AP14" s="321"/>
      <c r="AQ14" s="321"/>
      <c r="AR14" s="321"/>
      <c r="AS14" s="321"/>
      <c r="AT14" s="321"/>
      <c r="AU14" s="321"/>
      <c r="AV14" s="321"/>
      <c r="AW14" s="321"/>
      <c r="AX14" s="321"/>
      <c r="AY14" s="321"/>
      <c r="AZ14" s="321"/>
      <c r="BA14" s="321"/>
      <c r="BB14" s="321"/>
      <c r="BC14" s="321"/>
      <c r="BD14" s="321"/>
      <c r="BE14" s="321"/>
      <c r="BF14" s="321"/>
      <c r="BG14" s="321"/>
      <c r="BH14" s="321"/>
      <c r="BI14" s="321"/>
      <c r="BJ14" s="321"/>
      <c r="BK14" s="321"/>
      <c r="BL14" s="321"/>
      <c r="BM14" s="321"/>
      <c r="BN14" s="321"/>
      <c r="BO14" s="321"/>
      <c r="BP14" s="321"/>
      <c r="BQ14" s="321"/>
      <c r="BR14" s="321"/>
      <c r="BS14" s="321"/>
      <c r="BT14" s="321"/>
      <c r="BU14" s="321"/>
      <c r="BV14" s="321"/>
      <c r="BW14" s="321"/>
      <c r="BX14" s="321"/>
      <c r="BY14" s="321"/>
      <c r="BZ14" s="321"/>
      <c r="CA14" s="321"/>
      <c r="CB14" s="321"/>
      <c r="CC14" s="321"/>
      <c r="CD14" s="321"/>
      <c r="CE14" s="321"/>
      <c r="CF14" s="321"/>
      <c r="CG14" s="321"/>
      <c r="CH14" s="321"/>
      <c r="CI14" s="321"/>
      <c r="CJ14" s="321"/>
      <c r="CK14" s="321"/>
      <c r="CL14" s="321"/>
      <c r="CM14" s="321"/>
      <c r="CN14" s="321"/>
      <c r="CO14" s="321"/>
      <c r="CP14" s="321"/>
      <c r="CQ14" s="321"/>
      <c r="CR14" s="321"/>
      <c r="CS14" s="321"/>
      <c r="CT14" s="321"/>
      <c r="CU14" s="321"/>
      <c r="CV14" s="321"/>
      <c r="CW14" s="321"/>
      <c r="CX14" s="321"/>
      <c r="CY14" s="321"/>
      <c r="CZ14" s="321"/>
      <c r="DA14" s="321"/>
      <c r="DB14" s="321"/>
      <c r="DC14" s="321"/>
      <c r="DD14" s="321"/>
      <c r="DE14" s="321"/>
    </row>
    <row r="15" spans="1:109" ht="42" customHeight="1" x14ac:dyDescent="0.2">
      <c r="A15" s="10" t="str">
        <f>IF(ISBLANK(B15),"",IF(ISNA(MATCH(B15,#REF!,0)),"?","+"))</f>
        <v>+</v>
      </c>
      <c r="B15" s="121" t="s">
        <v>80</v>
      </c>
      <c r="C15" s="123" t="s">
        <v>66</v>
      </c>
      <c r="D15" s="124"/>
      <c r="E15" s="124">
        <v>15</v>
      </c>
      <c r="F15" s="124"/>
      <c r="G15" s="124">
        <v>30</v>
      </c>
      <c r="H15" s="124"/>
      <c r="I15" s="124"/>
      <c r="J15" s="124">
        <v>3</v>
      </c>
      <c r="K15" s="125" t="e">
        <f>IF(AND(NOT(ISBLANK(#REF!)),OR(ISNA(MATCH(#REF!,#REF!,0)),#REF!="Podst")),"Podst?",IF(AND(NOT(ISBLANK(#REF!)),OR(ISNA(MATCH(#REF!,#REF!,0)),#REF!="Kier")),"Kier?",IF(AND(NOT(ISBLANK(#REF!)),OR(ISNA(MATCH(#REF!,#REF!,0)),#REF!="Inne")),"Inne?",SUM(E15:I15))))</f>
        <v>#REF!</v>
      </c>
      <c r="L15" s="126"/>
      <c r="M15" s="126"/>
      <c r="N15" s="126" t="s">
        <v>141</v>
      </c>
      <c r="O15" s="127" t="str">
        <f>IF(AND(ISNA(MATCH($B15,#REF!,0)),ISNA(MATCH($B15,#REF!,0))),"","*")</f>
        <v>*</v>
      </c>
      <c r="P15" s="221">
        <f t="shared" si="0"/>
        <v>1</v>
      </c>
      <c r="Q15" s="252"/>
      <c r="R15" s="407" t="s">
        <v>455</v>
      </c>
      <c r="S15" s="126" t="s">
        <v>315</v>
      </c>
      <c r="T15" s="126" t="s">
        <v>284</v>
      </c>
      <c r="U15" s="3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c r="CZ15" s="321"/>
      <c r="DA15" s="321"/>
      <c r="DB15" s="321"/>
      <c r="DC15" s="321"/>
      <c r="DD15" s="321"/>
      <c r="DE15" s="321"/>
    </row>
    <row r="16" spans="1:109" ht="21" customHeight="1" x14ac:dyDescent="0.2">
      <c r="A16" s="9" t="str">
        <f>IF(ISBLANK(B16),"",IF(ISNA(MATCH(B16,#REF!,0)),"?","+"))</f>
        <v>+</v>
      </c>
      <c r="B16" s="121" t="s">
        <v>81</v>
      </c>
      <c r="C16" s="232" t="s">
        <v>38</v>
      </c>
      <c r="D16" s="235"/>
      <c r="E16" s="235">
        <v>15</v>
      </c>
      <c r="F16" s="235">
        <v>15</v>
      </c>
      <c r="G16" s="235"/>
      <c r="H16" s="235"/>
      <c r="I16" s="235"/>
      <c r="J16" s="235">
        <v>3</v>
      </c>
      <c r="K16" s="236" t="e">
        <f>IF(AND(NOT(ISBLANK(#REF!)),OR(ISNA(MATCH(#REF!,#REF!,0)),#REF!="Podst")),"Podst?",IF(AND(NOT(ISBLANK(#REF!)),OR(ISNA(MATCH(#REF!,#REF!,0)),#REF!="Kier")),"Kier?",IF(AND(NOT(ISBLANK(#REF!)),OR(ISNA(MATCH(#REF!,#REF!,0)),#REF!="Inne")),"Inne?",SUM(E16:I16))))</f>
        <v>#REF!</v>
      </c>
      <c r="L16" s="226"/>
      <c r="M16" s="226" t="s">
        <v>140</v>
      </c>
      <c r="N16" s="226"/>
      <c r="O16" s="227" t="str">
        <f>IF(AND(ISNA(MATCH($B16,#REF!,0)),ISNA(MATCH($B16,#REF!,0))),"","*")</f>
        <v>*</v>
      </c>
      <c r="P16" s="238">
        <f t="shared" si="0"/>
        <v>1</v>
      </c>
      <c r="Q16" s="251"/>
      <c r="R16" s="233" t="s">
        <v>381</v>
      </c>
      <c r="S16" s="226" t="s">
        <v>224</v>
      </c>
      <c r="T16" s="226" t="s">
        <v>282</v>
      </c>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c r="CZ16" s="321"/>
      <c r="DA16" s="321"/>
      <c r="DB16" s="321"/>
      <c r="DC16" s="321"/>
      <c r="DD16" s="321"/>
      <c r="DE16" s="321"/>
    </row>
    <row r="17" spans="1:109" ht="30" customHeight="1" x14ac:dyDescent="0.2">
      <c r="A17" s="10" t="str">
        <f>IF(ISBLANK(B17),"",IF(ISNA(MATCH(B17,#REF!,0)),"?","+"))</f>
        <v>+</v>
      </c>
      <c r="B17" s="121" t="s">
        <v>98</v>
      </c>
      <c r="C17" s="123" t="s">
        <v>41</v>
      </c>
      <c r="D17" s="124"/>
      <c r="E17" s="124">
        <v>15</v>
      </c>
      <c r="F17" s="124"/>
      <c r="G17" s="124">
        <v>15</v>
      </c>
      <c r="H17" s="124"/>
      <c r="I17" s="124"/>
      <c r="J17" s="124">
        <v>3</v>
      </c>
      <c r="K17" s="125" t="e">
        <f>IF(AND(NOT(ISBLANK(#REF!)),OR(ISNA(MATCH(#REF!,#REF!,0)),#REF!="Podst")),"Podst?",IF(AND(NOT(ISBLANK(#REF!)),OR(ISNA(MATCH(#REF!,#REF!,0)),#REF!="Kier")),"Kier?",IF(AND(NOT(ISBLANK(#REF!)),OR(ISNA(MATCH(#REF!,#REF!,0)),#REF!="Inne")),"Inne?",SUM(E17:I17))))</f>
        <v>#REF!</v>
      </c>
      <c r="L17" s="126"/>
      <c r="M17" s="126" t="s">
        <v>140</v>
      </c>
      <c r="N17" s="126"/>
      <c r="O17" s="127" t="str">
        <f>IF(AND(ISNA(MATCH($B17,#REF!,0)),ISNA(MATCH($B17,#REF!,0))),"","*")</f>
        <v>*</v>
      </c>
      <c r="P17" s="221">
        <f t="shared" si="0"/>
        <v>1</v>
      </c>
      <c r="Q17" s="252" t="s">
        <v>191</v>
      </c>
      <c r="R17" s="126" t="s">
        <v>294</v>
      </c>
      <c r="S17" s="126" t="s">
        <v>270</v>
      </c>
      <c r="T17" s="126" t="s">
        <v>386</v>
      </c>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c r="CZ17" s="321"/>
      <c r="DA17" s="321"/>
      <c r="DB17" s="321"/>
      <c r="DC17" s="321"/>
      <c r="DD17" s="321"/>
      <c r="DE17" s="321"/>
    </row>
    <row r="18" spans="1:109" ht="28.5" customHeight="1" x14ac:dyDescent="0.2">
      <c r="A18" s="9" t="str">
        <f>IF(ISBLANK(B18),"",IF(ISNA(MATCH(B18,#REF!,0)),"?","+"))</f>
        <v>+</v>
      </c>
      <c r="B18" s="121" t="s">
        <v>117</v>
      </c>
      <c r="C18" s="234" t="s">
        <v>130</v>
      </c>
      <c r="D18" s="235"/>
      <c r="E18" s="235"/>
      <c r="F18" s="235">
        <v>30</v>
      </c>
      <c r="G18" s="235"/>
      <c r="H18" s="235"/>
      <c r="I18" s="235"/>
      <c r="J18" s="235">
        <v>1</v>
      </c>
      <c r="K18" s="236" t="e">
        <f>IF(AND(NOT(ISBLANK(#REF!)),OR(ISNA(MATCH(#REF!,#REF!,0)),#REF!="Podst")),"Podst?",IF(AND(NOT(ISBLANK(#REF!)),OR(ISNA(MATCH(#REF!,#REF!,0)),#REF!="Kier")),"Kier?",IF(AND(NOT(ISBLANK(#REF!)),OR(ISNA(MATCH(#REF!,#REF!,0)),#REF!="Inne")),"Inne?",SUM(E18:I18))))</f>
        <v>#REF!</v>
      </c>
      <c r="L18" s="226"/>
      <c r="M18" s="226" t="s">
        <v>140</v>
      </c>
      <c r="N18" s="226"/>
      <c r="O18" s="227" t="str">
        <f>IF(AND(ISNA(MATCH($B18,#REF!,0)),ISNA(MATCH($B18,#REF!,0))),"","*")</f>
        <v>*</v>
      </c>
      <c r="P18" s="238">
        <f t="shared" si="0"/>
        <v>1</v>
      </c>
      <c r="Q18" s="251"/>
      <c r="R18" s="233"/>
      <c r="S18" s="226" t="s">
        <v>316</v>
      </c>
      <c r="T18" s="233" t="s">
        <v>259</v>
      </c>
      <c r="Z18" s="321"/>
      <c r="AA18" s="321"/>
      <c r="AB18" s="321"/>
      <c r="AC18" s="321"/>
      <c r="AD18" s="321"/>
      <c r="AE18" s="321"/>
      <c r="AF18" s="321"/>
      <c r="AG18" s="321"/>
      <c r="AH18" s="321"/>
      <c r="AI18" s="321"/>
      <c r="AJ18" s="321"/>
      <c r="AK18" s="321"/>
      <c r="AL18" s="321"/>
      <c r="AM18" s="321"/>
      <c r="AN18" s="321"/>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c r="CX18" s="321"/>
      <c r="CY18" s="321"/>
      <c r="CZ18" s="321"/>
      <c r="DA18" s="321"/>
      <c r="DB18" s="321"/>
      <c r="DC18" s="321"/>
      <c r="DD18" s="321"/>
      <c r="DE18" s="321"/>
    </row>
    <row r="19" spans="1:109" ht="15" customHeight="1" x14ac:dyDescent="0.2">
      <c r="A19" s="10" t="str">
        <f>IF(ISBLANK(B19),"",IF(ISNA(MATCH(B19,#REF!,0)),"?","+"))</f>
        <v>+</v>
      </c>
      <c r="B19" s="121" t="s">
        <v>3</v>
      </c>
      <c r="C19" s="123" t="s">
        <v>2</v>
      </c>
      <c r="D19" s="124"/>
      <c r="E19" s="124"/>
      <c r="F19" s="124">
        <v>30</v>
      </c>
      <c r="G19" s="124"/>
      <c r="H19" s="124"/>
      <c r="I19" s="124"/>
      <c r="J19" s="124">
        <v>0</v>
      </c>
      <c r="K19" s="125" t="e">
        <f>IF(AND(NOT(ISBLANK(#REF!)),OR(ISNA(MATCH(#REF!,#REF!,0)),#REF!="Podst")),"Podst?",IF(AND(NOT(ISBLANK(#REF!)),OR(ISNA(MATCH(#REF!,#REF!,0)),#REF!="Kier")),"Kier?",IF(AND(NOT(ISBLANK(#REF!)),OR(ISNA(MATCH(#REF!,#REF!,0)),#REF!="Inne")),"Inne?",SUM(E19:I19))))</f>
        <v>#REF!</v>
      </c>
      <c r="L19" s="126" t="s">
        <v>65</v>
      </c>
      <c r="M19" s="126"/>
      <c r="N19" s="126"/>
      <c r="O19" s="127" t="str">
        <f>IF(AND(ISNA(MATCH($B19,#REF!,0)),ISNA(MATCH($B19,#REF!,0))),"","*")</f>
        <v>*</v>
      </c>
      <c r="P19" s="221">
        <f t="shared" si="0"/>
        <v>1</v>
      </c>
      <c r="Q19" s="252"/>
      <c r="R19" s="129"/>
      <c r="S19" s="126" t="s">
        <v>238</v>
      </c>
      <c r="T19" s="129"/>
      <c r="Z19" s="321"/>
      <c r="AA19" s="321"/>
      <c r="AB19" s="321"/>
      <c r="AC19" s="321"/>
      <c r="AD19" s="321"/>
      <c r="AE19" s="321"/>
      <c r="AF19" s="321"/>
      <c r="AG19" s="321"/>
      <c r="AH19" s="321"/>
      <c r="AI19" s="321"/>
      <c r="AJ19" s="321"/>
      <c r="AK19" s="321"/>
      <c r="AL19" s="321"/>
      <c r="AM19" s="321"/>
      <c r="AN19" s="321"/>
      <c r="AO19" s="321"/>
      <c r="AP19" s="321"/>
      <c r="AQ19" s="321"/>
      <c r="AR19" s="321"/>
      <c r="AS19" s="321"/>
      <c r="AT19" s="321"/>
      <c r="AU19" s="321"/>
      <c r="AV19" s="321"/>
      <c r="AW19" s="321"/>
      <c r="AX19" s="321"/>
      <c r="AY19" s="321"/>
      <c r="AZ19" s="321"/>
      <c r="BA19" s="321"/>
      <c r="BB19" s="321"/>
      <c r="BC19" s="321"/>
      <c r="BD19" s="321"/>
      <c r="BE19" s="321"/>
      <c r="BF19" s="321"/>
      <c r="BG19" s="321"/>
      <c r="BH19" s="321"/>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c r="CX19" s="321"/>
      <c r="CY19" s="321"/>
      <c r="CZ19" s="321"/>
      <c r="DA19" s="321"/>
      <c r="DB19" s="321"/>
      <c r="DC19" s="321"/>
      <c r="DD19" s="321"/>
      <c r="DE19" s="321"/>
    </row>
    <row r="20" spans="1:109" ht="15.75" customHeight="1" x14ac:dyDescent="0.2">
      <c r="A20" s="9" t="str">
        <f>IF(ISBLANK(B20),"",IF(ISNA(MATCH(B20,#REF!,0)),"?","+"))</f>
        <v>+</v>
      </c>
      <c r="B20" s="121" t="s">
        <v>82</v>
      </c>
      <c r="C20" s="232" t="s">
        <v>22</v>
      </c>
      <c r="D20" s="235"/>
      <c r="E20" s="235"/>
      <c r="F20" s="235">
        <v>1</v>
      </c>
      <c r="G20" s="235"/>
      <c r="H20" s="235"/>
      <c r="I20" s="235"/>
      <c r="J20" s="235">
        <v>0</v>
      </c>
      <c r="K20" s="236" t="e">
        <f>IF(AND(NOT(ISBLANK(#REF!)),OR(ISNA(MATCH(#REF!,#REF!,0)),#REF!="Podst")),"Podst?",IF(AND(NOT(ISBLANK(#REF!)),OR(ISNA(MATCH(#REF!,#REF!,0)),#REF!="Kier")),"Kier?",IF(AND(NOT(ISBLANK(#REF!)),OR(ISNA(MATCH(#REF!,#REF!,0)),#REF!="Inne")),"Inne?",SUM(E20:I20))))</f>
        <v>#REF!</v>
      </c>
      <c r="L20" s="226"/>
      <c r="M20" s="226"/>
      <c r="N20" s="226"/>
      <c r="O20" s="227" t="str">
        <f>IF(AND(ISNA(MATCH($B20,#REF!,0)),ISNA(MATCH($B20,#REF!,0))),"","*")</f>
        <v>*</v>
      </c>
      <c r="P20" s="238">
        <f t="shared" si="0"/>
        <v>1</v>
      </c>
      <c r="Q20" s="251" t="s">
        <v>191</v>
      </c>
      <c r="R20" s="233"/>
      <c r="S20" s="226" t="s">
        <v>221</v>
      </c>
      <c r="T20" s="233"/>
      <c r="Z20" s="321"/>
      <c r="AA20" s="321"/>
      <c r="AB20" s="321"/>
      <c r="AC20" s="321"/>
      <c r="AD20" s="321"/>
      <c r="AE20" s="321"/>
      <c r="AF20" s="321"/>
      <c r="AG20" s="321"/>
      <c r="AH20" s="321"/>
      <c r="AI20" s="321"/>
      <c r="AJ20" s="321"/>
      <c r="AK20" s="321"/>
      <c r="AL20" s="321"/>
      <c r="AM20" s="321"/>
      <c r="AN20" s="321"/>
      <c r="AO20" s="321"/>
      <c r="AP20" s="321"/>
      <c r="AQ20" s="321"/>
      <c r="AR20" s="321"/>
      <c r="AS20" s="321"/>
      <c r="AT20" s="321"/>
      <c r="AU20" s="321"/>
      <c r="AV20" s="321"/>
      <c r="AW20" s="321"/>
      <c r="AX20" s="321"/>
      <c r="AY20" s="321"/>
      <c r="AZ20" s="321"/>
      <c r="BA20" s="321"/>
      <c r="BB20" s="321"/>
      <c r="BC20" s="321"/>
      <c r="BD20" s="321"/>
      <c r="BE20" s="321"/>
      <c r="BF20" s="321"/>
      <c r="BG20" s="321"/>
      <c r="BH20" s="321"/>
      <c r="BI20" s="321"/>
      <c r="BJ20" s="321"/>
      <c r="BK20" s="321"/>
      <c r="BL20" s="321"/>
      <c r="BM20" s="321"/>
      <c r="BN20" s="321"/>
      <c r="BO20" s="321"/>
      <c r="BP20" s="321"/>
      <c r="BQ20" s="321"/>
      <c r="BR20" s="321"/>
      <c r="BS20" s="321"/>
      <c r="BT20" s="321"/>
      <c r="BU20" s="321"/>
      <c r="BV20" s="321"/>
      <c r="BW20" s="321"/>
      <c r="BX20" s="321"/>
      <c r="BY20" s="321"/>
      <c r="BZ20" s="321"/>
      <c r="CA20" s="321"/>
      <c r="CB20" s="321"/>
      <c r="CC20" s="321"/>
      <c r="CD20" s="321"/>
      <c r="CE20" s="321"/>
      <c r="CF20" s="321"/>
      <c r="CG20" s="321"/>
      <c r="CH20" s="321"/>
      <c r="CI20" s="321"/>
      <c r="CJ20" s="321"/>
      <c r="CK20" s="321"/>
      <c r="CL20" s="321"/>
      <c r="CM20" s="321"/>
      <c r="CN20" s="321"/>
      <c r="CO20" s="321"/>
      <c r="CP20" s="321"/>
      <c r="CQ20" s="321"/>
      <c r="CR20" s="321"/>
      <c r="CS20" s="321"/>
      <c r="CT20" s="321"/>
      <c r="CU20" s="321"/>
      <c r="CV20" s="321"/>
      <c r="CW20" s="321"/>
      <c r="CX20" s="321"/>
      <c r="CY20" s="321"/>
      <c r="CZ20" s="321"/>
      <c r="DA20" s="321"/>
      <c r="DB20" s="321"/>
      <c r="DC20" s="321"/>
      <c r="DD20" s="321"/>
      <c r="DE20" s="321"/>
    </row>
    <row r="21" spans="1:109" ht="29.25" customHeight="1" x14ac:dyDescent="0.2">
      <c r="A21" s="9"/>
      <c r="B21" s="121"/>
      <c r="C21" s="262" t="s">
        <v>197</v>
      </c>
      <c r="D21" s="263"/>
      <c r="E21" s="263">
        <v>2</v>
      </c>
      <c r="F21" s="263"/>
      <c r="G21" s="263"/>
      <c r="H21" s="263"/>
      <c r="I21" s="263"/>
      <c r="J21" s="263">
        <v>0</v>
      </c>
      <c r="K21" s="264"/>
      <c r="L21" s="245"/>
      <c r="M21" s="245"/>
      <c r="N21" s="245"/>
      <c r="O21" s="246"/>
      <c r="P21" s="265"/>
      <c r="Q21" s="252"/>
      <c r="R21" s="248"/>
      <c r="S21" s="245"/>
      <c r="T21" s="248" t="s">
        <v>259</v>
      </c>
      <c r="Z21" s="321"/>
      <c r="AA21" s="321"/>
      <c r="AB21" s="321"/>
      <c r="AC21" s="321"/>
      <c r="AD21" s="321"/>
      <c r="AE21" s="321"/>
      <c r="AF21" s="321"/>
      <c r="AG21" s="321"/>
      <c r="AH21" s="321"/>
      <c r="AI21" s="321"/>
      <c r="AJ21" s="321"/>
      <c r="AK21" s="321"/>
      <c r="AL21" s="321"/>
      <c r="AM21" s="321"/>
      <c r="AN21" s="321"/>
      <c r="AO21" s="321"/>
      <c r="AP21" s="321"/>
      <c r="AQ21" s="321"/>
      <c r="AR21" s="321"/>
      <c r="AS21" s="321"/>
      <c r="AT21" s="321"/>
      <c r="AU21" s="321"/>
      <c r="AV21" s="321"/>
      <c r="AW21" s="321"/>
      <c r="AX21" s="321"/>
      <c r="AY21" s="321"/>
      <c r="AZ21" s="321"/>
      <c r="BA21" s="321"/>
      <c r="BB21" s="321"/>
      <c r="BC21" s="321"/>
      <c r="BD21" s="321"/>
      <c r="BE21" s="321"/>
      <c r="BF21" s="321"/>
      <c r="BG21" s="321"/>
      <c r="BH21" s="321"/>
      <c r="BI21" s="321"/>
      <c r="BJ21" s="321"/>
      <c r="BK21" s="321"/>
      <c r="BL21" s="321"/>
      <c r="BM21" s="321"/>
      <c r="BN21" s="321"/>
      <c r="BO21" s="321"/>
      <c r="BP21" s="321"/>
      <c r="BQ21" s="321"/>
      <c r="BR21" s="321"/>
      <c r="BS21" s="321"/>
      <c r="BT21" s="321"/>
      <c r="BU21" s="321"/>
      <c r="BV21" s="321"/>
      <c r="BW21" s="321"/>
      <c r="BX21" s="321"/>
      <c r="BY21" s="321"/>
      <c r="BZ21" s="321"/>
      <c r="CA21" s="321"/>
      <c r="CB21" s="321"/>
      <c r="CC21" s="321"/>
      <c r="CD21" s="321"/>
      <c r="CE21" s="321"/>
      <c r="CF21" s="321"/>
      <c r="CG21" s="321"/>
      <c r="CH21" s="321"/>
      <c r="CI21" s="321"/>
      <c r="CJ21" s="321"/>
      <c r="CK21" s="321"/>
      <c r="CL21" s="321"/>
      <c r="CM21" s="321"/>
      <c r="CN21" s="321"/>
      <c r="CO21" s="321"/>
      <c r="CP21" s="321"/>
      <c r="CQ21" s="321"/>
      <c r="CR21" s="321"/>
      <c r="CS21" s="321"/>
      <c r="CT21" s="321"/>
      <c r="CU21" s="321"/>
      <c r="CV21" s="321"/>
      <c r="CW21" s="321"/>
      <c r="CX21" s="321"/>
      <c r="CY21" s="321"/>
      <c r="CZ21" s="321"/>
      <c r="DA21" s="321"/>
      <c r="DB21" s="321"/>
      <c r="DC21" s="321"/>
      <c r="DD21" s="321"/>
      <c r="DE21" s="321"/>
    </row>
    <row r="22" spans="1:109" ht="17.25" customHeight="1" x14ac:dyDescent="0.2">
      <c r="A22" s="10" t="str">
        <f>IF(ISBLANK(B22),"",IF(ISNA(MATCH(B22,#REF!,0)),"?","+"))</f>
        <v>+</v>
      </c>
      <c r="B22" s="121" t="s">
        <v>76</v>
      </c>
      <c r="C22" s="232" t="s">
        <v>42</v>
      </c>
      <c r="D22" s="235"/>
      <c r="E22" s="235">
        <v>4</v>
      </c>
      <c r="F22" s="235"/>
      <c r="G22" s="235"/>
      <c r="H22" s="235"/>
      <c r="I22" s="235"/>
      <c r="J22" s="235">
        <v>0</v>
      </c>
      <c r="K22" s="236" t="e">
        <f>IF(AND(NOT(ISBLANK(#REF!)),OR(ISNA(MATCH(#REF!,#REF!,0)),#REF!="Podst")),"Podst?",IF(AND(NOT(ISBLANK(#REF!)),OR(ISNA(MATCH(#REF!,#REF!,0)),#REF!="Kier")),"Kier?",IF(AND(NOT(ISBLANK(#REF!)),OR(ISNA(MATCH(#REF!,#REF!,0)),#REF!="Inne")),"Inne?",SUM(E22:I22))))</f>
        <v>#REF!</v>
      </c>
      <c r="L22" s="226"/>
      <c r="M22" s="226"/>
      <c r="N22" s="226"/>
      <c r="O22" s="227" t="str">
        <f>IF(AND(ISNA(MATCH($B22,#REF!,0)),ISNA(MATCH($B22,#REF!,0))),"","*")</f>
        <v>*</v>
      </c>
      <c r="P22" s="238">
        <f>P20</f>
        <v>1</v>
      </c>
      <c r="Q22" s="251"/>
      <c r="R22" s="233"/>
      <c r="S22" s="226" t="s">
        <v>227</v>
      </c>
      <c r="T22" s="233"/>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c r="CZ22" s="321"/>
      <c r="DA22" s="321"/>
      <c r="DB22" s="321"/>
      <c r="DC22" s="321"/>
      <c r="DD22" s="321"/>
      <c r="DE22" s="321"/>
    </row>
    <row r="23" spans="1:109" x14ac:dyDescent="0.2">
      <c r="A23" s="2"/>
      <c r="B23" s="2"/>
      <c r="C23" s="80"/>
      <c r="D23" s="81"/>
      <c r="E23" s="82">
        <f>SUM(E11:E22)</f>
        <v>171</v>
      </c>
      <c r="F23" s="82">
        <f>SUM(F11:F22)</f>
        <v>136</v>
      </c>
      <c r="G23" s="82">
        <f>SUM(G11:G22)</f>
        <v>105</v>
      </c>
      <c r="H23" s="82">
        <f>SUM(H11:H22)</f>
        <v>0</v>
      </c>
      <c r="I23" s="83">
        <f>SUM(I11:I22)</f>
        <v>0</v>
      </c>
      <c r="J23" s="84">
        <f t="shared" ref="J23:K23" si="1">SUM(J11:J22)</f>
        <v>30</v>
      </c>
      <c r="K23" s="85" t="e">
        <f t="shared" si="1"/>
        <v>#REF!</v>
      </c>
      <c r="L23" s="86"/>
      <c r="M23" s="86"/>
      <c r="N23" s="86"/>
      <c r="O23" s="34"/>
      <c r="Q23" s="49"/>
      <c r="R23" s="78"/>
      <c r="S23" s="75"/>
      <c r="T23" s="75"/>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c r="CZ23" s="321"/>
      <c r="DA23" s="321"/>
      <c r="DB23" s="321"/>
      <c r="DC23" s="321"/>
      <c r="DD23" s="321"/>
      <c r="DE23" s="321"/>
    </row>
    <row r="24" spans="1:109" ht="24" x14ac:dyDescent="0.2">
      <c r="A24" s="1"/>
      <c r="B24" s="1"/>
      <c r="C24" s="87"/>
      <c r="D24" s="110" t="s">
        <v>54</v>
      </c>
      <c r="E24" s="320">
        <f>SUM(E23:I23)</f>
        <v>412</v>
      </c>
      <c r="F24" s="90"/>
      <c r="G24" s="90"/>
      <c r="H24" s="90"/>
      <c r="I24" s="90"/>
      <c r="J24" s="90"/>
      <c r="K24" s="91"/>
      <c r="L24" s="92"/>
      <c r="M24" s="92"/>
      <c r="N24" s="92"/>
      <c r="O24" s="32"/>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c r="CZ24" s="321"/>
      <c r="DA24" s="321"/>
      <c r="DB24" s="321"/>
      <c r="DC24" s="321"/>
      <c r="DD24" s="321"/>
      <c r="DE24" s="321"/>
    </row>
    <row r="25" spans="1:109" ht="15.75" x14ac:dyDescent="0.2">
      <c r="A25" s="1"/>
      <c r="C25" s="113" t="s">
        <v>43</v>
      </c>
      <c r="D25" s="90"/>
      <c r="E25" s="90"/>
      <c r="F25" s="90"/>
      <c r="G25" s="90"/>
      <c r="H25" s="90"/>
      <c r="I25" s="90"/>
      <c r="J25" s="90"/>
      <c r="K25" s="91"/>
      <c r="L25" s="92"/>
      <c r="M25" s="92"/>
      <c r="N25" s="92"/>
      <c r="O25" s="32"/>
      <c r="R25" s="431" t="s">
        <v>351</v>
      </c>
      <c r="S25" s="431"/>
      <c r="T25" s="431"/>
      <c r="Z25" s="321"/>
      <c r="AA25" s="321"/>
      <c r="AB25" s="321"/>
      <c r="AC25" s="321"/>
      <c r="AD25" s="321"/>
      <c r="AE25" s="321"/>
      <c r="AF25" s="321"/>
      <c r="AG25" s="321"/>
      <c r="AH25" s="321"/>
      <c r="AI25" s="321"/>
      <c r="AJ25" s="321"/>
      <c r="AK25" s="321"/>
      <c r="AL25" s="321"/>
      <c r="AM25" s="321"/>
      <c r="AN25" s="321"/>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c r="CX25" s="321"/>
      <c r="CY25" s="321"/>
      <c r="CZ25" s="321"/>
      <c r="DA25" s="321"/>
      <c r="DB25" s="321"/>
      <c r="DC25" s="321"/>
      <c r="DD25" s="321"/>
      <c r="DE25" s="321"/>
    </row>
    <row r="26" spans="1:109" x14ac:dyDescent="0.2">
      <c r="A26" s="13" t="s">
        <v>12</v>
      </c>
      <c r="B26" s="12" t="s">
        <v>83</v>
      </c>
      <c r="C26" s="65" t="s">
        <v>135</v>
      </c>
      <c r="D26" s="63" t="s">
        <v>60</v>
      </c>
      <c r="E26" s="63" t="s">
        <v>33</v>
      </c>
      <c r="F26" s="63" t="s">
        <v>34</v>
      </c>
      <c r="G26" s="63" t="s">
        <v>35</v>
      </c>
      <c r="H26" s="63" t="s">
        <v>36</v>
      </c>
      <c r="I26" s="63" t="s">
        <v>62</v>
      </c>
      <c r="J26" s="63" t="s">
        <v>37</v>
      </c>
      <c r="K26" s="64" t="s">
        <v>55</v>
      </c>
      <c r="L26" s="195" t="s">
        <v>64</v>
      </c>
      <c r="M26" s="165" t="s">
        <v>140</v>
      </c>
      <c r="N26" s="65" t="s">
        <v>141</v>
      </c>
      <c r="O26" s="62" t="s">
        <v>59</v>
      </c>
      <c r="Q26" s="191" t="s">
        <v>191</v>
      </c>
      <c r="R26" s="190" t="s">
        <v>24</v>
      </c>
      <c r="S26" s="190" t="s">
        <v>27</v>
      </c>
      <c r="T26" s="41" t="s">
        <v>25</v>
      </c>
      <c r="U26" s="23"/>
      <c r="V26" s="23"/>
      <c r="W26" s="23"/>
      <c r="X26" s="23"/>
      <c r="Y26" s="23"/>
      <c r="Z26" s="321"/>
      <c r="AA26" s="321"/>
      <c r="AB26" s="321"/>
      <c r="AC26" s="321"/>
      <c r="AD26" s="321"/>
      <c r="AE26" s="321"/>
      <c r="AF26" s="321"/>
      <c r="AG26" s="321"/>
      <c r="AH26" s="321"/>
      <c r="AI26" s="321"/>
      <c r="AJ26" s="321"/>
      <c r="AK26" s="321"/>
      <c r="AL26" s="321"/>
      <c r="AM26" s="321"/>
      <c r="AN26" s="321"/>
      <c r="AO26" s="321"/>
      <c r="AP26" s="321"/>
      <c r="AQ26" s="321"/>
      <c r="AR26" s="321"/>
      <c r="AS26" s="321"/>
      <c r="AT26" s="321"/>
      <c r="AU26" s="321"/>
      <c r="AV26" s="321"/>
      <c r="AW26" s="321"/>
      <c r="AX26" s="321"/>
      <c r="AY26" s="321"/>
      <c r="AZ26" s="321"/>
      <c r="BA26" s="321"/>
      <c r="BB26" s="321"/>
      <c r="BC26" s="321"/>
      <c r="BD26" s="321"/>
      <c r="BE26" s="321"/>
      <c r="BF26" s="321"/>
      <c r="BG26" s="321"/>
      <c r="BH26" s="321"/>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c r="CX26" s="321"/>
      <c r="CY26" s="321"/>
      <c r="CZ26" s="321"/>
      <c r="DA26" s="321"/>
      <c r="DB26" s="321"/>
      <c r="DC26" s="321"/>
      <c r="DD26" s="321"/>
      <c r="DE26" s="321"/>
    </row>
    <row r="27" spans="1:109" s="27" customFormat="1" ht="44.25" customHeight="1" x14ac:dyDescent="0.2">
      <c r="A27" s="28" t="str">
        <f>IF(ISBLANK(B27),"",IF(ISNA(MATCH(B27,#REF!,0)),"?","+"))</f>
        <v>+</v>
      </c>
      <c r="B27" s="121" t="s">
        <v>94</v>
      </c>
      <c r="C27" s="130" t="s">
        <v>357</v>
      </c>
      <c r="D27" s="124" t="s">
        <v>40</v>
      </c>
      <c r="E27" s="124">
        <v>30</v>
      </c>
      <c r="F27" s="124"/>
      <c r="G27" s="124">
        <v>30</v>
      </c>
      <c r="H27" s="124"/>
      <c r="I27" s="124"/>
      <c r="J27" s="124">
        <v>6</v>
      </c>
      <c r="K27" s="131" t="e">
        <f>IF(AND(NOT(ISBLANK(#REF!)),OR(ISNA(MATCH(#REF!,#REF!,0)),#REF!="Podst")),"Podst?",IF(AND(NOT(ISBLANK(#REF!)),OR(ISNA(MATCH(#REF!,#REF!,0)),#REF!="Kier")),"Kier?",IF(AND(NOT(ISBLANK(#REF!)),OR(ISNA(MATCH(#REF!,#REF!,0)),#REF!="Inne")),"Inne?",SUM(E27:I27))))</f>
        <v>#REF!</v>
      </c>
      <c r="L27" s="126" t="s">
        <v>65</v>
      </c>
      <c r="M27" s="126"/>
      <c r="N27" s="126" t="s">
        <v>141</v>
      </c>
      <c r="O27" s="132" t="str">
        <f>IF(AND(ISNA(MATCH($B27,#REF!,0)),ISNA(MATCH($B27,#REF!,0))),"","*")</f>
        <v>*</v>
      </c>
      <c r="P27" s="133">
        <v>2</v>
      </c>
      <c r="Q27" s="252" t="s">
        <v>191</v>
      </c>
      <c r="R27" s="126" t="s">
        <v>265</v>
      </c>
      <c r="S27" s="126" t="s">
        <v>279</v>
      </c>
      <c r="T27" s="129" t="s">
        <v>281</v>
      </c>
      <c r="U27" s="23"/>
      <c r="V27" s="23"/>
      <c r="W27" s="23"/>
      <c r="X27" s="23"/>
      <c r="Y27" s="23"/>
      <c r="Z27" s="321"/>
      <c r="AA27" s="321"/>
      <c r="AB27" s="321"/>
      <c r="AC27" s="321"/>
      <c r="AD27" s="321"/>
      <c r="AE27" s="321"/>
      <c r="AF27" s="321"/>
      <c r="AG27" s="321"/>
      <c r="AH27" s="321"/>
      <c r="AI27" s="321"/>
      <c r="AJ27" s="321"/>
      <c r="AK27" s="321"/>
      <c r="AL27" s="321"/>
      <c r="AM27" s="321"/>
      <c r="AN27" s="321"/>
      <c r="AO27" s="321"/>
      <c r="AP27" s="321"/>
      <c r="AQ27" s="321"/>
      <c r="AR27" s="321"/>
      <c r="AS27" s="321"/>
      <c r="AT27" s="321"/>
      <c r="AU27" s="321"/>
      <c r="AV27" s="321"/>
      <c r="AW27" s="321"/>
      <c r="AX27" s="321"/>
      <c r="AY27" s="321"/>
      <c r="AZ27" s="321"/>
      <c r="BA27" s="321"/>
      <c r="BB27" s="321"/>
      <c r="BC27" s="321"/>
      <c r="BD27" s="321"/>
      <c r="BE27" s="321"/>
      <c r="BF27" s="321"/>
      <c r="BG27" s="321"/>
      <c r="BH27" s="321"/>
      <c r="BI27" s="321"/>
      <c r="BJ27" s="321"/>
      <c r="BK27" s="321"/>
      <c r="BL27" s="321"/>
      <c r="BM27" s="321"/>
      <c r="BN27" s="321"/>
      <c r="BO27" s="321"/>
      <c r="BP27" s="321"/>
      <c r="BQ27" s="321"/>
      <c r="BR27" s="321"/>
      <c r="BS27" s="321"/>
      <c r="BT27" s="321"/>
      <c r="BU27" s="321"/>
      <c r="BV27" s="321"/>
      <c r="BW27" s="321"/>
      <c r="BX27" s="321"/>
      <c r="BY27" s="321"/>
      <c r="BZ27" s="321"/>
      <c r="CA27" s="321"/>
      <c r="CB27" s="321"/>
      <c r="CC27" s="321"/>
      <c r="CD27" s="321"/>
      <c r="CE27" s="321"/>
      <c r="CF27" s="321"/>
      <c r="CG27" s="321"/>
      <c r="CH27" s="321"/>
      <c r="CI27" s="321"/>
      <c r="CJ27" s="321"/>
      <c r="CK27" s="321"/>
      <c r="CL27" s="321"/>
      <c r="CM27" s="321"/>
      <c r="CN27" s="321"/>
      <c r="CO27" s="321"/>
      <c r="CP27" s="321"/>
      <c r="CQ27" s="321"/>
      <c r="CR27" s="321"/>
      <c r="CS27" s="321"/>
      <c r="CT27" s="321"/>
      <c r="CU27" s="321"/>
      <c r="CV27" s="321"/>
      <c r="CW27" s="321"/>
      <c r="CX27" s="321"/>
      <c r="CY27" s="321"/>
      <c r="CZ27" s="321"/>
      <c r="DA27" s="321"/>
      <c r="DB27" s="321"/>
      <c r="DC27" s="321"/>
      <c r="DD27" s="321"/>
      <c r="DE27" s="321"/>
    </row>
    <row r="28" spans="1:109" ht="30" customHeight="1" x14ac:dyDescent="0.2">
      <c r="A28" s="9" t="str">
        <f>IF(ISBLANK(B28),"",IF(ISNA(MATCH(B28,#REF!,0)),"?","+"))</f>
        <v>+</v>
      </c>
      <c r="B28" s="121" t="s">
        <v>95</v>
      </c>
      <c r="C28" s="232" t="s">
        <v>195</v>
      </c>
      <c r="D28" s="235" t="s">
        <v>40</v>
      </c>
      <c r="E28" s="235">
        <v>30</v>
      </c>
      <c r="F28" s="235"/>
      <c r="G28" s="235">
        <v>30</v>
      </c>
      <c r="H28" s="235"/>
      <c r="I28" s="235"/>
      <c r="J28" s="235">
        <v>5</v>
      </c>
      <c r="K28" s="236" t="e">
        <f>IF(AND(NOT(ISBLANK(#REF!)),OR(ISNA(MATCH(#REF!,#REF!,0)),#REF!="Podst")),"Podst?",IF(AND(NOT(ISBLANK(#REF!)),OR(ISNA(MATCH(#REF!,#REF!,0)),#REF!="Kier")),"Kier?",IF(AND(NOT(ISBLANK(#REF!)),OR(ISNA(MATCH(#REF!,#REF!,0)),#REF!="Inne")),"Inne?",SUM(E28:I28))))</f>
        <v>#REF!</v>
      </c>
      <c r="L28" s="226"/>
      <c r="M28" s="226"/>
      <c r="N28" s="226" t="s">
        <v>141</v>
      </c>
      <c r="O28" s="227" t="str">
        <f>IF(AND(ISNA(MATCH($B28,#REF!,0)),ISNA(MATCH($B28,#REF!,0))),"","*")</f>
        <v>*</v>
      </c>
      <c r="P28" s="239">
        <f>P27</f>
        <v>2</v>
      </c>
      <c r="Q28" s="251"/>
      <c r="R28" s="226" t="s">
        <v>295</v>
      </c>
      <c r="S28" s="233" t="s">
        <v>276</v>
      </c>
      <c r="T28" s="226" t="s">
        <v>280</v>
      </c>
    </row>
    <row r="29" spans="1:109" ht="30" customHeight="1" x14ac:dyDescent="0.2">
      <c r="A29" s="10" t="str">
        <f>IF(ISBLANK(B29),"",IF(ISNA(MATCH(B29,#REF!,0)),"?","+"))</f>
        <v>+</v>
      </c>
      <c r="B29" s="121" t="s">
        <v>96</v>
      </c>
      <c r="C29" s="123" t="s">
        <v>426</v>
      </c>
      <c r="D29" s="124" t="s">
        <v>40</v>
      </c>
      <c r="E29" s="124">
        <v>30</v>
      </c>
      <c r="F29" s="124"/>
      <c r="G29" s="124">
        <v>30</v>
      </c>
      <c r="H29" s="124"/>
      <c r="I29" s="124"/>
      <c r="J29" s="124">
        <v>5</v>
      </c>
      <c r="K29" s="125" t="e">
        <f>IF(AND(NOT(ISBLANK(#REF!)),OR(ISNA(MATCH(#REF!,#REF!,0)),#REF!="Podst")),"Podst?",IF(AND(NOT(ISBLANK(#REF!)),OR(ISNA(MATCH(#REF!,#REF!,0)),#REF!="Kier")),"Kier?",IF(AND(NOT(ISBLANK(#REF!)),OR(ISNA(MATCH(#REF!,#REF!,0)),#REF!="Inne")),"Inne?",SUM(E29:I29))))</f>
        <v>#REF!</v>
      </c>
      <c r="L29" s="126"/>
      <c r="M29" s="126" t="s">
        <v>140</v>
      </c>
      <c r="N29" s="126" t="s">
        <v>141</v>
      </c>
      <c r="O29" s="127" t="str">
        <f>IF(AND(ISNA(MATCH($B29,#REF!,0)),ISNA(MATCH($B29,#REF!,0))),"","*")</f>
        <v>*</v>
      </c>
      <c r="P29" s="128">
        <f t="shared" ref="P29:P35" si="2">P28</f>
        <v>2</v>
      </c>
      <c r="Q29" s="252"/>
      <c r="R29" s="126" t="s">
        <v>296</v>
      </c>
      <c r="S29" s="126" t="s">
        <v>387</v>
      </c>
      <c r="T29" s="129" t="s">
        <v>281</v>
      </c>
    </row>
    <row r="30" spans="1:109" ht="18" customHeight="1" x14ac:dyDescent="0.2">
      <c r="A30" s="9" t="str">
        <f>IF(ISBLANK(B30),"",IF(ISNA(MATCH(B30,#REF!,0)),"?","+"))</f>
        <v>+</v>
      </c>
      <c r="B30" s="121" t="s">
        <v>97</v>
      </c>
      <c r="C30" s="232" t="s">
        <v>67</v>
      </c>
      <c r="D30" s="235"/>
      <c r="E30" s="235">
        <v>30</v>
      </c>
      <c r="F30" s="235">
        <v>15</v>
      </c>
      <c r="G30" s="235"/>
      <c r="H30" s="235"/>
      <c r="I30" s="235"/>
      <c r="J30" s="235">
        <v>3</v>
      </c>
      <c r="K30" s="236" t="e">
        <f>IF(AND(NOT(ISBLANK(#REF!)),OR(ISNA(MATCH(#REF!,#REF!,0)),#REF!="Podst")),"Podst?",IF(AND(NOT(ISBLANK(#REF!)),OR(ISNA(MATCH(#REF!,#REF!,0)),#REF!="Kier")),"Kier?",IF(AND(NOT(ISBLANK(#REF!)),OR(ISNA(MATCH(#REF!,#REF!,0)),#REF!="Inne")),"Inne?",SUM(E30:I30))))</f>
        <v>#REF!</v>
      </c>
      <c r="L30" s="226"/>
      <c r="M30" s="226" t="s">
        <v>140</v>
      </c>
      <c r="N30" s="226" t="s">
        <v>141</v>
      </c>
      <c r="O30" s="227" t="str">
        <f>IF(AND(ISNA(MATCH($B30,#REF!,0)),ISNA(MATCH($B30,#REF!,0))),"","*")</f>
        <v>*</v>
      </c>
      <c r="P30" s="239">
        <f t="shared" si="2"/>
        <v>2</v>
      </c>
      <c r="Q30" s="251" t="s">
        <v>191</v>
      </c>
      <c r="R30" s="233" t="s">
        <v>297</v>
      </c>
      <c r="S30" s="233" t="s">
        <v>270</v>
      </c>
      <c r="T30" s="233" t="s">
        <v>281</v>
      </c>
    </row>
    <row r="31" spans="1:109" ht="30" customHeight="1" x14ac:dyDescent="0.2">
      <c r="A31" s="10" t="s">
        <v>360</v>
      </c>
      <c r="B31" s="121" t="s">
        <v>92</v>
      </c>
      <c r="C31" s="123" t="s">
        <v>20</v>
      </c>
      <c r="D31" s="124"/>
      <c r="E31" s="124">
        <v>15</v>
      </c>
      <c r="F31" s="124"/>
      <c r="G31" s="124">
        <v>15</v>
      </c>
      <c r="H31" s="124"/>
      <c r="I31" s="124"/>
      <c r="J31" s="124">
        <v>3</v>
      </c>
      <c r="K31" s="125" t="e">
        <f>IF(AND(NOT(ISBLANK(#REF!)),OR(ISNA(MATCH(#REF!,#REF!,0)),#REF!="Podst")),"Podst?",IF(AND(NOT(ISBLANK(#REF!)),OR(ISNA(MATCH(#REF!,#REF!,0)),#REF!="Kier")),"Kier?",IF(AND(NOT(ISBLANK(#REF!)),OR(ISNA(MATCH(#REF!,#REF!,0)),#REF!="Inne")),"Inne?",SUM(E31:I31))))</f>
        <v>#REF!</v>
      </c>
      <c r="L31" s="126"/>
      <c r="M31" s="126"/>
      <c r="N31" s="126" t="s">
        <v>141</v>
      </c>
      <c r="O31" s="127" t="s">
        <v>361</v>
      </c>
      <c r="P31" s="128">
        <f t="shared" si="2"/>
        <v>2</v>
      </c>
      <c r="Q31" s="252"/>
      <c r="R31" s="126" t="s">
        <v>295</v>
      </c>
      <c r="S31" s="126" t="s">
        <v>276</v>
      </c>
      <c r="T31" s="129" t="s">
        <v>281</v>
      </c>
    </row>
    <row r="32" spans="1:109" ht="30" customHeight="1" x14ac:dyDescent="0.2">
      <c r="A32" s="9" t="str">
        <f>IF(ISBLANK(B32),"",IF(ISNA(MATCH(B32,#REF!,0)),"?","+"))</f>
        <v>+</v>
      </c>
      <c r="B32" s="121" t="s">
        <v>99</v>
      </c>
      <c r="C32" s="232" t="s">
        <v>427</v>
      </c>
      <c r="D32" s="235"/>
      <c r="E32" s="235">
        <v>15</v>
      </c>
      <c r="F32" s="235"/>
      <c r="G32" s="235">
        <v>15</v>
      </c>
      <c r="H32" s="235"/>
      <c r="I32" s="235"/>
      <c r="J32" s="235">
        <v>3</v>
      </c>
      <c r="K32" s="236" t="e">
        <f>IF(AND(NOT(ISBLANK(#REF!)),OR(ISNA(MATCH(#REF!,#REF!,0)),#REF!="Podst")),"Podst?",IF(AND(NOT(ISBLANK(#REF!)),OR(ISNA(MATCH(#REF!,#REF!,0)),#REF!="Kier")),"Kier?",IF(AND(NOT(ISBLANK(#REF!)),OR(ISNA(MATCH(#REF!,#REF!,0)),#REF!="Inne")),"Inne?",SUM(E32:I32))))</f>
        <v>#REF!</v>
      </c>
      <c r="L32" s="226"/>
      <c r="M32" s="226"/>
      <c r="N32" s="226" t="s">
        <v>141</v>
      </c>
      <c r="O32" s="227" t="str">
        <f>IF(AND(ISNA(MATCH($B32,#REF!,0)),ISNA(MATCH($B32,#REF!,0))),"","*")</f>
        <v>*</v>
      </c>
      <c r="P32" s="239"/>
      <c r="Q32" s="251"/>
      <c r="R32" s="226" t="s">
        <v>295</v>
      </c>
      <c r="S32" s="233" t="s">
        <v>276</v>
      </c>
      <c r="T32" s="233" t="s">
        <v>281</v>
      </c>
    </row>
    <row r="33" spans="1:69" ht="40.5" customHeight="1" x14ac:dyDescent="0.2">
      <c r="A33" s="10" t="str">
        <f>IF(ISBLANK(B33),"",IF(ISNA(MATCH(B33,#REF!,0)),"?","+"))</f>
        <v>+</v>
      </c>
      <c r="B33" s="121" t="s">
        <v>111</v>
      </c>
      <c r="C33" s="130" t="s">
        <v>358</v>
      </c>
      <c r="D33" s="124"/>
      <c r="E33" s="124">
        <v>30</v>
      </c>
      <c r="F33" s="136">
        <v>15</v>
      </c>
      <c r="G33" s="124"/>
      <c r="H33" s="124"/>
      <c r="I33" s="124"/>
      <c r="J33" s="124">
        <v>4</v>
      </c>
      <c r="K33" s="125" t="e">
        <f>IF(AND(NOT(ISBLANK(#REF!)),OR(ISNA(MATCH(#REF!,#REF!,0)),#REF!="Podst")),"Podst?",IF(AND(NOT(ISBLANK(#REF!)),OR(ISNA(MATCH(#REF!,#REF!,0)),#REF!="Kier")),"Kier?",IF(AND(NOT(ISBLANK(#REF!)),OR(ISNA(MATCH(#REF!,#REF!,0)),#REF!="Inne")),"Inne?",SUM(E33:I33))))</f>
        <v>#REF!</v>
      </c>
      <c r="L33" s="126" t="s">
        <v>65</v>
      </c>
      <c r="M33" s="126"/>
      <c r="N33" s="126"/>
      <c r="O33" s="127" t="str">
        <f>IF(AND(ISNA(MATCH($B33,#REF!,0)),ISNA(MATCH($B33,#REF!,0))),"","*")</f>
        <v>*</v>
      </c>
      <c r="P33" s="128" t="e">
        <f>#REF!</f>
        <v>#REF!</v>
      </c>
      <c r="Q33" s="252" t="s">
        <v>191</v>
      </c>
      <c r="R33" s="129" t="s">
        <v>208</v>
      </c>
      <c r="S33" s="126" t="s">
        <v>388</v>
      </c>
      <c r="T33" s="126" t="s">
        <v>333</v>
      </c>
    </row>
    <row r="34" spans="1:69" ht="37.5" customHeight="1" x14ac:dyDescent="0.2">
      <c r="A34" s="9" t="str">
        <f>IF(ISBLANK(B34),"",IF(ISNA(MATCH(B34,#REF!,0)),"?","+"))</f>
        <v>+</v>
      </c>
      <c r="B34" s="121" t="s">
        <v>118</v>
      </c>
      <c r="C34" s="234" t="s">
        <v>130</v>
      </c>
      <c r="D34" s="235"/>
      <c r="E34" s="235"/>
      <c r="F34" s="235">
        <v>30</v>
      </c>
      <c r="G34" s="235"/>
      <c r="H34" s="235"/>
      <c r="I34" s="235"/>
      <c r="J34" s="235">
        <v>1</v>
      </c>
      <c r="K34" s="236" t="e">
        <f>IF(AND(NOT(ISBLANK(#REF!)),OR(ISNA(MATCH(#REF!,#REF!,0)),#REF!="Podst")),"Podst?",IF(AND(NOT(ISBLANK(#REF!)),OR(ISNA(MATCH(#REF!,#REF!,0)),#REF!="Kier")),"Kier?",IF(AND(NOT(ISBLANK(#REF!)),OR(ISNA(MATCH(#REF!,#REF!,0)),#REF!="Inne")),"Inne?",SUM(E34:I34))))</f>
        <v>#REF!</v>
      </c>
      <c r="L34" s="226"/>
      <c r="M34" s="226" t="s">
        <v>140</v>
      </c>
      <c r="N34" s="226"/>
      <c r="O34" s="227" t="str">
        <f>IF(AND(ISNA(MATCH($B34,#REF!,0)),ISNA(MATCH($B34,#REF!,0))),"","*")</f>
        <v>*</v>
      </c>
      <c r="P34" s="239" t="e">
        <f t="shared" si="2"/>
        <v>#REF!</v>
      </c>
      <c r="Q34" s="251"/>
      <c r="R34" s="233"/>
      <c r="S34" s="226" t="s">
        <v>316</v>
      </c>
      <c r="T34" s="233" t="s">
        <v>259</v>
      </c>
    </row>
    <row r="35" spans="1:69" x14ac:dyDescent="0.2">
      <c r="A35" s="10" t="str">
        <f>IF(ISBLANK(B35),"",IF(ISNA(MATCH(B35,#REF!,0)),"?","+"))</f>
        <v>+</v>
      </c>
      <c r="B35" s="121" t="s">
        <v>4</v>
      </c>
      <c r="C35" s="123" t="s">
        <v>2</v>
      </c>
      <c r="D35" s="124"/>
      <c r="E35" s="124"/>
      <c r="F35" s="124">
        <v>30</v>
      </c>
      <c r="G35" s="124"/>
      <c r="H35" s="124"/>
      <c r="I35" s="124"/>
      <c r="J35" s="124">
        <v>0</v>
      </c>
      <c r="K35" s="125" t="e">
        <f>IF(AND(NOT(ISBLANK(#REF!)),OR(ISNA(MATCH(#REF!,#REF!,0)),#REF!="Podst")),"Podst?",IF(AND(NOT(ISBLANK(#REF!)),OR(ISNA(MATCH(#REF!,#REF!,0)),#REF!="Kier")),"Kier?",IF(AND(NOT(ISBLANK(#REF!)),OR(ISNA(MATCH(#REF!,#REF!,0)),#REF!="Inne")),"Inne?",SUM(E35:I35))))</f>
        <v>#REF!</v>
      </c>
      <c r="L35" s="126" t="s">
        <v>65</v>
      </c>
      <c r="M35" s="126"/>
      <c r="N35" s="126"/>
      <c r="O35" s="127" t="str">
        <f>IF(AND(ISNA(MATCH($B35,#REF!,0)),ISNA(MATCH($B35,#REF!,0))),"","*")</f>
        <v>*</v>
      </c>
      <c r="P35" s="128" t="e">
        <f t="shared" si="2"/>
        <v>#REF!</v>
      </c>
      <c r="Q35" s="253"/>
      <c r="R35" s="129"/>
      <c r="S35" s="129" t="s">
        <v>238</v>
      </c>
      <c r="T35" s="129"/>
    </row>
    <row r="36" spans="1:69" x14ac:dyDescent="0.2">
      <c r="A36" s="2"/>
      <c r="B36" s="2"/>
      <c r="C36" s="93"/>
      <c r="D36" s="94"/>
      <c r="E36" s="82">
        <f t="shared" ref="E36:J36" si="3">SUM(E27:E35)</f>
        <v>180</v>
      </c>
      <c r="F36" s="82">
        <f t="shared" si="3"/>
        <v>90</v>
      </c>
      <c r="G36" s="82">
        <f t="shared" si="3"/>
        <v>120</v>
      </c>
      <c r="H36" s="95">
        <f t="shared" si="3"/>
        <v>0</v>
      </c>
      <c r="I36" s="96">
        <f t="shared" si="3"/>
        <v>0</v>
      </c>
      <c r="J36" s="97">
        <f t="shared" si="3"/>
        <v>30</v>
      </c>
      <c r="K36" s="85" t="e">
        <f t="shared" ref="K36" si="4">SUM(K27:K35)</f>
        <v>#REF!</v>
      </c>
      <c r="L36" s="86"/>
      <c r="M36" s="86"/>
      <c r="N36" s="86"/>
      <c r="O36" s="34"/>
      <c r="Q36" s="49"/>
      <c r="R36" s="78"/>
      <c r="S36" s="75"/>
      <c r="T36" s="75"/>
    </row>
    <row r="37" spans="1:69" ht="30" customHeight="1" x14ac:dyDescent="0.2">
      <c r="A37" s="1"/>
      <c r="B37" s="1"/>
      <c r="C37" s="91"/>
      <c r="D37" s="110" t="s">
        <v>54</v>
      </c>
      <c r="E37" s="320">
        <f>SUM(E36:I36)</f>
        <v>390</v>
      </c>
      <c r="F37" s="90"/>
      <c r="G37" s="90"/>
      <c r="H37" s="98" t="s">
        <v>63</v>
      </c>
      <c r="I37" s="99"/>
      <c r="J37" s="100">
        <f>J23+J36</f>
        <v>60</v>
      </c>
      <c r="K37" s="91"/>
      <c r="L37" s="92"/>
      <c r="M37" s="92"/>
      <c r="N37" s="92"/>
      <c r="O37" s="32"/>
    </row>
    <row r="38" spans="1:69" ht="15.75" x14ac:dyDescent="0.2">
      <c r="A38" s="1"/>
      <c r="C38" s="114" t="s">
        <v>45</v>
      </c>
      <c r="D38" s="90"/>
      <c r="E38" s="90"/>
      <c r="F38" s="90"/>
      <c r="G38" s="90"/>
      <c r="H38" s="90"/>
      <c r="I38" s="90"/>
      <c r="J38" s="90"/>
      <c r="K38" s="91"/>
      <c r="L38" s="92"/>
      <c r="M38" s="92"/>
      <c r="N38" s="92"/>
      <c r="O38" s="32"/>
      <c r="R38" s="431" t="s">
        <v>351</v>
      </c>
      <c r="S38" s="431"/>
      <c r="T38" s="431"/>
    </row>
    <row r="39" spans="1:69" x14ac:dyDescent="0.2">
      <c r="A39" s="14" t="s">
        <v>12</v>
      </c>
      <c r="B39" s="12" t="s">
        <v>83</v>
      </c>
      <c r="C39" s="41" t="s">
        <v>135</v>
      </c>
      <c r="D39" s="63" t="s">
        <v>60</v>
      </c>
      <c r="E39" s="63" t="s">
        <v>33</v>
      </c>
      <c r="F39" s="63" t="s">
        <v>34</v>
      </c>
      <c r="G39" s="63" t="s">
        <v>35</v>
      </c>
      <c r="H39" s="63" t="s">
        <v>36</v>
      </c>
      <c r="I39" s="63" t="s">
        <v>62</v>
      </c>
      <c r="J39" s="63" t="s">
        <v>37</v>
      </c>
      <c r="K39" s="102" t="s">
        <v>55</v>
      </c>
      <c r="L39" s="165" t="s">
        <v>64</v>
      </c>
      <c r="M39" s="165" t="s">
        <v>140</v>
      </c>
      <c r="N39" s="65" t="s">
        <v>141</v>
      </c>
      <c r="O39" s="62" t="s">
        <v>59</v>
      </c>
      <c r="Q39" s="191" t="s">
        <v>191</v>
      </c>
      <c r="R39" s="190" t="s">
        <v>24</v>
      </c>
      <c r="S39" s="190" t="s">
        <v>27</v>
      </c>
      <c r="T39" s="41" t="s">
        <v>25</v>
      </c>
    </row>
    <row r="40" spans="1:69" ht="42.75" customHeight="1" x14ac:dyDescent="0.2">
      <c r="A40" s="10" t="str">
        <f>IF(ISBLANK(B40),"",IF(ISNA(MATCH(B40,#REF!,0)),"?","+"))</f>
        <v>+</v>
      </c>
      <c r="B40" s="134" t="s">
        <v>84</v>
      </c>
      <c r="C40" s="135" t="s">
        <v>68</v>
      </c>
      <c r="D40" s="136" t="s">
        <v>5</v>
      </c>
      <c r="E40" s="136">
        <v>30</v>
      </c>
      <c r="F40" s="136">
        <v>15</v>
      </c>
      <c r="G40" s="136">
        <v>30</v>
      </c>
      <c r="H40" s="136"/>
      <c r="I40" s="136"/>
      <c r="J40" s="136">
        <v>6</v>
      </c>
      <c r="K40" s="268" t="e">
        <f>IF(AND(NOT(ISBLANK(#REF!)),OR(ISNA(MATCH(#REF!,#REF!,0)),#REF!="Podst")),"Podst?",IF(AND(NOT(ISBLANK(#REF!)),OR(ISNA(MATCH(#REF!,#REF!,0)),#REF!="Kier")),"Kier?",IF(AND(NOT(ISBLANK(#REF!)),OR(ISNA(MATCH(#REF!,#REF!,0)),#REF!="Inne")),"Inne?",SUM(E40:I40))))</f>
        <v>#REF!</v>
      </c>
      <c r="L40" s="269"/>
      <c r="M40" s="126"/>
      <c r="N40" s="126" t="s">
        <v>141</v>
      </c>
      <c r="O40" s="127" t="str">
        <f>IF(AND(ISNA(MATCH($B40,#REF!,0)),ISNA(MATCH($B40,#REF!,0))),"","*")</f>
        <v>*</v>
      </c>
      <c r="P40" s="138">
        <v>3</v>
      </c>
      <c r="Q40" s="245"/>
      <c r="R40" s="126" t="s">
        <v>298</v>
      </c>
      <c r="S40" s="126" t="s">
        <v>449</v>
      </c>
      <c r="T40" s="126" t="s">
        <v>281</v>
      </c>
    </row>
    <row r="41" spans="1:69" ht="32.25" customHeight="1" x14ac:dyDescent="0.2">
      <c r="A41" s="9" t="str">
        <f>IF(ISBLANK(B41),"",IF(ISNA(MATCH(B41,#REF!,0)),"?","+"))</f>
        <v>+</v>
      </c>
      <c r="B41" s="134" t="s">
        <v>85</v>
      </c>
      <c r="C41" s="230" t="s">
        <v>424</v>
      </c>
      <c r="D41" s="224" t="s">
        <v>5</v>
      </c>
      <c r="E41" s="224">
        <v>30</v>
      </c>
      <c r="F41" s="224"/>
      <c r="G41" s="224">
        <v>30</v>
      </c>
      <c r="H41" s="224"/>
      <c r="I41" s="224"/>
      <c r="J41" s="224">
        <v>5</v>
      </c>
      <c r="K41" s="270" t="e">
        <f>IF(AND(NOT(ISBLANK(#REF!)),OR(ISNA(MATCH(#REF!,#REF!,0)),#REF!="Podst")),"Podst?",IF(AND(NOT(ISBLANK(#REF!)),OR(ISNA(MATCH(#REF!,#REF!,0)),#REF!="Kier")),"Kier?",IF(AND(NOT(ISBLANK(#REF!)),OR(ISNA(MATCH(#REF!,#REF!,0)),#REF!="Inne")),"Inne?",SUM(E41:I41))))</f>
        <v>#REF!</v>
      </c>
      <c r="L41" s="271"/>
      <c r="M41" s="226"/>
      <c r="N41" s="226" t="s">
        <v>141</v>
      </c>
      <c r="O41" s="227" t="str">
        <f>IF(AND(ISNA(MATCH($B41,#REF!,0)),ISNA(MATCH($B41,#REF!,0))),"","*")</f>
        <v>*</v>
      </c>
      <c r="P41" s="228">
        <f>P40</f>
        <v>3</v>
      </c>
      <c r="Q41" s="226"/>
      <c r="R41" s="226" t="s">
        <v>295</v>
      </c>
      <c r="S41" s="226" t="s">
        <v>273</v>
      </c>
      <c r="T41" s="226" t="s">
        <v>281</v>
      </c>
    </row>
    <row r="42" spans="1:69" ht="18" customHeight="1" x14ac:dyDescent="0.2">
      <c r="A42" s="10" t="str">
        <f>IF(ISBLANK(B42),"",IF(ISNA(MATCH(B42,#REF!,0)),"?","+"))</f>
        <v>+</v>
      </c>
      <c r="B42" s="134" t="s">
        <v>56</v>
      </c>
      <c r="C42" s="135" t="s">
        <v>69</v>
      </c>
      <c r="D42" s="136" t="s">
        <v>5</v>
      </c>
      <c r="E42" s="136">
        <v>30</v>
      </c>
      <c r="F42" s="136">
        <v>15</v>
      </c>
      <c r="G42" s="136"/>
      <c r="H42" s="136"/>
      <c r="I42" s="136"/>
      <c r="J42" s="136">
        <v>4</v>
      </c>
      <c r="K42" s="268" t="e">
        <f>IF(AND(NOT(ISBLANK(#REF!)),OR(ISNA(MATCH(#REF!,#REF!,0)),#REF!="Podst")),"Podst?",IF(AND(NOT(ISBLANK(#REF!)),OR(ISNA(MATCH(#REF!,#REF!,0)),#REF!="Kier")),"Kier?",IF(AND(NOT(ISBLANK(#REF!)),OR(ISNA(MATCH(#REF!,#REF!,0)),#REF!="Inne")),"Inne?",SUM(E42:I42))))</f>
        <v>#REF!</v>
      </c>
      <c r="L42" s="269"/>
      <c r="M42" s="126" t="s">
        <v>140</v>
      </c>
      <c r="N42" s="126"/>
      <c r="O42" s="127" t="str">
        <f>IF(AND(ISNA(MATCH($B42,#REF!,0)),ISNA(MATCH($B42,#REF!,0))),"","*")</f>
        <v>*</v>
      </c>
      <c r="P42" s="138">
        <f t="shared" ref="P42:P47" si="5">P41</f>
        <v>3</v>
      </c>
      <c r="Q42" s="245" t="s">
        <v>191</v>
      </c>
      <c r="R42" s="129" t="s">
        <v>381</v>
      </c>
      <c r="S42" s="126" t="s">
        <v>270</v>
      </c>
      <c r="T42" s="126" t="s">
        <v>282</v>
      </c>
    </row>
    <row r="43" spans="1:69" ht="32.25" customHeight="1" x14ac:dyDescent="0.2">
      <c r="A43" s="9" t="str">
        <f>IF(ISBLANK(B43),"",IF(ISNA(MATCH(B43,#REF!,0)),"?","+"))</f>
        <v>+</v>
      </c>
      <c r="B43" s="134" t="s">
        <v>86</v>
      </c>
      <c r="C43" s="223" t="s">
        <v>70</v>
      </c>
      <c r="D43" s="224" t="s">
        <v>40</v>
      </c>
      <c r="E43" s="224">
        <v>30</v>
      </c>
      <c r="F43" s="224"/>
      <c r="G43" s="224"/>
      <c r="H43" s="224">
        <v>15</v>
      </c>
      <c r="I43" s="224"/>
      <c r="J43" s="224">
        <v>3</v>
      </c>
      <c r="K43" s="270" t="e">
        <f>IF(AND(NOT(ISBLANK(#REF!)),OR(ISNA(MATCH(#REF!,#REF!,0)),#REF!="Podst")),"Podst?",IF(AND(NOT(ISBLANK(#REF!)),OR(ISNA(MATCH(#REF!,#REF!,0)),#REF!="Kier")),"Kier?",IF(AND(NOT(ISBLANK(#REF!)),OR(ISNA(MATCH(#REF!,#REF!,0)),#REF!="Inne")),"Inne?",SUM(E43:I43))))</f>
        <v>#REF!</v>
      </c>
      <c r="L43" s="271"/>
      <c r="M43" s="226"/>
      <c r="N43" s="226" t="s">
        <v>141</v>
      </c>
      <c r="O43" s="227" t="str">
        <f>IF(AND(ISNA(MATCH($B43,#REF!,0)),ISNA(MATCH($B43,#REF!,0))),"","*")</f>
        <v>*</v>
      </c>
      <c r="P43" s="228">
        <f t="shared" si="5"/>
        <v>3</v>
      </c>
      <c r="Q43" s="226" t="s">
        <v>191</v>
      </c>
      <c r="R43" s="226" t="s">
        <v>267</v>
      </c>
      <c r="S43" s="226" t="s">
        <v>272</v>
      </c>
      <c r="T43" s="233" t="s">
        <v>281</v>
      </c>
    </row>
    <row r="44" spans="1:69" ht="42" customHeight="1" x14ac:dyDescent="0.2">
      <c r="A44" s="10" t="str">
        <f>IF(ISBLANK(B44),"",IF(ISNA(MATCH(B44,#REF!,0)),"?","+"))</f>
        <v>+</v>
      </c>
      <c r="B44" s="134" t="s">
        <v>93</v>
      </c>
      <c r="C44" s="135" t="s">
        <v>71</v>
      </c>
      <c r="D44" s="136"/>
      <c r="E44" s="136">
        <v>15</v>
      </c>
      <c r="F44" s="136"/>
      <c r="G44" s="136"/>
      <c r="H44" s="136">
        <v>30</v>
      </c>
      <c r="I44" s="136"/>
      <c r="J44" s="136">
        <v>3</v>
      </c>
      <c r="K44" s="268" t="e">
        <f>IF(AND(NOT(ISBLANK(#REF!)),OR(ISNA(MATCH(#REF!,#REF!,0)),#REF!="Podst")),"Podst?",IF(AND(NOT(ISBLANK(#REF!)),OR(ISNA(MATCH(#REF!,#REF!,0)),#REF!="Kier")),"Kier?",IF(AND(NOT(ISBLANK(#REF!)),OR(ISNA(MATCH(#REF!,#REF!,0)),#REF!="Inne")),"Inne?",SUM(E44:I44))))</f>
        <v>#REF!</v>
      </c>
      <c r="L44" s="269"/>
      <c r="M44" s="126"/>
      <c r="N44" s="126" t="s">
        <v>141</v>
      </c>
      <c r="O44" s="127" t="str">
        <f>IF(AND(ISNA(MATCH($B44,#REF!,0)),ISNA(MATCH($B44,#REF!,0))),"","*")</f>
        <v>*</v>
      </c>
      <c r="P44" s="138">
        <f t="shared" si="5"/>
        <v>3</v>
      </c>
      <c r="Q44" s="245"/>
      <c r="R44" s="126" t="s">
        <v>295</v>
      </c>
      <c r="S44" s="126" t="s">
        <v>317</v>
      </c>
      <c r="T44" s="126" t="s">
        <v>281</v>
      </c>
    </row>
    <row r="45" spans="1:69" ht="30" customHeight="1" x14ac:dyDescent="0.2">
      <c r="A45" s="9" t="str">
        <f>IF(ISBLANK(B45),"",IF(ISNA(MATCH(B45,#REF!,0)),"?","+"))</f>
        <v>+</v>
      </c>
      <c r="B45" s="134" t="s">
        <v>8</v>
      </c>
      <c r="C45" s="223" t="s">
        <v>1</v>
      </c>
      <c r="D45" s="224"/>
      <c r="E45" s="224">
        <v>30</v>
      </c>
      <c r="F45" s="224"/>
      <c r="G45" s="224">
        <v>15</v>
      </c>
      <c r="H45" s="224"/>
      <c r="I45" s="224"/>
      <c r="J45" s="224">
        <v>3</v>
      </c>
      <c r="K45" s="270" t="e">
        <f>IF(AND(NOT(ISBLANK(#REF!)),OR(ISNA(MATCH(#REF!,#REF!,0)),#REF!="Podst")),"Podst?",IF(AND(NOT(ISBLANK(#REF!)),OR(ISNA(MATCH(#REF!,#REF!,0)),#REF!="Kier")),"Kier?",IF(AND(NOT(ISBLANK(#REF!)),OR(ISNA(MATCH(#REF!,#REF!,0)),#REF!="Inne")),"Inne?",SUM(E45:I45))))</f>
        <v>#REF!</v>
      </c>
      <c r="L45" s="271"/>
      <c r="M45" s="226"/>
      <c r="N45" s="226" t="s">
        <v>141</v>
      </c>
      <c r="O45" s="227" t="str">
        <f>IF(AND(ISNA(MATCH($B45,#REF!,0)),ISNA(MATCH($B45,#REF!,0))),"","*")</f>
        <v>*</v>
      </c>
      <c r="P45" s="228">
        <f t="shared" si="5"/>
        <v>3</v>
      </c>
      <c r="Q45" s="226"/>
      <c r="R45" s="226" t="s">
        <v>454</v>
      </c>
      <c r="S45" s="226" t="s">
        <v>318</v>
      </c>
      <c r="T45" s="226" t="s">
        <v>281</v>
      </c>
    </row>
    <row r="46" spans="1:69" s="27" customFormat="1" ht="34.5" customHeight="1" x14ac:dyDescent="0.2">
      <c r="A46" s="28" t="str">
        <f>IF(ISBLANK(B46),"",IF(ISNA(MATCH(B46,#REF!,0)),"?","+"))</f>
        <v>+</v>
      </c>
      <c r="B46" s="134" t="s">
        <v>110</v>
      </c>
      <c r="C46" s="139" t="s">
        <v>399</v>
      </c>
      <c r="D46" s="136"/>
      <c r="E46" s="136">
        <v>30</v>
      </c>
      <c r="F46" s="136"/>
      <c r="G46" s="136">
        <v>30</v>
      </c>
      <c r="H46" s="136"/>
      <c r="I46" s="136"/>
      <c r="J46" s="136">
        <v>4</v>
      </c>
      <c r="K46" s="272" t="e">
        <f>IF(AND(NOT(ISBLANK(#REF!)),OR(ISNA(MATCH(#REF!,#REF!,0)),#REF!="Podst")),"Podst?",IF(AND(NOT(ISBLANK(#REF!)),OR(ISNA(MATCH(#REF!,#REF!,0)),#REF!="Kier")),"Kier?",IF(AND(NOT(ISBLANK(#REF!)),OR(ISNA(MATCH(#REF!,#REF!,0)),#REF!="Inne")),"Inne?",SUM(E46:I46))))</f>
        <v>#REF!</v>
      </c>
      <c r="L46" s="269" t="s">
        <v>65</v>
      </c>
      <c r="M46" s="126" t="s">
        <v>140</v>
      </c>
      <c r="N46" s="126" t="s">
        <v>141</v>
      </c>
      <c r="O46" s="132" t="str">
        <f>IF(AND(ISNA(MATCH($B46,#REF!,0)),ISNA(MATCH($B46,#REF!,0))),"","*")</f>
        <v>*</v>
      </c>
      <c r="P46" s="141">
        <f t="shared" si="5"/>
        <v>3</v>
      </c>
      <c r="Q46" s="245"/>
      <c r="R46" s="126" t="s">
        <v>299</v>
      </c>
      <c r="S46" s="126" t="s">
        <v>318</v>
      </c>
      <c r="T46" s="126" t="s">
        <v>281</v>
      </c>
      <c r="U46" s="257"/>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row>
    <row r="47" spans="1:69" ht="32.25" customHeight="1" x14ac:dyDescent="0.2">
      <c r="A47" s="9" t="str">
        <f>IF(ISBLANK(B47),"",IF(ISNA(MATCH(B47,#REF!,0)),"?","+"))</f>
        <v>+</v>
      </c>
      <c r="B47" s="134" t="s">
        <v>119</v>
      </c>
      <c r="C47" s="230" t="s">
        <v>130</v>
      </c>
      <c r="D47" s="224"/>
      <c r="E47" s="224"/>
      <c r="F47" s="224">
        <v>30</v>
      </c>
      <c r="G47" s="224"/>
      <c r="H47" s="224"/>
      <c r="I47" s="224"/>
      <c r="J47" s="224">
        <v>1</v>
      </c>
      <c r="K47" s="225" t="e">
        <f>IF(AND(NOT(ISBLANK(#REF!)),OR(ISNA(MATCH(#REF!,#REF!,0)),#REF!="Podst")),"Podst?",IF(AND(NOT(ISBLANK(#REF!)),OR(ISNA(MATCH(#REF!,#REF!,0)),#REF!="Kier")),"Kier?",IF(AND(NOT(ISBLANK(#REF!)),OR(ISNA(MATCH(#REF!,#REF!,0)),#REF!="Inne")),"Inne?",SUM(E47:I47))))</f>
        <v>#REF!</v>
      </c>
      <c r="L47" s="226"/>
      <c r="M47" s="226" t="s">
        <v>140</v>
      </c>
      <c r="N47" s="226"/>
      <c r="O47" s="227" t="str">
        <f>IF(AND(ISNA(MATCH($B47,#REF!,0)),ISNA(MATCH($B47,#REF!,0))),"","*")</f>
        <v>*</v>
      </c>
      <c r="P47" s="228">
        <f t="shared" si="5"/>
        <v>3</v>
      </c>
      <c r="Q47" s="226"/>
      <c r="R47" s="226"/>
      <c r="S47" s="226" t="s">
        <v>316</v>
      </c>
      <c r="T47" s="233" t="s">
        <v>259</v>
      </c>
    </row>
    <row r="48" spans="1:69" ht="30.75" customHeight="1" x14ac:dyDescent="0.2">
      <c r="A48" s="10" t="str">
        <f>IF(ISBLANK(B48),"",IF(ISNA(MATCH(B48,#REF!,0)),"?","+"))</f>
        <v>+</v>
      </c>
      <c r="B48" s="134" t="s">
        <v>6</v>
      </c>
      <c r="C48" s="242" t="s">
        <v>21</v>
      </c>
      <c r="D48" s="243"/>
      <c r="E48" s="243"/>
      <c r="F48" s="243"/>
      <c r="G48" s="243">
        <v>15</v>
      </c>
      <c r="H48" s="243"/>
      <c r="I48" s="243"/>
      <c r="J48" s="243">
        <v>1</v>
      </c>
      <c r="K48" s="244">
        <v>15</v>
      </c>
      <c r="L48" s="245"/>
      <c r="M48" s="245" t="s">
        <v>140</v>
      </c>
      <c r="N48" s="245" t="s">
        <v>141</v>
      </c>
      <c r="O48" s="246" t="str">
        <f>IF(AND(ISNA(MATCH($B48,#REF!,0)),ISNA(MATCH($B48,#REF!,0))),"","*")</f>
        <v>*</v>
      </c>
      <c r="P48" s="247">
        <f>P47</f>
        <v>3</v>
      </c>
      <c r="Q48" s="245" t="s">
        <v>191</v>
      </c>
      <c r="R48" s="245" t="s">
        <v>297</v>
      </c>
      <c r="S48" s="245" t="s">
        <v>319</v>
      </c>
      <c r="T48" s="248" t="s">
        <v>281</v>
      </c>
    </row>
    <row r="49" spans="1:20" x14ac:dyDescent="0.2">
      <c r="A49" s="2"/>
      <c r="B49" s="2"/>
      <c r="C49" s="93"/>
      <c r="D49" s="94"/>
      <c r="E49" s="82">
        <f t="shared" ref="E49:K49" si="6">SUM(E40:E48)</f>
        <v>195</v>
      </c>
      <c r="F49" s="82">
        <f t="shared" si="6"/>
        <v>60</v>
      </c>
      <c r="G49" s="82">
        <f t="shared" si="6"/>
        <v>120</v>
      </c>
      <c r="H49" s="82">
        <f t="shared" si="6"/>
        <v>45</v>
      </c>
      <c r="I49" s="83">
        <f t="shared" si="6"/>
        <v>0</v>
      </c>
      <c r="J49" s="84">
        <f t="shared" si="6"/>
        <v>30</v>
      </c>
      <c r="K49" s="85" t="e">
        <f t="shared" si="6"/>
        <v>#REF!</v>
      </c>
      <c r="L49" s="86"/>
      <c r="M49" s="86"/>
      <c r="N49" s="86"/>
      <c r="O49" s="34"/>
      <c r="Q49" s="49"/>
      <c r="R49" s="78"/>
      <c r="S49" s="75"/>
      <c r="T49" s="75"/>
    </row>
    <row r="50" spans="1:20" ht="24" x14ac:dyDescent="0.2">
      <c r="A50" s="1"/>
      <c r="B50" s="1"/>
      <c r="C50" s="91"/>
      <c r="D50" s="110" t="s">
        <v>54</v>
      </c>
      <c r="E50" s="111">
        <f>SUM(E49:I49)</f>
        <v>420</v>
      </c>
      <c r="F50" s="90"/>
      <c r="G50" s="90"/>
      <c r="H50" s="90"/>
      <c r="I50" s="90"/>
      <c r="J50" s="90"/>
      <c r="K50" s="91"/>
      <c r="L50" s="92"/>
      <c r="M50" s="92"/>
      <c r="N50" s="92"/>
      <c r="O50" s="32"/>
    </row>
    <row r="51" spans="1:20" ht="15.75" x14ac:dyDescent="0.2">
      <c r="A51" s="1"/>
      <c r="C51" s="114" t="s">
        <v>46</v>
      </c>
      <c r="D51" s="90"/>
      <c r="E51" s="90"/>
      <c r="F51" s="90"/>
      <c r="G51" s="90"/>
      <c r="H51" s="90"/>
      <c r="I51" s="90"/>
      <c r="J51" s="90"/>
      <c r="K51" s="91"/>
      <c r="L51" s="92"/>
      <c r="M51" s="92"/>
      <c r="N51" s="92"/>
      <c r="O51" s="32"/>
      <c r="R51" s="431" t="s">
        <v>351</v>
      </c>
      <c r="S51" s="431"/>
      <c r="T51" s="431"/>
    </row>
    <row r="52" spans="1:20" x14ac:dyDescent="0.2">
      <c r="A52" s="13" t="s">
        <v>12</v>
      </c>
      <c r="B52" s="12" t="s">
        <v>83</v>
      </c>
      <c r="C52" s="41" t="s">
        <v>135</v>
      </c>
      <c r="D52" s="63" t="s">
        <v>60</v>
      </c>
      <c r="E52" s="63" t="s">
        <v>33</v>
      </c>
      <c r="F52" s="63" t="s">
        <v>34</v>
      </c>
      <c r="G52" s="63" t="s">
        <v>35</v>
      </c>
      <c r="H52" s="63" t="s">
        <v>36</v>
      </c>
      <c r="I52" s="63" t="s">
        <v>62</v>
      </c>
      <c r="J52" s="63" t="s">
        <v>37</v>
      </c>
      <c r="K52" s="102" t="s">
        <v>55</v>
      </c>
      <c r="L52" s="201" t="s">
        <v>64</v>
      </c>
      <c r="M52" s="165" t="s">
        <v>140</v>
      </c>
      <c r="N52" s="197" t="s">
        <v>141</v>
      </c>
      <c r="O52" s="62" t="s">
        <v>59</v>
      </c>
      <c r="Q52" s="191" t="s">
        <v>191</v>
      </c>
      <c r="R52" s="200" t="s">
        <v>24</v>
      </c>
      <c r="S52" s="190" t="s">
        <v>27</v>
      </c>
      <c r="T52" s="41" t="s">
        <v>25</v>
      </c>
    </row>
    <row r="53" spans="1:20" ht="64.5" customHeight="1" x14ac:dyDescent="0.2">
      <c r="A53" s="10" t="str">
        <f>IF(ISBLANK(B53),"",IF(ISNA(MATCH(B53,#REF!,0)),"?","+"))</f>
        <v>+</v>
      </c>
      <c r="B53" s="134" t="s">
        <v>57</v>
      </c>
      <c r="C53" s="135" t="s">
        <v>47</v>
      </c>
      <c r="D53" s="136" t="s">
        <v>40</v>
      </c>
      <c r="E53" s="136">
        <v>30</v>
      </c>
      <c r="F53" s="136"/>
      <c r="G53" s="136">
        <v>30</v>
      </c>
      <c r="H53" s="136"/>
      <c r="I53" s="136"/>
      <c r="J53" s="136">
        <v>5</v>
      </c>
      <c r="K53" s="137" t="e">
        <f>IF(AND(NOT(ISBLANK(#REF!)),OR(ISNA(MATCH(#REF!,#REF!,0)),#REF!="Podst")),"Podst?",IF(AND(NOT(ISBLANK(#REF!)),OR(ISNA(MATCH(#REF!,#REF!,0)),#REF!="Kier")),"Kier?",IF(AND(NOT(ISBLANK(#REF!)),OR(ISNA(MATCH(#REF!,#REF!,0)),#REF!="Inne")),"Inne?",SUM(E53:I53))))</f>
        <v>#REF!</v>
      </c>
      <c r="L53" s="126"/>
      <c r="M53" s="126"/>
      <c r="N53" s="198" t="s">
        <v>141</v>
      </c>
      <c r="O53" s="196" t="str">
        <f>IF(AND(ISNA(MATCH($B53,#REF!,0)),ISNA(MATCH($B53,#REF!,0))),"","*")</f>
        <v>*</v>
      </c>
      <c r="P53" s="138">
        <v>4</v>
      </c>
      <c r="Q53" s="245" t="s">
        <v>191</v>
      </c>
      <c r="R53" s="126" t="s">
        <v>300</v>
      </c>
      <c r="S53" s="199" t="s">
        <v>320</v>
      </c>
      <c r="T53" s="126" t="s">
        <v>283</v>
      </c>
    </row>
    <row r="54" spans="1:20" ht="31.5" customHeight="1" x14ac:dyDescent="0.2">
      <c r="A54" s="9" t="str">
        <f>IF(ISBLANK(B54),"",IF(ISNA(MATCH(B54,#REF!,0)),"?","+"))</f>
        <v>+</v>
      </c>
      <c r="B54" s="134" t="s">
        <v>88</v>
      </c>
      <c r="C54" s="223" t="s">
        <v>196</v>
      </c>
      <c r="D54" s="224" t="s">
        <v>40</v>
      </c>
      <c r="E54" s="224">
        <v>30</v>
      </c>
      <c r="F54" s="224">
        <v>30</v>
      </c>
      <c r="G54" s="224"/>
      <c r="H54" s="224"/>
      <c r="I54" s="224"/>
      <c r="J54" s="224">
        <v>4</v>
      </c>
      <c r="K54" s="225" t="e">
        <f>IF(AND(NOT(ISBLANK(#REF!)),OR(ISNA(MATCH(#REF!,#REF!,0)),#REF!="Podst")),"Podst?",IF(AND(NOT(ISBLANK(#REF!)),OR(ISNA(MATCH(#REF!,#REF!,0)),#REF!="Kier")),"Kier?",IF(AND(NOT(ISBLANK(#REF!)),OR(ISNA(MATCH(#REF!,#REF!,0)),#REF!="Inne")),"Inne?",SUM(E54:I54))))</f>
        <v>#REF!</v>
      </c>
      <c r="L54" s="226"/>
      <c r="M54" s="226" t="s">
        <v>140</v>
      </c>
      <c r="N54" s="226" t="s">
        <v>141</v>
      </c>
      <c r="O54" s="227" t="str">
        <f>IF(AND(ISNA(MATCH($B54,#REF!,0)),ISNA(MATCH($B54,#REF!,0))),"","*")</f>
        <v>*</v>
      </c>
      <c r="P54" s="228">
        <f>P53</f>
        <v>4</v>
      </c>
      <c r="Q54" s="226" t="s">
        <v>191</v>
      </c>
      <c r="R54" s="226" t="s">
        <v>301</v>
      </c>
      <c r="S54" s="226" t="s">
        <v>321</v>
      </c>
      <c r="T54" s="226" t="s">
        <v>389</v>
      </c>
    </row>
    <row r="55" spans="1:20" ht="33.75" customHeight="1" x14ac:dyDescent="0.2">
      <c r="A55" s="10" t="str">
        <f>IF(ISBLANK(B55),"",IF(ISNA(MATCH(B55,#REF!,0)),"?","+"))</f>
        <v>+</v>
      </c>
      <c r="B55" s="134" t="s">
        <v>89</v>
      </c>
      <c r="C55" s="135" t="s">
        <v>72</v>
      </c>
      <c r="D55" s="136"/>
      <c r="E55" s="136">
        <v>30</v>
      </c>
      <c r="F55" s="136"/>
      <c r="G55" s="136">
        <v>30</v>
      </c>
      <c r="H55" s="136"/>
      <c r="I55" s="136"/>
      <c r="J55" s="136">
        <v>4</v>
      </c>
      <c r="K55" s="137" t="e">
        <f>IF(AND(NOT(ISBLANK(#REF!)),OR(ISNA(MATCH(#REF!,#REF!,0)),#REF!="Podst")),"Podst?",IF(AND(NOT(ISBLANK(#REF!)),OR(ISNA(MATCH(#REF!,#REF!,0)),#REF!="Kier")),"Kier?",IF(AND(NOT(ISBLANK(#REF!)),OR(ISNA(MATCH(#REF!,#REF!,0)),#REF!="Inne")),"Inne?",SUM(E55:I55))))</f>
        <v>#REF!</v>
      </c>
      <c r="L55" s="126"/>
      <c r="M55" s="126"/>
      <c r="N55" s="126" t="s">
        <v>141</v>
      </c>
      <c r="O55" s="127" t="str">
        <f>IF(AND(ISNA(MATCH($B55,#REF!,0)),ISNA(MATCH($B55,#REF!,0))),"","*")</f>
        <v>*</v>
      </c>
      <c r="P55" s="138">
        <f t="shared" ref="P55:P60" si="7">P54</f>
        <v>4</v>
      </c>
      <c r="Q55" s="245"/>
      <c r="R55" s="126" t="s">
        <v>302</v>
      </c>
      <c r="S55" s="126" t="s">
        <v>322</v>
      </c>
      <c r="T55" s="126" t="s">
        <v>281</v>
      </c>
    </row>
    <row r="56" spans="1:20" ht="47.25" customHeight="1" x14ac:dyDescent="0.2">
      <c r="A56" s="9" t="str">
        <f>IF(ISBLANK(B56),"",IF(ISNA(MATCH(B56,#REF!,0)),"?","+"))</f>
        <v>+</v>
      </c>
      <c r="B56" s="134" t="s">
        <v>90</v>
      </c>
      <c r="C56" s="230" t="s">
        <v>291</v>
      </c>
      <c r="D56" s="224"/>
      <c r="E56" s="224">
        <v>30</v>
      </c>
      <c r="F56" s="224"/>
      <c r="G56" s="224">
        <v>30</v>
      </c>
      <c r="H56" s="224"/>
      <c r="I56" s="224"/>
      <c r="J56" s="224">
        <v>4</v>
      </c>
      <c r="K56" s="225" t="e">
        <f>IF(AND(NOT(ISBLANK(#REF!)),OR(ISNA(MATCH(#REF!,#REF!,0)),#REF!="Podst")),"Podst?",IF(AND(NOT(ISBLANK(#REF!)),OR(ISNA(MATCH(#REF!,#REF!,0)),#REF!="Kier")),"Kier?",IF(AND(NOT(ISBLANK(#REF!)),OR(ISNA(MATCH(#REF!,#REF!,0)),#REF!="Inne")),"Inne?",SUM(E56:I56))))</f>
        <v>#REF!</v>
      </c>
      <c r="L56" s="226"/>
      <c r="M56" s="226"/>
      <c r="N56" s="226" t="s">
        <v>141</v>
      </c>
      <c r="O56" s="227" t="str">
        <f>IF(AND(ISNA(MATCH($B56,#REF!,0)),ISNA(MATCH($B56,#REF!,0))),"","*")</f>
        <v>*</v>
      </c>
      <c r="P56" s="228">
        <f t="shared" si="7"/>
        <v>4</v>
      </c>
      <c r="Q56" s="226" t="s">
        <v>191</v>
      </c>
      <c r="R56" s="226" t="s">
        <v>302</v>
      </c>
      <c r="S56" s="226" t="s">
        <v>390</v>
      </c>
      <c r="T56" s="226" t="s">
        <v>389</v>
      </c>
    </row>
    <row r="57" spans="1:20" ht="33" customHeight="1" x14ac:dyDescent="0.2">
      <c r="A57" s="10" t="str">
        <f>IF(ISBLANK(B57),"",IF(ISNA(MATCH(B57,#REF!,0)),"?","+"))</f>
        <v>+</v>
      </c>
      <c r="B57" s="134" t="s">
        <v>91</v>
      </c>
      <c r="C57" s="139" t="s">
        <v>73</v>
      </c>
      <c r="D57" s="136"/>
      <c r="E57" s="136">
        <v>30</v>
      </c>
      <c r="F57" s="136"/>
      <c r="G57" s="136">
        <v>30</v>
      </c>
      <c r="H57" s="136"/>
      <c r="I57" s="136"/>
      <c r="J57" s="136">
        <v>4</v>
      </c>
      <c r="K57" s="137" t="e">
        <f>IF(AND(NOT(ISBLANK(#REF!)),OR(ISNA(MATCH(#REF!,#REF!,0)),#REF!="Podst")),"Podst?",IF(AND(NOT(ISBLANK(#REF!)),OR(ISNA(MATCH(#REF!,#REF!,0)),#REF!="Kier")),"Kier?",IF(AND(NOT(ISBLANK(#REF!)),OR(ISNA(MATCH(#REF!,#REF!,0)),#REF!="Inne")),"Inne?",SUM(E57:I57))))</f>
        <v>#REF!</v>
      </c>
      <c r="L57" s="126"/>
      <c r="M57" s="126" t="s">
        <v>140</v>
      </c>
      <c r="N57" s="126"/>
      <c r="O57" s="127" t="str">
        <f>IF(AND(ISNA(MATCH($B57,#REF!,0)),ISNA(MATCH($B57,#REF!,0))),"","*")</f>
        <v>*</v>
      </c>
      <c r="P57" s="138">
        <f t="shared" si="7"/>
        <v>4</v>
      </c>
      <c r="Q57" s="245" t="s">
        <v>191</v>
      </c>
      <c r="R57" s="126" t="s">
        <v>303</v>
      </c>
      <c r="S57" s="129" t="s">
        <v>271</v>
      </c>
      <c r="T57" s="126" t="s">
        <v>281</v>
      </c>
    </row>
    <row r="58" spans="1:20" ht="42.6" customHeight="1" x14ac:dyDescent="0.2">
      <c r="A58" s="9" t="str">
        <f>IF(ISBLANK(B58),"",IF(ISNA(MATCH(B58,#REF!,0)),"?","+"))</f>
        <v>+</v>
      </c>
      <c r="B58" s="134" t="s">
        <v>109</v>
      </c>
      <c r="C58" s="230" t="s">
        <v>428</v>
      </c>
      <c r="D58" s="224" t="s">
        <v>40</v>
      </c>
      <c r="E58" s="224">
        <v>30</v>
      </c>
      <c r="F58" s="224"/>
      <c r="G58" s="224">
        <v>15</v>
      </c>
      <c r="H58" s="224"/>
      <c r="I58" s="224"/>
      <c r="J58" s="224">
        <v>5</v>
      </c>
      <c r="K58" s="225" t="e">
        <f>IF(AND(NOT(ISBLANK(#REF!)),OR(ISNA(MATCH(#REF!,#REF!,0)),#REF!="Podst")),"Podst?",IF(AND(NOT(ISBLANK(#REF!)),OR(ISNA(MATCH(#REF!,#REF!,0)),#REF!="Kier")),"Kier?",IF(AND(NOT(ISBLANK(#REF!)),OR(ISNA(MATCH(#REF!,#REF!,0)),#REF!="Inne")),"Inne?",SUM(E58:I58))))</f>
        <v>#REF!</v>
      </c>
      <c r="L58" s="226" t="s">
        <v>65</v>
      </c>
      <c r="M58" s="226"/>
      <c r="N58" s="226" t="s">
        <v>141</v>
      </c>
      <c r="O58" s="227" t="str">
        <f>IF(AND(ISNA(MATCH($B58,#REF!,0)),ISNA(MATCH($B58,#REF!,0))),"","*")</f>
        <v>*</v>
      </c>
      <c r="P58" s="228">
        <f t="shared" si="7"/>
        <v>4</v>
      </c>
      <c r="Q58" s="226" t="s">
        <v>191</v>
      </c>
      <c r="R58" s="408" t="s">
        <v>395</v>
      </c>
      <c r="S58" s="229" t="s">
        <v>275</v>
      </c>
      <c r="T58" s="229" t="s">
        <v>257</v>
      </c>
    </row>
    <row r="59" spans="1:20" ht="38.25" customHeight="1" x14ac:dyDescent="0.2">
      <c r="A59" s="10" t="str">
        <f>IF(ISBLANK(B59),"",IF(ISNA(MATCH(B59,#REF!,0)),"?","+"))</f>
        <v>+</v>
      </c>
      <c r="B59" s="134" t="s">
        <v>58</v>
      </c>
      <c r="C59" s="135" t="s">
        <v>304</v>
      </c>
      <c r="D59" s="136"/>
      <c r="E59" s="136">
        <v>15</v>
      </c>
      <c r="F59" s="136"/>
      <c r="G59" s="136">
        <v>15</v>
      </c>
      <c r="H59" s="136"/>
      <c r="I59" s="136"/>
      <c r="J59" s="136">
        <v>2</v>
      </c>
      <c r="K59" s="137" t="e">
        <f>IF(AND(NOT(ISBLANK(#REF!)),OR(ISNA(MATCH(#REF!,#REF!,0)),#REF!="Podst")),"Podst?",IF(AND(NOT(ISBLANK(#REF!)),OR(ISNA(MATCH(#REF!,#REF!,0)),#REF!="Kier")),"Kier?",IF(AND(NOT(ISBLANK(#REF!)),OR(ISNA(MATCH(#REF!,#REF!,0)),#REF!="Inne")),"Inne?",SUM(E59:I59))))</f>
        <v>#REF!</v>
      </c>
      <c r="L59" s="126"/>
      <c r="M59" s="126"/>
      <c r="N59" s="126" t="s">
        <v>141</v>
      </c>
      <c r="O59" s="127" t="str">
        <f>IF(AND(ISNA(MATCH($B59,#REF!,0)),ISNA(MATCH($B59,#REF!,0))),"","*")</f>
        <v>*</v>
      </c>
      <c r="P59" s="138">
        <f t="shared" si="7"/>
        <v>4</v>
      </c>
      <c r="Q59" s="245"/>
      <c r="R59" s="407" t="s">
        <v>396</v>
      </c>
      <c r="S59" s="126" t="s">
        <v>323</v>
      </c>
      <c r="T59" s="126" t="s">
        <v>281</v>
      </c>
    </row>
    <row r="60" spans="1:20" s="31" customFormat="1" ht="39.75" customHeight="1" x14ac:dyDescent="0.2">
      <c r="A60" s="222" t="str">
        <f>IF(ISBLANK(B60),"",IF(ISNA(MATCH(B60,#REF!,0)),"?","+"))</f>
        <v>+</v>
      </c>
      <c r="B60" s="134" t="s">
        <v>120</v>
      </c>
      <c r="C60" s="230" t="s">
        <v>130</v>
      </c>
      <c r="D60" s="224" t="s">
        <v>40</v>
      </c>
      <c r="E60" s="224"/>
      <c r="F60" s="224">
        <v>30</v>
      </c>
      <c r="G60" s="224"/>
      <c r="H60" s="224"/>
      <c r="I60" s="224"/>
      <c r="J60" s="224">
        <v>2</v>
      </c>
      <c r="K60" s="231" t="e">
        <f>IF(AND(NOT(ISBLANK(#REF!)),OR(ISNA(MATCH(#REF!,#REF!,0)),#REF!="Podst")),"Podst?",IF(AND(NOT(ISBLANK(#REF!)),OR(ISNA(MATCH(#REF!,#REF!,0)),#REF!="Kier")),"Kier?",IF(AND(NOT(ISBLANK(#REF!)),OR(ISNA(MATCH(#REF!,#REF!,0)),#REF!="Inne")),"Inne?",SUM(E60:I60))))</f>
        <v>#REF!</v>
      </c>
      <c r="L60" s="226"/>
      <c r="M60" s="226" t="s">
        <v>140</v>
      </c>
      <c r="N60" s="226"/>
      <c r="O60" s="227" t="str">
        <f>IF(AND(ISNA(MATCH($B60,#REF!,0)),ISNA(MATCH($B60,#REF!,0))),"","*")</f>
        <v>*</v>
      </c>
      <c r="P60" s="228">
        <f t="shared" si="7"/>
        <v>4</v>
      </c>
      <c r="Q60" s="226"/>
      <c r="R60" s="226"/>
      <c r="S60" s="226" t="s">
        <v>316</v>
      </c>
      <c r="T60" s="226" t="s">
        <v>259</v>
      </c>
    </row>
    <row r="61" spans="1:20" x14ac:dyDescent="0.2">
      <c r="A61" s="2"/>
      <c r="B61" s="2"/>
      <c r="C61" s="143"/>
      <c r="D61" s="144"/>
      <c r="E61" s="144">
        <f t="shared" ref="E61:J61" si="8">SUM(E53:E60)</f>
        <v>195</v>
      </c>
      <c r="F61" s="144">
        <f t="shared" si="8"/>
        <v>60</v>
      </c>
      <c r="G61" s="144">
        <f t="shared" si="8"/>
        <v>150</v>
      </c>
      <c r="H61" s="144">
        <f t="shared" si="8"/>
        <v>0</v>
      </c>
      <c r="I61" s="144">
        <f t="shared" si="8"/>
        <v>0</v>
      </c>
      <c r="J61" s="145">
        <f t="shared" si="8"/>
        <v>30</v>
      </c>
      <c r="K61" s="137" t="e">
        <f t="shared" ref="K61" si="9">SUM(K53:K60)</f>
        <v>#REF!</v>
      </c>
      <c r="L61" s="146"/>
      <c r="M61" s="146"/>
      <c r="N61" s="146"/>
      <c r="O61" s="147"/>
      <c r="P61" s="138"/>
      <c r="Q61" s="49"/>
      <c r="R61" s="148"/>
      <c r="S61" s="149"/>
      <c r="T61" s="149"/>
    </row>
    <row r="62" spans="1:20" ht="29.25" customHeight="1" x14ac:dyDescent="0.2">
      <c r="A62" s="1"/>
      <c r="B62" s="1"/>
      <c r="C62" s="92"/>
      <c r="D62" s="110" t="s">
        <v>54</v>
      </c>
      <c r="E62" s="320">
        <f>SUM(E61:I61)</f>
        <v>405</v>
      </c>
      <c r="F62" s="90"/>
      <c r="G62" s="90"/>
      <c r="H62" s="98" t="s">
        <v>63</v>
      </c>
      <c r="I62" s="99"/>
      <c r="J62" s="142">
        <f>J49+J61</f>
        <v>60</v>
      </c>
      <c r="K62" s="91"/>
      <c r="L62" s="92"/>
      <c r="M62" s="92"/>
      <c r="N62" s="92"/>
      <c r="O62" s="32"/>
    </row>
    <row r="63" spans="1:20" ht="15.75" x14ac:dyDescent="0.2">
      <c r="A63" s="1"/>
      <c r="C63" s="114" t="s">
        <v>49</v>
      </c>
      <c r="D63" s="90"/>
      <c r="E63" s="90"/>
      <c r="F63" s="90"/>
      <c r="G63" s="90"/>
      <c r="H63" s="90"/>
      <c r="I63" s="90"/>
      <c r="J63" s="90"/>
      <c r="K63" s="91"/>
      <c r="L63" s="92"/>
      <c r="M63" s="92"/>
      <c r="N63" s="92"/>
      <c r="O63" s="32"/>
      <c r="R63" s="431" t="s">
        <v>351</v>
      </c>
      <c r="S63" s="431"/>
      <c r="T63" s="431"/>
    </row>
    <row r="64" spans="1:20" x14ac:dyDescent="0.2">
      <c r="A64" s="13" t="s">
        <v>12</v>
      </c>
      <c r="B64" s="12" t="s">
        <v>83</v>
      </c>
      <c r="C64" s="41" t="s">
        <v>135</v>
      </c>
      <c r="D64" s="63" t="s">
        <v>60</v>
      </c>
      <c r="E64" s="63" t="s">
        <v>33</v>
      </c>
      <c r="F64" s="63" t="s">
        <v>34</v>
      </c>
      <c r="G64" s="63" t="s">
        <v>35</v>
      </c>
      <c r="H64" s="63" t="s">
        <v>36</v>
      </c>
      <c r="I64" s="63" t="s">
        <v>62</v>
      </c>
      <c r="J64" s="63" t="s">
        <v>37</v>
      </c>
      <c r="K64" s="102" t="s">
        <v>55</v>
      </c>
      <c r="L64" s="165" t="s">
        <v>64</v>
      </c>
      <c r="M64" s="165" t="s">
        <v>140</v>
      </c>
      <c r="N64" s="65" t="s">
        <v>141</v>
      </c>
      <c r="O64" s="62" t="s">
        <v>59</v>
      </c>
      <c r="Q64" s="191" t="s">
        <v>191</v>
      </c>
      <c r="R64" s="190" t="s">
        <v>24</v>
      </c>
      <c r="S64" s="190" t="s">
        <v>27</v>
      </c>
      <c r="T64" s="41" t="s">
        <v>25</v>
      </c>
    </row>
    <row r="65" spans="1:61" ht="36" customHeight="1" x14ac:dyDescent="0.2">
      <c r="A65" s="10" t="str">
        <f>IF(ISBLANK(B65),"",IF(ISNA(MATCH(B65,#REF!,0)),"?","+"))</f>
        <v>+</v>
      </c>
      <c r="B65" s="134" t="s">
        <v>106</v>
      </c>
      <c r="C65" s="139" t="s">
        <v>198</v>
      </c>
      <c r="D65" s="136" t="s">
        <v>40</v>
      </c>
      <c r="E65" s="136">
        <v>30</v>
      </c>
      <c r="F65" s="136"/>
      <c r="G65" s="136">
        <v>30</v>
      </c>
      <c r="H65" s="136"/>
      <c r="I65" s="136"/>
      <c r="J65" s="136">
        <v>5</v>
      </c>
      <c r="K65" s="137" t="e">
        <f>IF(AND(NOT(ISBLANK(#REF!)),OR(ISNA(MATCH(#REF!,#REF!,0)),#REF!="Podst")),"Podst?",IF(AND(NOT(ISBLANK(#REF!)),OR(ISNA(MATCH(#REF!,#REF!,0)),#REF!="Kier")),"Kier?",IF(AND(NOT(ISBLANK(#REF!)),OR(ISNA(MATCH(#REF!,#REF!,0)),#REF!="Inne")),"Inne?",SUM(E65:I65))))</f>
        <v>#REF!</v>
      </c>
      <c r="L65" s="126"/>
      <c r="M65" s="126"/>
      <c r="N65" s="126" t="s">
        <v>141</v>
      </c>
      <c r="O65" s="127" t="str">
        <f>IF(AND(ISNA(MATCH($B65,#REF!,0)),ISNA(MATCH($B65,#REF!,0))),"","*")</f>
        <v>*</v>
      </c>
      <c r="P65" s="138">
        <v>5</v>
      </c>
      <c r="Q65" s="245"/>
      <c r="R65" s="126" t="s">
        <v>302</v>
      </c>
      <c r="S65" s="126" t="s">
        <v>322</v>
      </c>
      <c r="T65" s="126" t="s">
        <v>334</v>
      </c>
    </row>
    <row r="66" spans="1:61" ht="49.5" customHeight="1" x14ac:dyDescent="0.2">
      <c r="A66" s="9" t="str">
        <f>IF(ISBLANK(B66),"",IF(ISNA(MATCH(B66,#REF!,0)),"?","+"))</f>
        <v>+</v>
      </c>
      <c r="B66" s="134" t="s">
        <v>107</v>
      </c>
      <c r="C66" s="230" t="s">
        <v>292</v>
      </c>
      <c r="D66" s="224" t="s">
        <v>40</v>
      </c>
      <c r="E66" s="224">
        <v>30</v>
      </c>
      <c r="F66" s="224"/>
      <c r="G66" s="224">
        <v>30</v>
      </c>
      <c r="H66" s="224"/>
      <c r="I66" s="224"/>
      <c r="J66" s="224">
        <v>5</v>
      </c>
      <c r="K66" s="225" t="e">
        <f>IF(AND(NOT(ISBLANK(#REF!)),OR(ISNA(MATCH(#REF!,#REF!,0)),#REF!="Podst")),"Podst?",IF(AND(NOT(ISBLANK(#REF!)),OR(ISNA(MATCH(#REF!,#REF!,0)),#REF!="Kier")),"Kier?",IF(AND(NOT(ISBLANK(#REF!)),OR(ISNA(MATCH(#REF!,#REF!,0)),#REF!="Inne")),"Inne?",SUM(E66:I66))))</f>
        <v>#REF!</v>
      </c>
      <c r="L66" s="226"/>
      <c r="M66" s="226"/>
      <c r="N66" s="226" t="s">
        <v>141</v>
      </c>
      <c r="O66" s="227" t="str">
        <f>IF(AND(ISNA(MATCH($B66,#REF!,0)),ISNA(MATCH($B66,#REF!,0))),"","*")</f>
        <v>*</v>
      </c>
      <c r="P66" s="228">
        <f t="shared" ref="P66:P71" si="10">P65</f>
        <v>5</v>
      </c>
      <c r="Q66" s="226" t="s">
        <v>191</v>
      </c>
      <c r="R66" s="226" t="s">
        <v>302</v>
      </c>
      <c r="S66" s="226" t="s">
        <v>391</v>
      </c>
      <c r="T66" s="226" t="s">
        <v>334</v>
      </c>
    </row>
    <row r="67" spans="1:61" ht="51" customHeight="1" x14ac:dyDescent="0.2">
      <c r="A67" s="10" t="str">
        <f>IF(ISBLANK(B67),"",IF(ISNA(MATCH(B67,#REF!,0)),"?","+"))</f>
        <v>+</v>
      </c>
      <c r="B67" s="134" t="s">
        <v>113</v>
      </c>
      <c r="C67" s="139" t="s">
        <v>0</v>
      </c>
      <c r="D67" s="136" t="s">
        <v>40</v>
      </c>
      <c r="E67" s="136">
        <v>30</v>
      </c>
      <c r="F67" s="136"/>
      <c r="G67" s="136">
        <v>30</v>
      </c>
      <c r="H67" s="136"/>
      <c r="I67" s="136"/>
      <c r="J67" s="136">
        <v>5</v>
      </c>
      <c r="K67" s="137" t="e">
        <f>IF(AND(NOT(ISBLANK(#REF!)),OR(ISNA(MATCH(#REF!,#REF!,0)),#REF!="Podst")),"Podst?",IF(AND(NOT(ISBLANK(#REF!)),OR(ISNA(MATCH(#REF!,#REF!,0)),#REF!="Kier")),"Kier?",IF(AND(NOT(ISBLANK(#REF!)),OR(ISNA(MATCH(#REF!,#REF!,0)),#REF!="Inne")),"Inne?",SUM(E67:I67))))</f>
        <v>#REF!</v>
      </c>
      <c r="L67" s="126"/>
      <c r="M67" s="126"/>
      <c r="N67" s="126" t="s">
        <v>141</v>
      </c>
      <c r="O67" s="127" t="str">
        <f>IF(AND(ISNA(MATCH($B67,#REF!,0)),ISNA(MATCH($B67,#REF!,0))),"","*")</f>
        <v>*</v>
      </c>
      <c r="P67" s="138">
        <f t="shared" si="10"/>
        <v>5</v>
      </c>
      <c r="Q67" s="245" t="s">
        <v>191</v>
      </c>
      <c r="R67" s="126" t="s">
        <v>302</v>
      </c>
      <c r="S67" s="126" t="s">
        <v>392</v>
      </c>
      <c r="T67" s="126" t="s">
        <v>334</v>
      </c>
    </row>
    <row r="68" spans="1:61" ht="51" customHeight="1" x14ac:dyDescent="0.2">
      <c r="A68" s="9" t="str">
        <f>IF(ISBLANK(B68),"",IF(ISNA(MATCH(B68,#REF!,0)),"?","+"))</f>
        <v>+</v>
      </c>
      <c r="B68" s="134" t="s">
        <v>114</v>
      </c>
      <c r="C68" s="232" t="s">
        <v>161</v>
      </c>
      <c r="D68" s="224"/>
      <c r="E68" s="224">
        <v>30</v>
      </c>
      <c r="F68" s="224"/>
      <c r="G68" s="224">
        <v>30</v>
      </c>
      <c r="H68" s="224"/>
      <c r="I68" s="224"/>
      <c r="J68" s="224">
        <v>3</v>
      </c>
      <c r="K68" s="225" t="e">
        <f>IF(AND(NOT(ISBLANK(#REF!)),OR(ISNA(MATCH(#REF!,#REF!,0)),#REF!="Podst")),"Podst?",IF(AND(NOT(ISBLANK(#REF!)),OR(ISNA(MATCH(#REF!,#REF!,0)),#REF!="Kier")),"Kier?",IF(AND(NOT(ISBLANK(#REF!)),OR(ISNA(MATCH(#REF!,#REF!,0)),#REF!="Inne")),"Inne?",SUM(E68:I68))))</f>
        <v>#REF!</v>
      </c>
      <c r="L68" s="226"/>
      <c r="M68" s="226"/>
      <c r="N68" s="226" t="s">
        <v>141</v>
      </c>
      <c r="O68" s="227" t="str">
        <f>IF(AND(ISNA(MATCH($B68,#REF!,0)),ISNA(MATCH($B68,#REF!,0))),"","*")</f>
        <v>*</v>
      </c>
      <c r="P68" s="228">
        <f t="shared" si="10"/>
        <v>5</v>
      </c>
      <c r="Q68" s="226" t="s">
        <v>191</v>
      </c>
      <c r="R68" s="226" t="s">
        <v>380</v>
      </c>
      <c r="S68" s="226" t="s">
        <v>393</v>
      </c>
      <c r="T68" s="226" t="s">
        <v>334</v>
      </c>
    </row>
    <row r="69" spans="1:61" ht="30" customHeight="1" x14ac:dyDescent="0.2">
      <c r="A69" s="10" t="str">
        <f>IF(ISBLANK(B69),"",IF(ISNA(MATCH(B69,#REF!,0)),"?","+"))</f>
        <v>+</v>
      </c>
      <c r="B69" s="134" t="s">
        <v>108</v>
      </c>
      <c r="C69" s="139" t="s">
        <v>7</v>
      </c>
      <c r="D69" s="136"/>
      <c r="E69" s="136">
        <v>30</v>
      </c>
      <c r="F69" s="136"/>
      <c r="G69" s="136">
        <v>30</v>
      </c>
      <c r="H69" s="136"/>
      <c r="I69" s="136"/>
      <c r="J69" s="136">
        <v>3</v>
      </c>
      <c r="K69" s="137" t="e">
        <f>IF(AND(NOT(ISBLANK(#REF!)),OR(ISNA(MATCH(#REF!,#REF!,0)),#REF!="Podst")),"Podst?",IF(AND(NOT(ISBLANK(#REF!)),OR(ISNA(MATCH(#REF!,#REF!,0)),#REF!="Kier")),"Kier?",IF(AND(NOT(ISBLANK(#REF!)),OR(ISNA(MATCH(#REF!,#REF!,0)),#REF!="Inne")),"Inne?",SUM(E69:I69))))</f>
        <v>#REF!</v>
      </c>
      <c r="L69" s="126"/>
      <c r="M69" s="126"/>
      <c r="N69" s="126" t="s">
        <v>141</v>
      </c>
      <c r="O69" s="127" t="str">
        <f>IF(AND(ISNA(MATCH($B69,#REF!,0)),ISNA(MATCH($B69,#REF!,0))),"","*")</f>
        <v>*</v>
      </c>
      <c r="P69" s="138">
        <f t="shared" si="10"/>
        <v>5</v>
      </c>
      <c r="Q69" s="245" t="s">
        <v>191</v>
      </c>
      <c r="R69" s="126" t="s">
        <v>267</v>
      </c>
      <c r="S69" s="126" t="s">
        <v>324</v>
      </c>
      <c r="T69" s="126" t="s">
        <v>334</v>
      </c>
    </row>
    <row r="70" spans="1:61" ht="49.5" customHeight="1" x14ac:dyDescent="0.2">
      <c r="A70" s="9" t="str">
        <f>IF(ISBLANK(B70),"",IF(ISNA(MATCH(B70,#REF!,0)),"?","+"))</f>
        <v>+</v>
      </c>
      <c r="B70" s="134" t="s">
        <v>87</v>
      </c>
      <c r="C70" s="223" t="s">
        <v>48</v>
      </c>
      <c r="D70" s="224"/>
      <c r="E70" s="224">
        <v>30</v>
      </c>
      <c r="F70" s="224"/>
      <c r="G70" s="224">
        <v>30</v>
      </c>
      <c r="H70" s="224"/>
      <c r="I70" s="224"/>
      <c r="J70" s="224">
        <v>4</v>
      </c>
      <c r="K70" s="225" t="e">
        <f>IF(AND(NOT(ISBLANK(#REF!)),OR(ISNA(MATCH(#REF!,#REF!,0)),#REF!="Podst")),"Podst?",IF(AND(NOT(ISBLANK(#REF!)),OR(ISNA(MATCH(#REF!,#REF!,0)),#REF!="Kier")),"Kier?",IF(AND(NOT(ISBLANK(#REF!)),OR(ISNA(MATCH(#REF!,#REF!,0)),#REF!="Inne")),"Inne?",SUM(E70:I70))))</f>
        <v>#REF!</v>
      </c>
      <c r="L70" s="226"/>
      <c r="M70" s="226"/>
      <c r="N70" s="226" t="s">
        <v>141</v>
      </c>
      <c r="O70" s="227" t="str">
        <f>IF(AND(ISNA(MATCH($B70,#REF!,0)),ISNA(MATCH($B70,#REF!,0))),"","*")</f>
        <v>*</v>
      </c>
      <c r="P70" s="228">
        <f t="shared" si="10"/>
        <v>5</v>
      </c>
      <c r="Q70" s="226" t="s">
        <v>191</v>
      </c>
      <c r="R70" s="226" t="s">
        <v>267</v>
      </c>
      <c r="S70" s="226" t="s">
        <v>325</v>
      </c>
      <c r="T70" s="226" t="s">
        <v>334</v>
      </c>
    </row>
    <row r="71" spans="1:61" ht="36" customHeight="1" x14ac:dyDescent="0.2">
      <c r="A71" s="10" t="str">
        <f>IF(ISBLANK(B71),"",IF(ISNA(MATCH(B71,#REF!,0)),"?","+"))</f>
        <v>+</v>
      </c>
      <c r="B71" s="134" t="s">
        <v>116</v>
      </c>
      <c r="C71" s="258" t="s">
        <v>429</v>
      </c>
      <c r="D71" s="243" t="s">
        <v>40</v>
      </c>
      <c r="E71" s="243">
        <v>30</v>
      </c>
      <c r="F71" s="243"/>
      <c r="G71" s="259">
        <v>30</v>
      </c>
      <c r="H71" s="243"/>
      <c r="I71" s="243"/>
      <c r="J71" s="243">
        <v>5</v>
      </c>
      <c r="K71" s="244" t="e">
        <f>IF(AND(NOT(ISBLANK(#REF!)),OR(ISNA(MATCH(#REF!,#REF!,0)),#REF!="Podst")),"Podst?",IF(AND(NOT(ISBLANK(#REF!)),OR(ISNA(MATCH(#REF!,#REF!,0)),#REF!="Kier")),"Kier?",IF(AND(NOT(ISBLANK(#REF!)),OR(ISNA(MATCH(#REF!,#REF!,0)),#REF!="Inne")),"Inne?",SUM(E71:I71))))</f>
        <v>#REF!</v>
      </c>
      <c r="L71" s="245"/>
      <c r="M71" s="245"/>
      <c r="N71" s="245" t="s">
        <v>141</v>
      </c>
      <c r="O71" s="246" t="str">
        <f>IF(AND(ISNA(MATCH($B71,#REF!,0)),ISNA(MATCH($B71,#REF!,0))),"","*")</f>
        <v>*</v>
      </c>
      <c r="P71" s="247">
        <f t="shared" si="10"/>
        <v>5</v>
      </c>
      <c r="Q71" s="245" t="s">
        <v>191</v>
      </c>
      <c r="R71" s="260" t="s">
        <v>302</v>
      </c>
      <c r="S71" s="260" t="s">
        <v>277</v>
      </c>
      <c r="T71" s="260" t="s">
        <v>334</v>
      </c>
    </row>
    <row r="72" spans="1:61" x14ac:dyDescent="0.2">
      <c r="A72" s="2"/>
      <c r="B72" s="2"/>
      <c r="C72" s="93"/>
      <c r="D72" s="94"/>
      <c r="E72" s="82">
        <f t="shared" ref="E72:J72" si="11">SUM(E65:E71)</f>
        <v>210</v>
      </c>
      <c r="F72" s="82">
        <f t="shared" si="11"/>
        <v>0</v>
      </c>
      <c r="G72" s="82">
        <f t="shared" si="11"/>
        <v>210</v>
      </c>
      <c r="H72" s="82">
        <f t="shared" si="11"/>
        <v>0</v>
      </c>
      <c r="I72" s="83">
        <f t="shared" si="11"/>
        <v>0</v>
      </c>
      <c r="J72" s="84">
        <f t="shared" si="11"/>
        <v>30</v>
      </c>
      <c r="K72" s="103" t="e">
        <f t="shared" ref="K72" si="12">SUM(K65:K71)</f>
        <v>#REF!</v>
      </c>
      <c r="L72" s="86"/>
      <c r="M72" s="86"/>
      <c r="N72" s="86"/>
      <c r="O72" s="34"/>
      <c r="Q72" s="49"/>
      <c r="R72" s="78"/>
      <c r="S72" s="75"/>
      <c r="T72" s="75"/>
    </row>
    <row r="73" spans="1:61" ht="24" x14ac:dyDescent="0.2">
      <c r="A73" s="1"/>
      <c r="B73" s="1"/>
      <c r="C73" s="91"/>
      <c r="D73" s="110" t="s">
        <v>54</v>
      </c>
      <c r="E73" s="320">
        <f>SUM(E72:I72)</f>
        <v>420</v>
      </c>
      <c r="F73" s="90"/>
      <c r="G73" s="90"/>
      <c r="H73" s="90"/>
      <c r="I73" s="90"/>
      <c r="J73" s="90"/>
      <c r="K73" s="91"/>
      <c r="L73" s="92"/>
      <c r="M73" s="92"/>
      <c r="N73" s="92"/>
      <c r="O73" s="32"/>
    </row>
    <row r="74" spans="1:61" ht="15.75" x14ac:dyDescent="0.2">
      <c r="A74" s="1"/>
      <c r="C74" s="114" t="s">
        <v>50</v>
      </c>
      <c r="D74" s="90"/>
      <c r="E74" s="90"/>
      <c r="F74" s="90"/>
      <c r="G74" s="90"/>
      <c r="H74" s="90"/>
      <c r="I74" s="90"/>
      <c r="J74" s="90"/>
      <c r="K74" s="91"/>
      <c r="L74" s="92"/>
      <c r="M74" s="92"/>
      <c r="N74" s="92"/>
      <c r="O74" s="32"/>
      <c r="R74" s="431" t="s">
        <v>351</v>
      </c>
      <c r="S74" s="431"/>
      <c r="T74" s="431"/>
    </row>
    <row r="75" spans="1:61" x14ac:dyDescent="0.2">
      <c r="A75" s="13" t="s">
        <v>12</v>
      </c>
      <c r="B75" s="12" t="s">
        <v>83</v>
      </c>
      <c r="C75" s="41" t="s">
        <v>135</v>
      </c>
      <c r="D75" s="63" t="s">
        <v>60</v>
      </c>
      <c r="E75" s="63" t="s">
        <v>33</v>
      </c>
      <c r="F75" s="63" t="s">
        <v>34</v>
      </c>
      <c r="G75" s="63" t="s">
        <v>35</v>
      </c>
      <c r="H75" s="63" t="s">
        <v>36</v>
      </c>
      <c r="I75" s="63" t="s">
        <v>62</v>
      </c>
      <c r="J75" s="63" t="s">
        <v>37</v>
      </c>
      <c r="K75" s="102" t="s">
        <v>55</v>
      </c>
      <c r="L75" s="165" t="s">
        <v>64</v>
      </c>
      <c r="M75" s="165" t="s">
        <v>140</v>
      </c>
      <c r="N75" s="65" t="s">
        <v>141</v>
      </c>
      <c r="O75" s="62" t="s">
        <v>59</v>
      </c>
      <c r="Q75" s="191" t="s">
        <v>191</v>
      </c>
      <c r="R75" s="190" t="s">
        <v>24</v>
      </c>
      <c r="S75" s="190" t="s">
        <v>27</v>
      </c>
      <c r="T75" s="41" t="s">
        <v>25</v>
      </c>
    </row>
    <row r="76" spans="1:61" s="42" customFormat="1" ht="51" customHeight="1" x14ac:dyDescent="0.2">
      <c r="A76" s="160" t="str">
        <f>IF(ISBLANK(B76),"",IF(ISNA(MATCH(B76,#REF!,0)),"?","+"))</f>
        <v>+</v>
      </c>
      <c r="B76" s="161" t="s">
        <v>100</v>
      </c>
      <c r="C76" s="258" t="s">
        <v>422</v>
      </c>
      <c r="D76" s="136" t="s">
        <v>40</v>
      </c>
      <c r="E76" s="136">
        <v>30</v>
      </c>
      <c r="F76" s="136"/>
      <c r="G76" s="136">
        <v>30</v>
      </c>
      <c r="H76" s="136"/>
      <c r="I76" s="136"/>
      <c r="J76" s="136">
        <v>4</v>
      </c>
      <c r="K76" s="137" t="e">
        <f>IF(AND(NOT(ISBLANK(#REF!)),OR(ISNA(MATCH(#REF!,#REF!,0)),#REF!="Podst")),"Podst?",IF(AND(NOT(ISBLANK(#REF!)),OR(ISNA(MATCH(#REF!,#REF!,0)),#REF!="Kier")),"Kier?",IF(AND(NOT(ISBLANK(#REF!)),OR(ISNA(MATCH(#REF!,#REF!,0)),#REF!="Inne")),"Inne?",SUM(E76:I76))))</f>
        <v>#REF!</v>
      </c>
      <c r="L76" s="126"/>
      <c r="M76" s="126"/>
      <c r="N76" s="126" t="s">
        <v>141</v>
      </c>
      <c r="O76" s="162" t="str">
        <f>IF(AND(ISNA(MATCH($B76,#REF!,0)),ISNA(MATCH($B76,#REF!,0))),"","*")</f>
        <v>*</v>
      </c>
      <c r="P76" s="163">
        <v>6</v>
      </c>
      <c r="Q76" s="245"/>
      <c r="R76" s="126" t="s">
        <v>376</v>
      </c>
      <c r="S76" s="126" t="s">
        <v>401</v>
      </c>
      <c r="T76" s="126" t="s">
        <v>281</v>
      </c>
    </row>
    <row r="77" spans="1:61" ht="38.1" customHeight="1" x14ac:dyDescent="0.2">
      <c r="A77" s="9" t="str">
        <f>IF(ISBLANK(B77),"",IF(ISNA(MATCH(B77,#REF!,0)),"?","+"))</f>
        <v>+</v>
      </c>
      <c r="B77" s="134" t="s">
        <v>101</v>
      </c>
      <c r="C77" s="273" t="s">
        <v>423</v>
      </c>
      <c r="D77" s="224"/>
      <c r="E77" s="224">
        <v>30</v>
      </c>
      <c r="F77" s="224"/>
      <c r="G77" s="224">
        <v>30</v>
      </c>
      <c r="H77" s="224"/>
      <c r="I77" s="224"/>
      <c r="J77" s="224">
        <v>4</v>
      </c>
      <c r="K77" s="225" t="e">
        <f>IF(AND(NOT(ISBLANK(#REF!)),OR(ISNA(MATCH(#REF!,#REF!,0)),#REF!="Podst")),"Podst?",IF(AND(NOT(ISBLANK(#REF!)),OR(ISNA(MATCH(#REF!,#REF!,0)),#REF!="Kier")),"Kier?",IF(AND(NOT(ISBLANK(#REF!)),OR(ISNA(MATCH(#REF!,#REF!,0)),#REF!="Inne")),"Inne?",SUM(E77:I77))))</f>
        <v>#REF!</v>
      </c>
      <c r="L77" s="226" t="s">
        <v>65</v>
      </c>
      <c r="M77" s="226"/>
      <c r="N77" s="226" t="s">
        <v>141</v>
      </c>
      <c r="O77" s="227" t="str">
        <f>IF(AND(ISNA(MATCH($B77,#REF!,0)),ISNA(MATCH($B77,#REF!,0))),"","*")</f>
        <v>*</v>
      </c>
      <c r="P77" s="228">
        <f>P76</f>
        <v>6</v>
      </c>
      <c r="Q77" s="226" t="s">
        <v>191</v>
      </c>
      <c r="R77" s="261" t="s">
        <v>303</v>
      </c>
      <c r="S77" s="261" t="s">
        <v>378</v>
      </c>
      <c r="T77" s="261" t="s">
        <v>280</v>
      </c>
    </row>
    <row r="78" spans="1:61" ht="45" customHeight="1" x14ac:dyDescent="0.2">
      <c r="A78" s="10" t="str">
        <f>IF(ISBLANK(B78),"",IF(ISNA(MATCH(B78,#REF!,0)),"?","+"))</f>
        <v>+</v>
      </c>
      <c r="B78" s="134" t="s">
        <v>112</v>
      </c>
      <c r="C78" s="403" t="s">
        <v>421</v>
      </c>
      <c r="D78" s="136"/>
      <c r="E78" s="136">
        <v>30</v>
      </c>
      <c r="F78" s="136"/>
      <c r="G78" s="136">
        <v>30</v>
      </c>
      <c r="H78" s="136"/>
      <c r="I78" s="136"/>
      <c r="J78" s="136">
        <v>4</v>
      </c>
      <c r="K78" s="137" t="e">
        <f>IF(AND(NOT(ISBLANK(#REF!)),OR(ISNA(MATCH(#REF!,#REF!,0)),#REF!="Podst")),"Podst?",IF(AND(NOT(ISBLANK(#REF!)),OR(ISNA(MATCH(#REF!,#REF!,0)),#REF!="Kier")),"Kier?",IF(AND(NOT(ISBLANK(#REF!)),OR(ISNA(MATCH(#REF!,#REF!,0)),#REF!="Inne")),"Inne?",SUM(E78:I78))))</f>
        <v>#REF!</v>
      </c>
      <c r="L78" s="126" t="s">
        <v>65</v>
      </c>
      <c r="M78" s="126"/>
      <c r="N78" s="126" t="s">
        <v>141</v>
      </c>
      <c r="O78" s="127" t="str">
        <f>IF(AND(ISNA(MATCH($B78,#REF!,0)),ISNA(MATCH($B78,#REF!,0))),"","*")</f>
        <v>*</v>
      </c>
      <c r="P78" s="138">
        <f t="shared" ref="P78:P81" si="13">P77</f>
        <v>6</v>
      </c>
      <c r="Q78" s="245"/>
      <c r="R78" s="126" t="s">
        <v>265</v>
      </c>
      <c r="S78" s="126" t="s">
        <v>326</v>
      </c>
      <c r="T78" s="126" t="s">
        <v>334</v>
      </c>
    </row>
    <row r="79" spans="1:61" ht="36.950000000000003" customHeight="1" x14ac:dyDescent="0.2">
      <c r="A79" s="10" t="str">
        <f>IF(ISBLANK(B79),"",IF(ISNA(MATCH(B79,#REF!,0)),"?","+"))</f>
        <v>+</v>
      </c>
      <c r="B79" s="150" t="s">
        <v>10</v>
      </c>
      <c r="C79" s="223" t="s">
        <v>75</v>
      </c>
      <c r="D79" s="224" t="s">
        <v>40</v>
      </c>
      <c r="E79" s="224">
        <v>30</v>
      </c>
      <c r="F79" s="224"/>
      <c r="G79" s="224">
        <v>30</v>
      </c>
      <c r="H79" s="224"/>
      <c r="I79" s="224"/>
      <c r="J79" s="224">
        <v>4</v>
      </c>
      <c r="K79" s="225" t="e">
        <f>IF(AND(NOT(ISBLANK(#REF!)),OR(ISNA(MATCH(#REF!,#REF!,0)),#REF!="Podst")),"Podst?",IF(AND(NOT(ISBLANK(#REF!)),OR(ISNA(MATCH(#REF!,#REF!,0)),#REF!="Kier")),"Kier?",IF(AND(NOT(ISBLANK(#REF!)),OR(ISNA(MATCH(#REF!,#REF!,0)),#REF!="Inne")),"Inne?",SUM(E79:I79))))</f>
        <v>#REF!</v>
      </c>
      <c r="L79" s="226"/>
      <c r="M79" s="226"/>
      <c r="N79" s="226" t="s">
        <v>141</v>
      </c>
      <c r="O79" s="227" t="str">
        <f>IF(AND(ISNA(MATCH($B79,#REF!,0)),ISNA(MATCH($B79,#REF!,0))),"","*")</f>
        <v>*</v>
      </c>
      <c r="P79" s="228">
        <f>P78</f>
        <v>6</v>
      </c>
      <c r="Q79" s="226" t="s">
        <v>191</v>
      </c>
      <c r="R79" s="226" t="s">
        <v>267</v>
      </c>
      <c r="S79" s="226" t="s">
        <v>447</v>
      </c>
      <c r="T79" s="226" t="s">
        <v>280</v>
      </c>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row>
    <row r="80" spans="1:61" s="27" customFormat="1" ht="48" customHeight="1" x14ac:dyDescent="0.2">
      <c r="A80" s="26" t="str">
        <f>IF(ISBLANK(B80),"",IF(ISNA(MATCH(B80,#REF!,0)),"?","+"))</f>
        <v>+</v>
      </c>
      <c r="B80" s="134" t="s">
        <v>102</v>
      </c>
      <c r="C80" s="274" t="s">
        <v>409</v>
      </c>
      <c r="D80" s="136"/>
      <c r="E80" s="136">
        <v>30</v>
      </c>
      <c r="F80" s="136"/>
      <c r="G80" s="136">
        <v>30</v>
      </c>
      <c r="H80" s="136"/>
      <c r="I80" s="136"/>
      <c r="J80" s="136">
        <v>4</v>
      </c>
      <c r="K80" s="140" t="e">
        <f>IF(AND(NOT(ISBLANK(#REF!)),OR(ISNA(MATCH(#REF!,#REF!,0)),#REF!="Podst")),"Podst?",IF(AND(NOT(ISBLANK(#REF!)),OR(ISNA(MATCH(#REF!,#REF!,0)),#REF!="Kier")),"Kier?",IF(AND(NOT(ISBLANK(#REF!)),OR(ISNA(MATCH(#REF!,#REF!,0)),#REF!="Inne")),"Inne?",SUM(E80:I80))))</f>
        <v>#REF!</v>
      </c>
      <c r="L80" s="126" t="s">
        <v>65</v>
      </c>
      <c r="M80" s="126"/>
      <c r="N80" s="126" t="s">
        <v>141</v>
      </c>
      <c r="O80" s="132" t="str">
        <f>IF(AND(ISNA(MATCH($B80,#REF!,0)),ISNA(MATCH($B80,#REF!,0))),"","*")</f>
        <v>*</v>
      </c>
      <c r="P80" s="141" t="e">
        <f>#REF!</f>
        <v>#REF!</v>
      </c>
      <c r="Q80" s="245" t="s">
        <v>191</v>
      </c>
      <c r="R80" s="126" t="s">
        <v>267</v>
      </c>
      <c r="S80" s="126" t="s">
        <v>327</v>
      </c>
      <c r="T80" s="126" t="s">
        <v>281</v>
      </c>
      <c r="U80" s="255"/>
      <c r="V80" s="1"/>
      <c r="W80" s="1"/>
      <c r="X80" s="1"/>
      <c r="Y80" s="1"/>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row>
    <row r="81" spans="1:65" ht="60.75" customHeight="1" x14ac:dyDescent="0.2">
      <c r="A81" s="9" t="str">
        <f>IF(ISBLANK(B81),"",IF(ISNA(MATCH(B81,#REF!,0)),"?","+"))</f>
        <v>+</v>
      </c>
      <c r="B81" s="134" t="s">
        <v>9</v>
      </c>
      <c r="C81" s="305" t="s">
        <v>413</v>
      </c>
      <c r="D81" s="224"/>
      <c r="E81" s="224">
        <v>30</v>
      </c>
      <c r="F81" s="224"/>
      <c r="G81" s="224">
        <v>30</v>
      </c>
      <c r="H81" s="224"/>
      <c r="I81" s="224"/>
      <c r="J81" s="224">
        <v>4</v>
      </c>
      <c r="K81" s="225" t="e">
        <f>IF(AND(NOT(ISBLANK(#REF!)),OR(ISNA(MATCH(#REF!,#REF!,0)),#REF!="Podst")),"Podst?",IF(AND(NOT(ISBLANK(#REF!)),OR(ISNA(MATCH(#REF!,#REF!,0)),#REF!="Kier")),"Kier?",IF(AND(NOT(ISBLANK(#REF!)),OR(ISNA(MATCH(#REF!,#REF!,0)),#REF!="Inne")),"Inne?",SUM(E81:I81))))</f>
        <v>#REF!</v>
      </c>
      <c r="L81" s="226" t="s">
        <v>65</v>
      </c>
      <c r="M81" s="226"/>
      <c r="N81" s="226" t="s">
        <v>141</v>
      </c>
      <c r="O81" s="227" t="str">
        <f>IF(AND(ISNA(MATCH($B81,#REF!,0)),ISNA(MATCH($B81,#REF!,0))),"","*")</f>
        <v>*</v>
      </c>
      <c r="P81" s="228" t="e">
        <f t="shared" si="13"/>
        <v>#REF!</v>
      </c>
      <c r="Q81" s="226" t="s">
        <v>191</v>
      </c>
      <c r="R81" s="226" t="s">
        <v>443</v>
      </c>
      <c r="S81" s="226" t="s">
        <v>327</v>
      </c>
      <c r="T81" s="226" t="s">
        <v>334</v>
      </c>
      <c r="U81" s="31"/>
      <c r="V81" s="1"/>
      <c r="W81" s="1"/>
      <c r="X81" s="1"/>
      <c r="Y81" s="1"/>
    </row>
    <row r="82" spans="1:65" ht="36" customHeight="1" x14ac:dyDescent="0.2">
      <c r="A82" s="10" t="str">
        <f>IF(ISBLANK(B82),"",IF(ISNA(MATCH(B82,#REF!,0)),"?","+"))</f>
        <v>+</v>
      </c>
      <c r="B82" s="134" t="s">
        <v>103</v>
      </c>
      <c r="C82" s="242" t="s">
        <v>74</v>
      </c>
      <c r="D82" s="243" t="s">
        <v>40</v>
      </c>
      <c r="E82" s="243">
        <v>30</v>
      </c>
      <c r="F82" s="243"/>
      <c r="G82" s="243">
        <v>15</v>
      </c>
      <c r="H82" s="243"/>
      <c r="I82" s="243"/>
      <c r="J82" s="243">
        <v>2</v>
      </c>
      <c r="K82" s="244" t="e">
        <f>IF(AND(NOT(ISBLANK(#REF!)),OR(ISNA(MATCH(#REF!,#REF!,0)),#REF!="Podst")),"Podst?",IF(AND(NOT(ISBLANK(#REF!)),OR(ISNA(MATCH(#REF!,#REF!,0)),#REF!="Kier")),"Kier?",IF(AND(NOT(ISBLANK(#REF!)),OR(ISNA(MATCH(#REF!,#REF!,0)),#REF!="Inne")),"Inne?",SUM(E82:I82))))</f>
        <v>#REF!</v>
      </c>
      <c r="L82" s="245"/>
      <c r="M82" s="245"/>
      <c r="N82" s="245" t="s">
        <v>141</v>
      </c>
      <c r="O82" s="246" t="str">
        <f>IF(AND(ISNA(MATCH($B82,#REF!,0)),ISNA(MATCH($B82,#REF!,0))),"","*")</f>
        <v>*</v>
      </c>
      <c r="P82" s="247" t="e">
        <f>P81</f>
        <v>#REF!</v>
      </c>
      <c r="Q82" s="245" t="s">
        <v>191</v>
      </c>
      <c r="R82" s="260" t="s">
        <v>267</v>
      </c>
      <c r="S82" s="245" t="s">
        <v>450</v>
      </c>
      <c r="T82" s="248" t="s">
        <v>281</v>
      </c>
    </row>
    <row r="83" spans="1:65" ht="28.5" customHeight="1" x14ac:dyDescent="0.2">
      <c r="A83" s="9" t="str">
        <f>IF(ISBLANK(B83),"",IF(ISNA(MATCH(B83,#REF!,0)),"?","+"))</f>
        <v>+</v>
      </c>
      <c r="B83" s="134" t="s">
        <v>13</v>
      </c>
      <c r="C83" s="223" t="s">
        <v>133</v>
      </c>
      <c r="D83" s="224"/>
      <c r="E83" s="224"/>
      <c r="F83" s="224"/>
      <c r="G83" s="224"/>
      <c r="H83" s="224"/>
      <c r="I83" s="224"/>
      <c r="J83" s="224">
        <v>4</v>
      </c>
      <c r="K83" s="225" t="e">
        <f>IF(AND(NOT(ISBLANK(#REF!)),OR(ISNA(MATCH(#REF!,#REF!,0)),#REF!="Podst")),"Podst?",IF(AND(NOT(ISBLANK(#REF!)),OR(ISNA(MATCH(#REF!,#REF!,0)),#REF!="Kier")),"Kier?",IF(AND(NOT(ISBLANK(#REF!)),OR(ISNA(MATCH(#REF!,#REF!,0)),#REF!="Inne")),"Inne?",SUM(E83:I83))))</f>
        <v>#REF!</v>
      </c>
      <c r="L83" s="226"/>
      <c r="M83" s="226"/>
      <c r="N83" s="226" t="s">
        <v>141</v>
      </c>
      <c r="O83" s="227" t="str">
        <f>IF(AND(ISNA(MATCH($B83,#REF!,0)),ISNA(MATCH($B83,#REF!,0))),"","*")</f>
        <v>*</v>
      </c>
      <c r="P83" s="228" t="e">
        <f>P82</f>
        <v>#REF!</v>
      </c>
      <c r="Q83" s="226"/>
      <c r="R83" s="233" t="s">
        <v>369</v>
      </c>
      <c r="S83" s="226" t="s">
        <v>328</v>
      </c>
      <c r="T83" s="226" t="s">
        <v>335</v>
      </c>
    </row>
    <row r="84" spans="1:65" x14ac:dyDescent="0.2">
      <c r="A84" s="2"/>
      <c r="B84" s="2"/>
      <c r="C84" s="93"/>
      <c r="D84" s="94"/>
      <c r="E84" s="82">
        <f t="shared" ref="E84:K84" si="14">SUM(E76:E83)</f>
        <v>210</v>
      </c>
      <c r="F84" s="82">
        <f t="shared" si="14"/>
        <v>0</v>
      </c>
      <c r="G84" s="82">
        <f t="shared" si="14"/>
        <v>195</v>
      </c>
      <c r="H84" s="95">
        <f t="shared" si="14"/>
        <v>0</v>
      </c>
      <c r="I84" s="96">
        <f t="shared" si="14"/>
        <v>0</v>
      </c>
      <c r="J84" s="97">
        <f t="shared" si="14"/>
        <v>30</v>
      </c>
      <c r="K84" s="103" t="e">
        <f t="shared" si="14"/>
        <v>#REF!</v>
      </c>
      <c r="L84" s="86"/>
      <c r="M84" s="86"/>
      <c r="N84" s="86"/>
      <c r="O84" s="34"/>
      <c r="Q84" s="49"/>
      <c r="R84" s="78"/>
      <c r="S84" s="75"/>
      <c r="T84" s="75"/>
    </row>
    <row r="85" spans="1:65" ht="28.5" customHeight="1" x14ac:dyDescent="0.2">
      <c r="A85" s="1"/>
      <c r="B85" s="1"/>
      <c r="C85" s="91"/>
      <c r="D85" s="110" t="s">
        <v>54</v>
      </c>
      <c r="E85" s="319">
        <f>SUM(E84:I84)</f>
        <v>405</v>
      </c>
      <c r="F85" s="90"/>
      <c r="G85" s="90"/>
      <c r="H85" s="98" t="s">
        <v>63</v>
      </c>
      <c r="I85" s="99"/>
      <c r="J85" s="100">
        <f>J72+J84</f>
        <v>60</v>
      </c>
      <c r="K85" s="91"/>
      <c r="L85" s="92"/>
      <c r="M85" s="92"/>
      <c r="N85" s="92"/>
      <c r="O85" s="32"/>
    </row>
    <row r="86" spans="1:65" hidden="1" x14ac:dyDescent="0.2">
      <c r="A86" s="1"/>
      <c r="B86" s="1"/>
      <c r="C86" s="91"/>
      <c r="D86" s="89"/>
      <c r="E86" s="89"/>
      <c r="F86" s="90"/>
      <c r="G86" s="90"/>
      <c r="H86" s="90"/>
      <c r="I86" s="90"/>
      <c r="J86" s="90"/>
      <c r="K86" s="91"/>
      <c r="L86" s="92"/>
      <c r="M86" s="92"/>
      <c r="N86" s="92"/>
      <c r="O86" s="32"/>
    </row>
    <row r="87" spans="1:65" hidden="1" x14ac:dyDescent="0.2">
      <c r="A87" s="1"/>
      <c r="B87" s="1"/>
      <c r="C87" s="101"/>
      <c r="D87" s="89"/>
      <c r="E87" s="89"/>
      <c r="F87" s="90"/>
      <c r="G87" s="90"/>
      <c r="H87" s="90"/>
      <c r="I87" s="90"/>
      <c r="J87" s="90"/>
      <c r="K87" s="91"/>
      <c r="L87" s="92"/>
      <c r="M87" s="92"/>
      <c r="N87" s="92"/>
      <c r="O87" s="32"/>
    </row>
    <row r="88" spans="1:65" hidden="1" x14ac:dyDescent="0.2">
      <c r="A88" s="1"/>
      <c r="B88" s="1"/>
      <c r="C88" s="91"/>
      <c r="D88" s="89"/>
      <c r="E88" s="89"/>
      <c r="F88" s="90"/>
      <c r="G88" s="90"/>
      <c r="H88" s="90"/>
      <c r="I88" s="90"/>
      <c r="J88" s="90"/>
      <c r="K88" s="91"/>
      <c r="L88" s="92"/>
      <c r="M88" s="92"/>
      <c r="N88" s="92"/>
      <c r="O88" s="32"/>
    </row>
    <row r="89" spans="1:65" ht="15.75" x14ac:dyDescent="0.2">
      <c r="A89" s="1"/>
      <c r="C89" s="114" t="s">
        <v>51</v>
      </c>
      <c r="D89" s="90"/>
      <c r="E89" s="90"/>
      <c r="F89" s="90"/>
      <c r="G89" s="90"/>
      <c r="H89" s="90"/>
      <c r="I89" s="90"/>
      <c r="J89" s="90"/>
      <c r="K89" s="91"/>
      <c r="L89" s="92"/>
      <c r="M89" s="92"/>
      <c r="N89" s="166"/>
      <c r="O89" s="32"/>
      <c r="R89" s="431" t="s">
        <v>351</v>
      </c>
      <c r="S89" s="431"/>
      <c r="T89" s="431"/>
    </row>
    <row r="90" spans="1:65" x14ac:dyDescent="0.2">
      <c r="A90" s="13" t="s">
        <v>12</v>
      </c>
      <c r="B90" s="12" t="s">
        <v>83</v>
      </c>
      <c r="C90" s="41" t="s">
        <v>135</v>
      </c>
      <c r="D90" s="63" t="s">
        <v>60</v>
      </c>
      <c r="E90" s="63" t="s">
        <v>33</v>
      </c>
      <c r="F90" s="63" t="s">
        <v>34</v>
      </c>
      <c r="G90" s="63" t="s">
        <v>35</v>
      </c>
      <c r="H90" s="63" t="s">
        <v>36</v>
      </c>
      <c r="I90" s="63" t="s">
        <v>62</v>
      </c>
      <c r="J90" s="63" t="s">
        <v>37</v>
      </c>
      <c r="K90" s="102" t="s">
        <v>55</v>
      </c>
      <c r="L90" s="165" t="s">
        <v>64</v>
      </c>
      <c r="M90" s="201" t="s">
        <v>140</v>
      </c>
      <c r="N90" s="201" t="s">
        <v>141</v>
      </c>
      <c r="O90" s="62" t="s">
        <v>59</v>
      </c>
      <c r="Q90" s="191" t="s">
        <v>191</v>
      </c>
      <c r="R90" s="189" t="s">
        <v>24</v>
      </c>
      <c r="S90" s="190" t="s">
        <v>27</v>
      </c>
      <c r="T90" s="41" t="s">
        <v>25</v>
      </c>
    </row>
    <row r="91" spans="1:65" ht="48" customHeight="1" x14ac:dyDescent="0.2">
      <c r="A91" s="10" t="str">
        <f>IF(ISBLANK(B91),"",IF(ISNA(MATCH(B91,#REF!,0)),"?","+"))</f>
        <v>+</v>
      </c>
      <c r="B91" s="134" t="s">
        <v>61</v>
      </c>
      <c r="C91" s="135" t="s">
        <v>23</v>
      </c>
      <c r="D91" s="136"/>
      <c r="E91" s="136"/>
      <c r="F91" s="136"/>
      <c r="G91" s="136"/>
      <c r="H91" s="136">
        <v>15</v>
      </c>
      <c r="I91" s="136"/>
      <c r="J91" s="136">
        <v>1</v>
      </c>
      <c r="K91" s="137" t="e">
        <f>IF(AND(NOT(ISBLANK(#REF!)),OR(ISNA(MATCH(#REF!,#REF!,0)),#REF!="Podst")),"Podst?",IF(AND(NOT(ISBLANK(#REF!)),OR(ISNA(MATCH(#REF!,#REF!,0)),#REF!="Kier")),"Kier?",IF(AND(NOT(ISBLANK(#REF!)),OR(ISNA(MATCH(#REF!,#REF!,0)),#REF!="Inne")),"Inne?",SUM(E91:I91))))</f>
        <v>#REF!</v>
      </c>
      <c r="L91" s="126"/>
      <c r="M91" s="126"/>
      <c r="N91" s="126" t="s">
        <v>141</v>
      </c>
      <c r="O91" s="127" t="str">
        <f>IF(AND(ISNA(MATCH($B91,#REF!,0)),ISNA(MATCH($B91,#REF!,0))),"","*")</f>
        <v>*</v>
      </c>
      <c r="P91" s="138">
        <v>7</v>
      </c>
      <c r="Q91" s="245"/>
      <c r="R91" s="126" t="s">
        <v>266</v>
      </c>
      <c r="S91" s="126" t="s">
        <v>407</v>
      </c>
      <c r="T91" s="126" t="s">
        <v>408</v>
      </c>
    </row>
    <row r="92" spans="1:65" ht="48" customHeight="1" x14ac:dyDescent="0.2">
      <c r="A92" s="10"/>
      <c r="B92" s="134"/>
      <c r="C92" s="273" t="s">
        <v>410</v>
      </c>
      <c r="D92" s="306"/>
      <c r="E92" s="306">
        <v>15</v>
      </c>
      <c r="F92" s="306"/>
      <c r="G92" s="306">
        <v>15</v>
      </c>
      <c r="H92" s="306"/>
      <c r="I92" s="306"/>
      <c r="J92" s="306">
        <v>2</v>
      </c>
      <c r="K92" s="307" t="s">
        <v>65</v>
      </c>
      <c r="L92" s="307" t="s">
        <v>65</v>
      </c>
      <c r="M92" s="307"/>
      <c r="N92" s="307" t="s">
        <v>141</v>
      </c>
      <c r="O92" s="307" t="s">
        <v>267</v>
      </c>
      <c r="P92" s="307" t="s">
        <v>274</v>
      </c>
      <c r="Q92" s="307" t="s">
        <v>191</v>
      </c>
      <c r="R92" s="226" t="s">
        <v>267</v>
      </c>
      <c r="S92" s="226" t="s">
        <v>327</v>
      </c>
      <c r="T92" s="226" t="s">
        <v>281</v>
      </c>
    </row>
    <row r="93" spans="1:65" ht="48.75" customHeight="1" x14ac:dyDescent="0.2">
      <c r="A93" s="9" t="str">
        <f>IF(ISBLANK(B93),"",IF(ISNA(MATCH(B93,#REF!,0)),"?","+"))</f>
        <v>+</v>
      </c>
      <c r="B93" s="134" t="s">
        <v>104</v>
      </c>
      <c r="C93" s="242" t="s">
        <v>52</v>
      </c>
      <c r="D93" s="243" t="s">
        <v>40</v>
      </c>
      <c r="E93" s="243">
        <v>30</v>
      </c>
      <c r="F93" s="243"/>
      <c r="G93" s="243">
        <v>30</v>
      </c>
      <c r="H93" s="243"/>
      <c r="I93" s="243"/>
      <c r="J93" s="243">
        <v>4</v>
      </c>
      <c r="K93" s="244" t="e">
        <f>IF(AND(NOT(ISBLANK(#REF!)),OR(ISNA(MATCH(#REF!,#REF!,0)),#REF!="Podst")),"Podst?",IF(AND(NOT(ISBLANK(#REF!)),OR(ISNA(MATCH(#REF!,#REF!,0)),#REF!="Kier")),"Kier?",IF(AND(NOT(ISBLANK(#REF!)),OR(ISNA(MATCH(#REF!,#REF!,0)),#REF!="Inne")),"Inne?",SUM(E93:I93))))</f>
        <v>#REF!</v>
      </c>
      <c r="L93" s="245"/>
      <c r="M93" s="245"/>
      <c r="N93" s="245" t="s">
        <v>141</v>
      </c>
      <c r="O93" s="246" t="str">
        <f>IF(AND(ISNA(MATCH($B93,#REF!,0)),ISNA(MATCH($B93,#REF!,0))),"","*")</f>
        <v>*</v>
      </c>
      <c r="P93" s="247">
        <f>P91</f>
        <v>7</v>
      </c>
      <c r="Q93" s="245"/>
      <c r="R93" s="260" t="s">
        <v>305</v>
      </c>
      <c r="S93" s="245" t="s">
        <v>329</v>
      </c>
      <c r="T93" s="409" t="s">
        <v>397</v>
      </c>
    </row>
    <row r="94" spans="1:65" s="29" customFormat="1" ht="61.5" customHeight="1" x14ac:dyDescent="0.2">
      <c r="A94" s="26" t="str">
        <f>IF(ISBLANK(B94),"",IF(ISNA(MATCH(B94,#REF!,0)),"?","+"))</f>
        <v>+</v>
      </c>
      <c r="B94" s="134" t="s">
        <v>115</v>
      </c>
      <c r="C94" s="308" t="s">
        <v>412</v>
      </c>
      <c r="D94" s="224"/>
      <c r="E94" s="224">
        <v>30</v>
      </c>
      <c r="F94" s="224"/>
      <c r="G94" s="224">
        <v>30</v>
      </c>
      <c r="H94" s="224"/>
      <c r="I94" s="224"/>
      <c r="J94" s="224">
        <v>4</v>
      </c>
      <c r="K94" s="225" t="e">
        <f>IF(AND(NOT(ISBLANK(#REF!)),OR(ISNA(MATCH(#REF!,#REF!,0)),#REF!="Podst")),"Podst?",IF(AND(NOT(ISBLANK(#REF!)),OR(ISNA(MATCH(#REF!,#REF!,0)),#REF!="Kier")),"Kier?",IF(AND(NOT(ISBLANK(#REF!)),OR(ISNA(MATCH(#REF!,#REF!,0)),#REF!="Inne")),"Inne?",SUM(E94:I94))))</f>
        <v>#REF!</v>
      </c>
      <c r="L94" s="226" t="s">
        <v>65</v>
      </c>
      <c r="M94" s="226"/>
      <c r="N94" s="226" t="s">
        <v>141</v>
      </c>
      <c r="O94" s="227" t="str">
        <f>IF(AND(ISNA(MATCH($B94,#REF!,0)),ISNA(MATCH($B94,#REF!,0))),"","*")</f>
        <v>*</v>
      </c>
      <c r="P94" s="228">
        <f>P91</f>
        <v>7</v>
      </c>
      <c r="Q94" s="226" t="s">
        <v>191</v>
      </c>
      <c r="R94" s="226" t="s">
        <v>303</v>
      </c>
      <c r="S94" s="309" t="s">
        <v>452</v>
      </c>
      <c r="T94" s="226" t="s">
        <v>281</v>
      </c>
      <c r="U94" s="256"/>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row>
    <row r="95" spans="1:65" s="29" customFormat="1" ht="48.75" customHeight="1" x14ac:dyDescent="0.2">
      <c r="A95" s="30" t="str">
        <f>IF(ISBLANK(B95),"",IF(ISNA(MATCH(B95,#REF!,0)),"?","+"))</f>
        <v>+</v>
      </c>
      <c r="B95" s="151" t="s">
        <v>11</v>
      </c>
      <c r="C95" s="311" t="s">
        <v>411</v>
      </c>
      <c r="D95" s="243"/>
      <c r="E95" s="243">
        <v>30</v>
      </c>
      <c r="F95" s="243"/>
      <c r="G95" s="243">
        <v>30</v>
      </c>
      <c r="H95" s="243"/>
      <c r="I95" s="243"/>
      <c r="J95" s="243">
        <v>4</v>
      </c>
      <c r="K95" s="244" t="e">
        <f>IF(AND(NOT(ISBLANK(#REF!)),OR(ISNA(MATCH(#REF!,#REF!,0)),#REF!="Podst")),"Podst?",IF(AND(NOT(ISBLANK(#REF!)),OR(ISNA(MATCH(#REF!,#REF!,0)),#REF!="Kier")),"Kier?",IF(AND(NOT(ISBLANK(#REF!)),OR(ISNA(MATCH(#REF!,#REF!,0)),#REF!="Inne")),"Inne?",SUM(E95:I95))))</f>
        <v>#REF!</v>
      </c>
      <c r="L95" s="245" t="s">
        <v>65</v>
      </c>
      <c r="M95" s="245"/>
      <c r="N95" s="245" t="s">
        <v>141</v>
      </c>
      <c r="O95" s="246" t="str">
        <f>IF(AND(ISNA(MATCH($B95,#REF!,0)),ISNA(MATCH($B95,#REF!,0))),"","*")</f>
        <v>*</v>
      </c>
      <c r="P95" s="247">
        <f>P94</f>
        <v>7</v>
      </c>
      <c r="Q95" s="245" t="s">
        <v>191</v>
      </c>
      <c r="R95" s="245" t="s">
        <v>267</v>
      </c>
      <c r="S95" s="245" t="s">
        <v>327</v>
      </c>
      <c r="T95" s="245" t="s">
        <v>281</v>
      </c>
      <c r="U95" s="257"/>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row>
    <row r="96" spans="1:65" s="29" customFormat="1" ht="72" customHeight="1" x14ac:dyDescent="0.2">
      <c r="A96" s="115"/>
      <c r="B96" s="134"/>
      <c r="C96" s="230" t="s">
        <v>134</v>
      </c>
      <c r="D96" s="224"/>
      <c r="E96" s="224"/>
      <c r="F96" s="224"/>
      <c r="G96" s="224"/>
      <c r="H96" s="224"/>
      <c r="I96" s="224"/>
      <c r="J96" s="224">
        <v>10</v>
      </c>
      <c r="K96" s="225"/>
      <c r="L96" s="226" t="s">
        <v>65</v>
      </c>
      <c r="M96" s="226"/>
      <c r="N96" s="226" t="s">
        <v>141</v>
      </c>
      <c r="O96" s="227"/>
      <c r="P96" s="228"/>
      <c r="Q96" s="226" t="s">
        <v>191</v>
      </c>
      <c r="R96" s="226" t="s">
        <v>404</v>
      </c>
      <c r="S96" s="226" t="s">
        <v>405</v>
      </c>
      <c r="T96" s="226" t="s">
        <v>406</v>
      </c>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row>
    <row r="97" spans="1:20" ht="51" customHeight="1" x14ac:dyDescent="0.2">
      <c r="A97" s="10" t="str">
        <f>IF(ISBLANK(B97),"",IF(ISNA(MATCH(B97,#REF!,0)),"?","+"))</f>
        <v>+</v>
      </c>
      <c r="B97" s="134" t="s">
        <v>105</v>
      </c>
      <c r="C97" s="312" t="s">
        <v>53</v>
      </c>
      <c r="D97" s="313"/>
      <c r="E97" s="313"/>
      <c r="F97" s="313"/>
      <c r="G97" s="313"/>
      <c r="H97" s="313"/>
      <c r="I97" s="313">
        <v>15</v>
      </c>
      <c r="J97" s="313">
        <v>1</v>
      </c>
      <c r="K97" s="314" t="e">
        <f>IF(AND(NOT(ISBLANK(#REF!)),OR(ISNA(MATCH(#REF!,#REF!,0)),#REF!="Podst")),"Podst?",IF(AND(NOT(ISBLANK(#REF!)),OR(ISNA(MATCH(#REF!,#REF!,0)),#REF!="Kier")),"Kier?",IF(AND(NOT(ISBLANK(#REF!)),OR(ISNA(MATCH(#REF!,#REF!,0)),#REF!="Inne")),"Inne?",SUM(E97:I97))))</f>
        <v>#REF!</v>
      </c>
      <c r="L97" s="315"/>
      <c r="M97" s="315"/>
      <c r="N97" s="315"/>
      <c r="O97" s="316" t="str">
        <f>IF(AND(ISNA(MATCH($B97,#REF!,0)),ISNA(MATCH($B97,#REF!,0))),"","*")</f>
        <v>*</v>
      </c>
      <c r="P97" s="317">
        <f>P95</f>
        <v>7</v>
      </c>
      <c r="Q97" s="245" t="s">
        <v>191</v>
      </c>
      <c r="R97" s="315" t="s">
        <v>356</v>
      </c>
      <c r="S97" s="315" t="s">
        <v>330</v>
      </c>
      <c r="T97" s="315" t="s">
        <v>336</v>
      </c>
    </row>
    <row r="98" spans="1:20" ht="29.25" customHeight="1" x14ac:dyDescent="0.2">
      <c r="A98" s="10"/>
      <c r="B98" s="134"/>
      <c r="C98" s="310" t="s">
        <v>193</v>
      </c>
      <c r="D98" s="224"/>
      <c r="E98" s="224"/>
      <c r="F98" s="224"/>
      <c r="G98" s="224"/>
      <c r="H98" s="224"/>
      <c r="I98" s="224">
        <v>8</v>
      </c>
      <c r="J98" s="224">
        <v>1</v>
      </c>
      <c r="K98" s="225"/>
      <c r="L98" s="226"/>
      <c r="M98" s="226"/>
      <c r="N98" s="226"/>
      <c r="O98" s="227"/>
      <c r="P98" s="228"/>
      <c r="Q98" s="226" t="s">
        <v>191</v>
      </c>
      <c r="R98" s="226" t="s">
        <v>269</v>
      </c>
      <c r="S98" s="226" t="s">
        <v>331</v>
      </c>
      <c r="T98" s="226" t="s">
        <v>394</v>
      </c>
    </row>
    <row r="99" spans="1:20" ht="46.5" customHeight="1" x14ac:dyDescent="0.2">
      <c r="A99" s="10"/>
      <c r="B99" s="134"/>
      <c r="C99" s="318" t="s">
        <v>362</v>
      </c>
      <c r="D99" s="243"/>
      <c r="E99" s="243">
        <v>30</v>
      </c>
      <c r="F99" s="243"/>
      <c r="G99" s="243"/>
      <c r="H99" s="243">
        <v>30</v>
      </c>
      <c r="I99" s="243"/>
      <c r="J99" s="243">
        <v>3</v>
      </c>
      <c r="K99" s="244"/>
      <c r="L99" s="245" t="s">
        <v>65</v>
      </c>
      <c r="M99" s="245"/>
      <c r="N99" s="245" t="s">
        <v>141</v>
      </c>
      <c r="O99" s="246"/>
      <c r="P99" s="247"/>
      <c r="Q99" s="245"/>
      <c r="R99" s="245" t="s">
        <v>306</v>
      </c>
      <c r="S99" s="245" t="s">
        <v>332</v>
      </c>
      <c r="T99" s="245" t="s">
        <v>337</v>
      </c>
    </row>
    <row r="100" spans="1:20" x14ac:dyDescent="0.2">
      <c r="A100" s="2"/>
      <c r="B100" s="2"/>
      <c r="C100" s="93"/>
      <c r="D100" s="94"/>
      <c r="E100" s="82">
        <f t="shared" ref="E100:J100" si="15">SUM(E91:E99)</f>
        <v>135</v>
      </c>
      <c r="F100" s="82">
        <f t="shared" si="15"/>
        <v>0</v>
      </c>
      <c r="G100" s="82">
        <f t="shared" si="15"/>
        <v>105</v>
      </c>
      <c r="H100" s="82">
        <f t="shared" si="15"/>
        <v>45</v>
      </c>
      <c r="I100" s="83">
        <f t="shared" si="15"/>
        <v>23</v>
      </c>
      <c r="J100" s="97">
        <f t="shared" si="15"/>
        <v>30</v>
      </c>
      <c r="K100" s="103" t="e">
        <f t="shared" ref="K100" si="16">SUM(K91:K97)</f>
        <v>#REF!</v>
      </c>
      <c r="L100" s="86"/>
      <c r="M100" s="86"/>
      <c r="N100" s="86"/>
      <c r="O100" s="34"/>
      <c r="Q100" s="49"/>
      <c r="R100" s="76"/>
      <c r="S100" s="76"/>
      <c r="T100" s="76"/>
    </row>
    <row r="101" spans="1:20" ht="24" x14ac:dyDescent="0.2">
      <c r="A101" s="1"/>
      <c r="B101" s="1"/>
      <c r="C101" s="91"/>
      <c r="D101" s="110" t="s">
        <v>54</v>
      </c>
      <c r="E101" s="320">
        <f>SUM(E100:I100)</f>
        <v>308</v>
      </c>
      <c r="F101" s="90"/>
      <c r="G101" s="90"/>
      <c r="H101" s="90"/>
      <c r="I101" s="90"/>
      <c r="J101" s="90"/>
      <c r="L101" s="92"/>
      <c r="M101" s="92"/>
      <c r="N101" s="92"/>
      <c r="O101" s="32"/>
      <c r="R101" s="79"/>
      <c r="S101" s="77"/>
      <c r="T101" s="77"/>
    </row>
    <row r="102" spans="1:20" x14ac:dyDescent="0.2">
      <c r="A102" s="1"/>
      <c r="B102" s="1"/>
      <c r="C102" s="91"/>
      <c r="D102" s="88"/>
      <c r="E102" s="89"/>
      <c r="F102" s="90"/>
      <c r="G102" s="90"/>
      <c r="H102" s="90"/>
      <c r="I102" s="90"/>
      <c r="J102" s="90"/>
      <c r="L102" s="92"/>
      <c r="M102" s="92"/>
      <c r="N102" s="92"/>
      <c r="O102" s="32"/>
      <c r="R102" s="79"/>
      <c r="S102" s="77"/>
      <c r="T102" s="77"/>
    </row>
    <row r="103" spans="1:20" ht="16.5" customHeight="1" x14ac:dyDescent="0.2">
      <c r="A103" s="1"/>
      <c r="B103" s="1"/>
      <c r="C103" s="104" t="s">
        <v>128</v>
      </c>
      <c r="D103" s="105"/>
      <c r="E103" s="106">
        <f>SUM(_wyk1,_wyk2,_wyk3,_wyk4,_wyk5,_wyk6,_wyk7)</f>
        <v>1296</v>
      </c>
      <c r="F103" s="106">
        <f>SUM(F23,F36,F49,F61,F72,F84,F100)</f>
        <v>346</v>
      </c>
      <c r="G103" s="106">
        <f>SUM(G23,G36,G49,G61,G72,G84,G100)</f>
        <v>1005</v>
      </c>
      <c r="H103" s="106">
        <f>SUM(H23,H36,H49,H61,H72,H84,H100)</f>
        <v>90</v>
      </c>
      <c r="I103" s="106">
        <f>SUM(I23,I36,I49,I61,I72,I84,I100)</f>
        <v>23</v>
      </c>
      <c r="J103" s="107">
        <f>_rok1+_rok2+_rok3+_rok4</f>
        <v>210</v>
      </c>
      <c r="K103" s="103" t="e">
        <f>SUM(#REF!)</f>
        <v>#REF!</v>
      </c>
      <c r="L103" s="86"/>
      <c r="M103" s="86"/>
      <c r="N103" s="86"/>
      <c r="O103" s="34"/>
      <c r="Q103" s="49"/>
      <c r="R103" s="76"/>
      <c r="S103" s="76"/>
      <c r="T103" s="76"/>
    </row>
    <row r="104" spans="1:20" ht="24" x14ac:dyDescent="0.2">
      <c r="A104" s="1"/>
      <c r="B104" s="1"/>
      <c r="C104" s="91"/>
      <c r="D104" s="110" t="s">
        <v>54</v>
      </c>
      <c r="E104" s="320">
        <f>SUM(E103:I103)</f>
        <v>2760</v>
      </c>
      <c r="F104" s="90"/>
      <c r="G104" s="90"/>
      <c r="H104" s="90"/>
      <c r="I104" s="90"/>
      <c r="J104" s="90"/>
      <c r="L104" s="92"/>
      <c r="M104" s="92"/>
      <c r="N104" s="92"/>
      <c r="O104" s="32"/>
      <c r="R104" s="79"/>
      <c r="S104" s="77"/>
      <c r="T104" s="77"/>
    </row>
    <row r="105" spans="1:20" ht="15.75" x14ac:dyDescent="0.2">
      <c r="A105" s="1"/>
      <c r="B105" s="1"/>
      <c r="C105" s="3" t="s">
        <v>121</v>
      </c>
      <c r="D105" s="35"/>
      <c r="E105" s="35"/>
      <c r="F105" s="249"/>
      <c r="G105" s="249"/>
      <c r="H105" s="249"/>
      <c r="I105" s="249"/>
      <c r="J105" s="249"/>
      <c r="K105" s="250"/>
      <c r="L105" s="249"/>
      <c r="M105" s="249"/>
      <c r="N105" s="249"/>
      <c r="O105" s="32"/>
    </row>
    <row r="106" spans="1:20" x14ac:dyDescent="0.2">
      <c r="A106" s="1"/>
      <c r="B106" s="1"/>
      <c r="C106" s="185"/>
      <c r="D106" s="108"/>
      <c r="E106" s="90"/>
      <c r="F106" s="90"/>
      <c r="G106" s="90"/>
      <c r="H106" s="90"/>
      <c r="I106" s="90"/>
      <c r="J106" s="90"/>
      <c r="K106" s="91"/>
      <c r="L106" s="92"/>
      <c r="M106" s="92"/>
      <c r="N106" s="92"/>
      <c r="O106" s="32"/>
    </row>
    <row r="107" spans="1:20" ht="15.75" customHeight="1" x14ac:dyDescent="0.2">
      <c r="C107" s="418" t="s">
        <v>125</v>
      </c>
      <c r="D107" s="186">
        <f>E104</f>
        <v>2760</v>
      </c>
    </row>
    <row r="108" spans="1:20" ht="15.75" customHeight="1" x14ac:dyDescent="0.2">
      <c r="C108" s="419" t="s">
        <v>126</v>
      </c>
      <c r="D108" s="183">
        <v>120</v>
      </c>
    </row>
    <row r="109" spans="1:20" ht="15.75" customHeight="1" x14ac:dyDescent="0.2">
      <c r="C109" s="419" t="s">
        <v>127</v>
      </c>
      <c r="D109" s="184">
        <f>D107+D108</f>
        <v>2880</v>
      </c>
    </row>
    <row r="110" spans="1:20" ht="25.5" x14ac:dyDescent="0.2">
      <c r="C110" s="419" t="s">
        <v>129</v>
      </c>
      <c r="D110" s="182">
        <f>D111*25*0.5</f>
        <v>2625</v>
      </c>
    </row>
    <row r="111" spans="1:20" ht="18" customHeight="1" x14ac:dyDescent="0.2">
      <c r="C111" s="419" t="s">
        <v>122</v>
      </c>
      <c r="D111" s="184">
        <f>J103</f>
        <v>210</v>
      </c>
    </row>
    <row r="112" spans="1:20" ht="17.25" customHeight="1" x14ac:dyDescent="0.2">
      <c r="C112" s="419" t="s">
        <v>136</v>
      </c>
      <c r="D112" s="183">
        <f>SUMIF(L11:L104,"=obi",J11:J104)</f>
        <v>63</v>
      </c>
    </row>
    <row r="113" spans="3:20" ht="33" customHeight="1" x14ac:dyDescent="0.2">
      <c r="C113" s="420" t="s">
        <v>137</v>
      </c>
      <c r="D113" s="182">
        <f>0.3*210</f>
        <v>63</v>
      </c>
    </row>
    <row r="114" spans="3:20" ht="21" customHeight="1" x14ac:dyDescent="0.2">
      <c r="C114" s="416" t="s">
        <v>142</v>
      </c>
      <c r="D114" s="181">
        <f>G103+H103</f>
        <v>1095</v>
      </c>
    </row>
    <row r="115" spans="3:20" ht="51" x14ac:dyDescent="0.2">
      <c r="C115" s="417" t="s">
        <v>312</v>
      </c>
      <c r="D115" s="181">
        <f ca="1">SUMIF(N11:P99,"=Prakt.",J11:J99)</f>
        <v>175</v>
      </c>
    </row>
    <row r="116" spans="3:20" ht="51" x14ac:dyDescent="0.2">
      <c r="C116" s="416" t="s">
        <v>419</v>
      </c>
      <c r="D116" s="181">
        <f>SUMIF(Q10:Q99,"=Bad.",J10:K99)</f>
        <v>121</v>
      </c>
    </row>
    <row r="117" spans="3:20" ht="38.25" x14ac:dyDescent="0.2">
      <c r="C117" s="416" t="s">
        <v>420</v>
      </c>
      <c r="D117" s="181">
        <f>(D116/D111)*100</f>
        <v>57.619047619047613</v>
      </c>
    </row>
    <row r="118" spans="3:20" ht="25.5" x14ac:dyDescent="0.2">
      <c r="C118" s="421" t="s">
        <v>311</v>
      </c>
      <c r="D118" s="181">
        <f>SUMIF(M11:M99,"=Podst.",J11:K99)</f>
        <v>46</v>
      </c>
      <c r="L118" s="187"/>
    </row>
    <row r="120" spans="3:20" ht="114.75" customHeight="1" x14ac:dyDescent="0.2">
      <c r="C120" s="281" t="s">
        <v>310</v>
      </c>
    </row>
    <row r="121" spans="3:20" ht="336" customHeight="1" x14ac:dyDescent="0.2">
      <c r="C121" s="429" t="s">
        <v>348</v>
      </c>
      <c r="D121" s="430"/>
      <c r="E121" s="430"/>
      <c r="F121" s="430"/>
      <c r="G121" s="430"/>
      <c r="H121" s="430"/>
      <c r="I121" s="430"/>
      <c r="J121" s="430"/>
      <c r="K121" s="430"/>
      <c r="L121" s="430"/>
      <c r="M121" s="430"/>
      <c r="N121" s="430"/>
      <c r="O121" s="430"/>
      <c r="P121" s="430"/>
      <c r="Q121" s="430"/>
      <c r="R121" s="430"/>
      <c r="S121" s="430"/>
      <c r="T121" s="430"/>
    </row>
  </sheetData>
  <customSheetViews>
    <customSheetView guid="{F37773FB-93EB-4E7C-A7BC-0C7CF5F3BF76}" scale="70" hiddenRows="1" hiddenColumns="1" topLeftCell="C76">
      <selection activeCell="H44" sqref="H44"/>
      <pageMargins left="0.25" right="0.25" top="0.75" bottom="0.75" header="0.3" footer="0.3"/>
      <printOptions horizontalCentered="1"/>
      <pageSetup paperSize="9" scale="65" orientation="landscape" r:id="rId1"/>
      <headerFooter alignWithMargins="0"/>
    </customSheetView>
    <customSheetView guid="{9C64DA9A-E28C-4A4A-B8DB-01C38281FFB4}" scale="70" showPageBreaks="1" printArea="1" hiddenRows="1" hiddenColumns="1" topLeftCell="C49">
      <selection activeCell="C70" sqref="C70"/>
      <pageMargins left="0.23622047244094491" right="0.23622047244094491" top="0.19685039370078741" bottom="0.19685039370078741" header="0" footer="0"/>
      <printOptions horizontalCentered="1"/>
      <pageSetup paperSize="9" scale="65" orientation="landscape" r:id="rId2"/>
      <headerFooter alignWithMargins="0"/>
    </customSheetView>
    <customSheetView guid="{94A1F9DC-A3E4-41B7-B4B1-70A52F79F098}" scale="70" showPageBreaks="1" printArea="1" hiddenRows="1" hiddenColumns="1" topLeftCell="C34">
      <selection activeCell="H43" sqref="H43:H44"/>
      <rowBreaks count="2" manualBreakCount="2">
        <brk id="66" max="16" man="1"/>
        <brk id="89" max="16" man="1"/>
      </rowBreaks>
      <pageMargins left="0.55000000000000004" right="0.34" top="0.17" bottom="0.5" header="0.27" footer="0.16"/>
      <pageSetup paperSize="9" scale="75" orientation="landscape" verticalDpi="300" r:id="rId3"/>
      <headerFooter alignWithMargins="0"/>
    </customSheetView>
    <customSheetView guid="{E797BC83-41CB-46DE-AB3F-77C27463A23C}" scale="70" showPageBreaks="1" printArea="1" hiddenRows="1" hiddenColumns="1" topLeftCell="C97">
      <selection activeCell="C76" sqref="C76"/>
      <pageMargins left="0.23622047244094491" right="0.23622047244094491" top="0.19685039370078741" bottom="0.19685039370078741" header="0" footer="0"/>
      <printOptions horizontalCentered="1"/>
      <pageSetup paperSize="9" scale="65" orientation="landscape" r:id="rId4"/>
      <headerFooter alignWithMargins="0"/>
    </customSheetView>
    <customSheetView guid="{98EF0400-6764-4378-9637-BD1012720651}" scale="70" showPageBreaks="1" printArea="1" hiddenRows="1" hiddenColumns="1" topLeftCell="C72">
      <selection activeCell="U80" sqref="U80"/>
      <pageMargins left="0.23622047244094491" right="0.23622047244094491" top="0.19685039370078741" bottom="0.19685039370078741" header="0" footer="0"/>
      <printOptions horizontalCentered="1"/>
      <pageSetup paperSize="9" scale="77" orientation="landscape" r:id="rId5"/>
      <headerFooter alignWithMargins="0"/>
    </customSheetView>
    <customSheetView guid="{5000C0B9-520E-4AAE-965B-14BA100AB7B7}" scale="70" showPageBreaks="1" printArea="1" hiddenRows="1" hiddenColumns="1" topLeftCell="C75">
      <selection activeCell="C77" sqref="C77"/>
      <pageMargins left="0.23622047244094491" right="0.23622047244094491" top="0.19685039370078741" bottom="0.19685039370078741" header="0" footer="0"/>
      <printOptions horizontalCentered="1"/>
      <pageSetup paperSize="9" scale="77" orientation="landscape" r:id="rId6"/>
      <headerFooter alignWithMargins="0"/>
    </customSheetView>
    <customSheetView guid="{2FF3E08E-D768-4DEF-B5A9-4E7216896970}" scale="70" showPageBreaks="1" printArea="1" hiddenRows="1" hiddenColumns="1" topLeftCell="C1">
      <selection activeCell="C11" sqref="C11"/>
      <rowBreaks count="4" manualBreakCount="4">
        <brk id="36" min="2" max="19" man="1"/>
        <brk id="61" min="2" max="19" man="1"/>
        <brk id="88" min="2" max="19" man="1"/>
        <brk id="118" min="2" max="19" man="1"/>
      </rowBreaks>
      <pageMargins left="0.23622047244094491" right="0.23622047244094491" top="0.19685039370078741" bottom="0.19685039370078741" header="0" footer="0"/>
      <printOptions horizontalCentered="1"/>
      <pageSetup paperSize="9" scale="65" orientation="landscape" r:id="rId7"/>
      <headerFooter alignWithMargins="0"/>
    </customSheetView>
    <customSheetView guid="{140EC1B9-7099-435D-84C6-D0E1CD5C81DA}" hiddenRows="1" hiddenColumns="1" topLeftCell="C70">
      <selection activeCell="C76" sqref="C76"/>
      <pageMargins left="0.23622047244094491" right="0.23622047244094491" top="0.19685039370078741" bottom="0.19685039370078741" header="0" footer="0"/>
      <printOptions horizontalCentered="1"/>
      <pageSetup paperSize="9" scale="65" orientation="landscape" r:id="rId8"/>
      <headerFooter alignWithMargins="0"/>
    </customSheetView>
    <customSheetView guid="{C527C376-D140-4201-BE78-F52487D41928}" scale="70" showPageBreaks="1" printArea="1" hiddenRows="1" hiddenColumns="1" view="pageBreakPreview" topLeftCell="C79">
      <selection activeCell="C96" sqref="C96"/>
      <rowBreaks count="4" manualBreakCount="4">
        <brk id="37" max="21" man="1"/>
        <brk id="62" max="21" man="1"/>
        <brk id="85" max="21" man="1"/>
        <brk id="104" max="21" man="1"/>
      </rowBreaks>
      <pageMargins left="0.55000000000000004" right="0.34" top="0.17" bottom="0.5" header="0.27" footer="0.16"/>
      <pageSetup paperSize="9" scale="61" orientation="landscape" horizontalDpi="4294967293" verticalDpi="4294967293" r:id="rId9"/>
      <headerFooter alignWithMargins="0"/>
    </customSheetView>
    <customSheetView guid="{BD4361DE-3A95-4EB2-ACF0-F94A8802FD08}" scale="70" showPageBreaks="1" printArea="1" hiddenRows="1" hiddenColumns="1" topLeftCell="C76">
      <selection activeCell="H44" sqref="H44"/>
      <pageMargins left="0.25" right="0.25" top="0.75" bottom="0.75" header="0.3" footer="0.3"/>
      <printOptions horizontalCentered="1"/>
      <pageSetup paperSize="9" scale="65" orientation="landscape" r:id="rId10"/>
      <headerFooter alignWithMargins="0"/>
    </customSheetView>
  </customSheetViews>
  <mergeCells count="8">
    <mergeCell ref="C121:T121"/>
    <mergeCell ref="R9:T9"/>
    <mergeCell ref="R74:T74"/>
    <mergeCell ref="R89:T89"/>
    <mergeCell ref="R63:T63"/>
    <mergeCell ref="R25:T25"/>
    <mergeCell ref="R38:T38"/>
    <mergeCell ref="R51:T51"/>
  </mergeCells>
  <phoneticPr fontId="0" type="noConversion"/>
  <conditionalFormatting sqref="L91:L99 L66:L71 L54:L60 L40:L48 L27:L35 L11:L22 L77:L83">
    <cfRule type="expression" dxfId="32" priority="38" stopIfTrue="1">
      <formula>AND(NOT(ISBLANK(L11)),L11&lt;&gt;"obi")</formula>
    </cfRule>
  </conditionalFormatting>
  <conditionalFormatting sqref="T11:T22 T27:T35 T65:T70 T103 T91:T100 T53:T57 T59:T60 T40:T48 T76:T83">
    <cfRule type="expression" dxfId="31" priority="39" stopIfTrue="1">
      <formula>P11="Inne?"</formula>
    </cfRule>
  </conditionalFormatting>
  <conditionalFormatting sqref="S11:S22 S27:S35 S65:S70 S103 S91:S100 S53:S57 S59:S60 S40:S48 S76:S83">
    <cfRule type="expression" dxfId="30" priority="40" stopIfTrue="1">
      <formula>P11="Kier?"</formula>
    </cfRule>
  </conditionalFormatting>
  <conditionalFormatting sqref="R11:R22 R27:R35 R53:R60 R103 R91:R100 R65:R67 R69:R70 R40:R48 R76:R83">
    <cfRule type="expression" dxfId="29" priority="41" stopIfTrue="1">
      <formula>P11="Podst?"</formula>
    </cfRule>
  </conditionalFormatting>
  <conditionalFormatting sqref="O11:O22 O27:O35 O53:O60 O65:O71 O91:O99 O40:O48 O76:O83">
    <cfRule type="expression" dxfId="28" priority="42" stopIfTrue="1">
      <formula>AND(O11="*",L11="obi")</formula>
    </cfRule>
  </conditionalFormatting>
  <conditionalFormatting sqref="E85 E73 E62 E50 E37 E24">
    <cfRule type="cellIs" dxfId="27" priority="44" stopIfTrue="1" operator="greaterThan">
      <formula>420</formula>
    </cfRule>
  </conditionalFormatting>
  <conditionalFormatting sqref="J100">
    <cfRule type="cellIs" dxfId="26" priority="46" stopIfTrue="1" operator="between">
      <formula>27</formula>
      <formula>33</formula>
    </cfRule>
  </conditionalFormatting>
  <conditionalFormatting sqref="J84 J61 J36">
    <cfRule type="cellIs" dxfId="25" priority="47" stopIfTrue="1" operator="between">
      <formula>27</formula>
      <formula>30</formula>
    </cfRule>
  </conditionalFormatting>
  <conditionalFormatting sqref="J85 J62 J37">
    <cfRule type="cellIs" dxfId="24" priority="48" stopIfTrue="1" operator="between">
      <formula>60</formula>
      <formula>60</formula>
    </cfRule>
  </conditionalFormatting>
  <conditionalFormatting sqref="A91:A99 A65:A71 A53:A60 A40:A48 A27:A35 A11:A22 A76:A83">
    <cfRule type="cellIs" dxfId="23" priority="49" stopIfTrue="1" operator="equal">
      <formula>"?"</formula>
    </cfRule>
  </conditionalFormatting>
  <conditionalFormatting sqref="B91:B99 B65:B71 B53:B60 B40:B48 B27:B35 B11:B22 B76:B83">
    <cfRule type="expression" dxfId="22" priority="50" stopIfTrue="1">
      <formula>CELL("wiersz",B11)-TRUNC(CELL("wiersz",B11)/2)*2=0</formula>
    </cfRule>
  </conditionalFormatting>
  <conditionalFormatting sqref="J72 J49 J23">
    <cfRule type="cellIs" dxfId="21" priority="43" stopIfTrue="1" operator="between">
      <formula>30</formula>
      <formula>33</formula>
    </cfRule>
  </conditionalFormatting>
  <conditionalFormatting sqref="D107:D108 D111">
    <cfRule type="cellIs" dxfId="20" priority="7" stopIfTrue="1" operator="greaterThanOrEqual">
      <formula>D108</formula>
    </cfRule>
  </conditionalFormatting>
  <conditionalFormatting sqref="D107:D109">
    <cfRule type="cellIs" dxfId="19" priority="5" stopIfTrue="1" operator="greaterThanOrEqual">
      <formula>D111</formula>
    </cfRule>
  </conditionalFormatting>
  <conditionalFormatting sqref="D110">
    <cfRule type="cellIs" dxfId="18" priority="8" stopIfTrue="1" operator="greaterThanOrEqual">
      <formula>#REF!</formula>
    </cfRule>
  </conditionalFormatting>
  <printOptions horizontalCentered="1"/>
  <pageMargins left="0.25" right="0.25" top="0.75" bottom="0.75" header="0.3" footer="0.3"/>
  <pageSetup paperSize="9" scale="65" orientation="landscape" r:id="rId11"/>
  <headerFooter alignWithMargins="0"/>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zoomScaleNormal="100" workbookViewId="0">
      <selection activeCell="A15" sqref="A15"/>
    </sheetView>
  </sheetViews>
  <sheetFormatPr defaultRowHeight="12.75" x14ac:dyDescent="0.2"/>
  <cols>
    <col min="1" max="1" width="114.7109375" customWidth="1"/>
  </cols>
  <sheetData>
    <row r="1" spans="1:1" ht="18" x14ac:dyDescent="0.2">
      <c r="A1" s="266" t="s">
        <v>418</v>
      </c>
    </row>
    <row r="2" spans="1:1" ht="28.5" customHeight="1" x14ac:dyDescent="0.2">
      <c r="A2" s="411" t="s">
        <v>347</v>
      </c>
    </row>
    <row r="3" spans="1:1" ht="24" customHeight="1" x14ac:dyDescent="0.2">
      <c r="A3" s="404" t="s">
        <v>364</v>
      </c>
    </row>
    <row r="4" spans="1:1" ht="24" customHeight="1" x14ac:dyDescent="0.2">
      <c r="A4" s="411" t="s">
        <v>365</v>
      </c>
    </row>
    <row r="5" spans="1:1" ht="21" customHeight="1" x14ac:dyDescent="0.2">
      <c r="A5" s="404" t="s">
        <v>366</v>
      </c>
    </row>
    <row r="6" spans="1:1" ht="21.75" customHeight="1" x14ac:dyDescent="0.2">
      <c r="A6" s="412" t="s">
        <v>432</v>
      </c>
    </row>
    <row r="7" spans="1:1" ht="25.5" customHeight="1" x14ac:dyDescent="0.2">
      <c r="A7" s="412" t="s">
        <v>363</v>
      </c>
    </row>
    <row r="8" spans="1:1" x14ac:dyDescent="0.2">
      <c r="A8" s="413" t="s">
        <v>431</v>
      </c>
    </row>
    <row r="9" spans="1:1" ht="21" customHeight="1" x14ac:dyDescent="0.2">
      <c r="A9" s="414" t="s">
        <v>433</v>
      </c>
    </row>
    <row r="10" spans="1:1" ht="33" customHeight="1" x14ac:dyDescent="0.2">
      <c r="A10" s="415" t="s">
        <v>414</v>
      </c>
    </row>
    <row r="11" spans="1:1" ht="21" customHeight="1" x14ac:dyDescent="0.2">
      <c r="A11" s="413" t="s">
        <v>415</v>
      </c>
    </row>
    <row r="12" spans="1:1" ht="30" customHeight="1" x14ac:dyDescent="0.2">
      <c r="A12" s="414" t="s">
        <v>417</v>
      </c>
    </row>
    <row r="13" spans="1:1" ht="27" customHeight="1" x14ac:dyDescent="0.2">
      <c r="A13" s="415" t="s">
        <v>416</v>
      </c>
    </row>
    <row r="14" spans="1:1" ht="25.5" x14ac:dyDescent="0.2">
      <c r="A14" s="267" t="s">
        <v>355</v>
      </c>
    </row>
    <row r="15" spans="1:1" x14ac:dyDescent="0.2">
      <c r="A15" s="240"/>
    </row>
  </sheetData>
  <customSheetViews>
    <customSheetView guid="{F37773FB-93EB-4E7C-A7BC-0C7CF5F3BF76}">
      <selection activeCell="B10" sqref="B10"/>
      <pageMargins left="0.7" right="0.7" top="0.75" bottom="0.75" header="0.3" footer="0.3"/>
      <pageSetup paperSize="9" scale="77" orientation="portrait" verticalDpi="0" r:id="rId1"/>
    </customSheetView>
    <customSheetView guid="{9C64DA9A-E28C-4A4A-B8DB-01C38281FFB4}" showPageBreaks="1">
      <selection activeCell="A8" sqref="A8"/>
      <pageMargins left="0.25" right="0.25" top="0.75" bottom="0.75" header="0.3" footer="0.3"/>
      <pageSetup paperSize="9" orientation="landscape" r:id="rId2"/>
    </customSheetView>
    <customSheetView guid="{94A1F9DC-A3E4-41B7-B4B1-70A52F79F098}">
      <selection activeCell="A22" sqref="A22"/>
      <pageMargins left="0.7" right="0.7" top="0.75" bottom="0.75" header="0.3" footer="0.3"/>
      <pageSetup paperSize="9" scale="77" orientation="portrait" r:id="rId3"/>
    </customSheetView>
    <customSheetView guid="{E797BC83-41CB-46DE-AB3F-77C27463A23C}">
      <selection activeCell="A15" sqref="A15"/>
      <pageMargins left="0.7" right="0.7" top="0.75" bottom="0.75" header="0.3" footer="0.3"/>
      <pageSetup paperSize="9" orientation="portrait" r:id="rId4"/>
    </customSheetView>
    <customSheetView guid="{98EF0400-6764-4378-9637-BD1012720651}">
      <pageMargins left="0.7" right="0.7" top="0.75" bottom="0.75" header="0.3" footer="0.3"/>
    </customSheetView>
    <customSheetView guid="{5000C0B9-520E-4AAE-965B-14BA100AB7B7}">
      <pageMargins left="0.7" right="0.7" top="0.75" bottom="0.75" header="0.3" footer="0.3"/>
    </customSheetView>
    <customSheetView guid="{2FF3E08E-D768-4DEF-B5A9-4E7216896970}" scale="60" showPageBreaks="1" view="pageBreakPreview">
      <selection activeCell="A2" sqref="A2"/>
      <pageMargins left="0.25" right="0.25" top="0.75" bottom="0.75" header="0.3" footer="0.3"/>
      <pageSetup paperSize="9" orientation="landscape" r:id="rId5"/>
    </customSheetView>
    <customSheetView guid="{140EC1B9-7099-435D-84C6-D0E1CD5C81DA}">
      <selection activeCell="A9" sqref="A9"/>
      <pageMargins left="0.25" right="0.25" top="0.75" bottom="0.75" header="0.3" footer="0.3"/>
      <pageSetup paperSize="9" orientation="landscape" r:id="rId6"/>
    </customSheetView>
    <customSheetView guid="{C527C376-D140-4201-BE78-F52487D41928}" scale="60" showPageBreaks="1" fitToPage="1" view="pageBreakPreview">
      <selection activeCell="A26" sqref="A26"/>
      <pageMargins left="0.7" right="0.7" top="0.75" bottom="0.75" header="0.3" footer="0.3"/>
      <pageSetup paperSize="9" orientation="landscape" r:id="rId7"/>
    </customSheetView>
    <customSheetView guid="{BD4361DE-3A95-4EB2-ACF0-F94A8802FD08}">
      <selection activeCell="B10" sqref="B10"/>
      <pageMargins left="0.7" right="0.7" top="0.75" bottom="0.75" header="0.3" footer="0.3"/>
      <pageSetup paperSize="9" scale="77" orientation="portrait" verticalDpi="0" r:id="rId8"/>
    </customSheetView>
  </customSheetViews>
  <phoneticPr fontId="17" type="noConversion"/>
  <pageMargins left="0.7" right="0.7" top="0.75" bottom="0.75" header="0.3" footer="0.3"/>
  <pageSetup paperSize="9" scale="77" orientation="portrait"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autoPageBreaks="0"/>
  </sheetPr>
  <dimension ref="A1:AL94"/>
  <sheetViews>
    <sheetView topLeftCell="A78" zoomScaleNormal="100" zoomScaleSheetLayoutView="75" workbookViewId="0">
      <selection activeCell="A89" sqref="A89:XFD89"/>
    </sheetView>
  </sheetViews>
  <sheetFormatPr defaultRowHeight="12.75" x14ac:dyDescent="0.2"/>
  <cols>
    <col min="1" max="1" width="36" style="68" customWidth="1"/>
    <col min="2" max="12" width="8.7109375" customWidth="1"/>
    <col min="13" max="13" width="36" style="68" customWidth="1"/>
    <col min="14" max="24" width="8.7109375" customWidth="1"/>
    <col min="25" max="25" width="36" style="68" customWidth="1"/>
    <col min="26" max="38" width="8.7109375" customWidth="1"/>
  </cols>
  <sheetData>
    <row r="1" spans="1:38" ht="15.75" x14ac:dyDescent="0.25">
      <c r="A1" s="164" t="s">
        <v>143</v>
      </c>
    </row>
    <row r="2" spans="1:38" s="156" customFormat="1" x14ac:dyDescent="0.2">
      <c r="A2" s="155" t="s">
        <v>123</v>
      </c>
      <c r="B2" s="154" t="s">
        <v>367</v>
      </c>
      <c r="C2" s="154" t="s">
        <v>202</v>
      </c>
      <c r="D2" s="154" t="s">
        <v>203</v>
      </c>
      <c r="E2" s="154" t="s">
        <v>204</v>
      </c>
      <c r="F2" s="154" t="s">
        <v>205</v>
      </c>
      <c r="G2" s="154" t="s">
        <v>206</v>
      </c>
      <c r="H2" s="154" t="s">
        <v>207</v>
      </c>
      <c r="I2" s="154" t="s">
        <v>208</v>
      </c>
      <c r="J2" s="154" t="s">
        <v>209</v>
      </c>
      <c r="K2" s="154" t="s">
        <v>210</v>
      </c>
      <c r="L2" s="154" t="s">
        <v>211</v>
      </c>
      <c r="M2" s="155" t="s">
        <v>123</v>
      </c>
      <c r="N2" s="154" t="s">
        <v>368</v>
      </c>
      <c r="O2" s="154" t="s">
        <v>222</v>
      </c>
      <c r="P2" s="154" t="s">
        <v>223</v>
      </c>
      <c r="Q2" s="154" t="s">
        <v>224</v>
      </c>
      <c r="R2" s="154" t="s">
        <v>225</v>
      </c>
      <c r="S2" s="154" t="s">
        <v>226</v>
      </c>
      <c r="T2" s="154" t="s">
        <v>227</v>
      </c>
      <c r="U2" s="154" t="s">
        <v>228</v>
      </c>
      <c r="V2" s="154" t="s">
        <v>229</v>
      </c>
      <c r="W2" s="154" t="s">
        <v>230</v>
      </c>
      <c r="X2" s="154" t="s">
        <v>231</v>
      </c>
      <c r="Y2" s="155" t="s">
        <v>123</v>
      </c>
      <c r="Z2" s="154" t="s">
        <v>232</v>
      </c>
      <c r="AA2" s="154" t="s">
        <v>233</v>
      </c>
      <c r="AB2" s="154" t="s">
        <v>234</v>
      </c>
      <c r="AC2" s="154" t="s">
        <v>235</v>
      </c>
      <c r="AD2" s="154" t="s">
        <v>236</v>
      </c>
      <c r="AE2" s="154" t="s">
        <v>237</v>
      </c>
      <c r="AF2" s="154" t="s">
        <v>238</v>
      </c>
      <c r="AG2" s="154" t="s">
        <v>239</v>
      </c>
      <c r="AH2" s="154" t="s">
        <v>256</v>
      </c>
      <c r="AI2" s="154" t="s">
        <v>257</v>
      </c>
      <c r="AJ2" s="154" t="s">
        <v>258</v>
      </c>
      <c r="AK2" s="154" t="s">
        <v>259</v>
      </c>
      <c r="AL2" s="154" t="s">
        <v>260</v>
      </c>
    </row>
    <row r="3" spans="1:38" hidden="1" x14ac:dyDescent="0.2">
      <c r="A3" s="116"/>
      <c r="B3" s="36"/>
      <c r="C3" s="36"/>
      <c r="D3" s="36"/>
      <c r="E3" s="36"/>
      <c r="F3" s="36"/>
      <c r="G3" s="36"/>
      <c r="H3" s="36"/>
      <c r="I3" s="36"/>
      <c r="J3" s="36"/>
      <c r="K3" s="36"/>
      <c r="L3" s="36"/>
      <c r="M3" s="116"/>
      <c r="N3" s="36"/>
      <c r="O3" s="36"/>
      <c r="P3" s="36"/>
      <c r="Q3" s="36"/>
      <c r="R3" s="36"/>
      <c r="S3" s="36"/>
      <c r="T3" s="36"/>
      <c r="U3" s="36"/>
      <c r="V3" s="36"/>
      <c r="W3" s="36"/>
      <c r="X3" s="36"/>
      <c r="Y3" s="116"/>
      <c r="Z3" s="36"/>
      <c r="AA3" s="36"/>
      <c r="AB3" s="36"/>
      <c r="AC3" s="36"/>
      <c r="AD3" s="36"/>
      <c r="AE3" s="36"/>
      <c r="AF3" s="36"/>
      <c r="AG3" s="36"/>
      <c r="AH3" s="36"/>
      <c r="AI3" s="36"/>
      <c r="AJ3" s="36"/>
      <c r="AK3" s="36"/>
      <c r="AL3" s="36"/>
    </row>
    <row r="4" spans="1:38" x14ac:dyDescent="0.2">
      <c r="A4" s="280" t="str">
        <f>Stac!C9</f>
        <v>Semestr 1</v>
      </c>
      <c r="B4" s="426"/>
      <c r="C4" s="426"/>
      <c r="D4" s="426"/>
      <c r="E4" s="426"/>
      <c r="F4" s="426"/>
      <c r="G4" s="426"/>
      <c r="H4" s="426"/>
      <c r="I4" s="426"/>
      <c r="J4" s="426"/>
      <c r="K4" s="426"/>
      <c r="L4" s="426"/>
      <c r="M4" s="280" t="str">
        <f>Stac!C9</f>
        <v>Semestr 1</v>
      </c>
      <c r="N4" s="426"/>
      <c r="O4" s="426"/>
      <c r="P4" s="426"/>
      <c r="Q4" s="426"/>
      <c r="R4" s="426"/>
      <c r="S4" s="426"/>
      <c r="T4" s="426"/>
      <c r="U4" s="426"/>
      <c r="V4" s="426"/>
      <c r="W4" s="426"/>
      <c r="X4" s="426"/>
      <c r="Y4" s="280" t="str">
        <f>Stac!C9</f>
        <v>Semestr 1</v>
      </c>
      <c r="Z4" s="426"/>
      <c r="AA4" s="426"/>
      <c r="AB4" s="426"/>
      <c r="AC4" s="426"/>
      <c r="AD4" s="426"/>
      <c r="AE4" s="426"/>
      <c r="AF4" s="426"/>
      <c r="AG4" s="426"/>
      <c r="AH4" s="426"/>
      <c r="AI4" s="426"/>
      <c r="AJ4" s="426"/>
      <c r="AK4" s="426"/>
      <c r="AL4" s="426"/>
    </row>
    <row r="5" spans="1:38" hidden="1" x14ac:dyDescent="0.2">
      <c r="A5" s="387" t="str">
        <f>Stac!C10</f>
        <v>Moduł kształcenia</v>
      </c>
      <c r="B5" s="37"/>
      <c r="C5" s="37"/>
      <c r="D5" s="37"/>
      <c r="E5" s="37"/>
      <c r="F5" s="37"/>
      <c r="G5" s="37"/>
      <c r="H5" s="37"/>
      <c r="I5" s="37"/>
      <c r="J5" s="37"/>
      <c r="K5" s="37"/>
      <c r="L5" s="37"/>
      <c r="M5" s="388" t="str">
        <f>Stac!C10</f>
        <v>Moduł kształcenia</v>
      </c>
      <c r="N5" s="37"/>
      <c r="O5" s="37"/>
      <c r="P5" s="37"/>
      <c r="Q5" s="37"/>
      <c r="R5" s="37"/>
      <c r="S5" s="37"/>
      <c r="T5" s="37"/>
      <c r="U5" s="37"/>
      <c r="V5" s="37"/>
      <c r="W5" s="37"/>
      <c r="X5" s="37"/>
      <c r="Y5" s="278" t="str">
        <f>Stac!C10</f>
        <v>Moduł kształcenia</v>
      </c>
      <c r="Z5" s="37"/>
      <c r="AA5" s="37"/>
      <c r="AB5" s="37"/>
      <c r="AC5" s="37"/>
      <c r="AD5" s="37"/>
      <c r="AE5" s="37"/>
      <c r="AF5" s="37"/>
      <c r="AG5" s="37"/>
      <c r="AH5" s="37"/>
      <c r="AI5" s="37"/>
      <c r="AJ5" s="37"/>
      <c r="AK5" s="37"/>
      <c r="AL5" s="37"/>
    </row>
    <row r="6" spans="1:38" x14ac:dyDescent="0.2">
      <c r="A6" s="117" t="str">
        <f>Stac!C11</f>
        <v>Analiza matematyczna</v>
      </c>
      <c r="B6" s="38" t="str">
        <f>IF(ISERR(FIND(B$2,Stac!$R11))=FALSE,"+","-")</f>
        <v>+</v>
      </c>
      <c r="C6" s="38" t="str">
        <f>IF(ISERR(FIND(C$2,Stac!$R11))=FALSE,"+","-")</f>
        <v>-</v>
      </c>
      <c r="D6" s="38" t="str">
        <f>IF(ISERR(FIND(D$2,Stac!$R11))=FALSE,"+","-")</f>
        <v>-</v>
      </c>
      <c r="E6" s="38" t="str">
        <f>IF(ISERR(FIND(E$2,Stac!$R11))=FALSE,"+","-")</f>
        <v>-</v>
      </c>
      <c r="F6" s="38" t="str">
        <f>IF(ISERR(FIND(F$2,Stac!$R11))=FALSE,"+","-")</f>
        <v>-</v>
      </c>
      <c r="G6" s="38" t="str">
        <f>IF(ISERR(FIND(G$2,Stac!$R11))=FALSE,"+","-")</f>
        <v>-</v>
      </c>
      <c r="H6" s="38" t="str">
        <f>IF(ISERR(FIND(H$2,Stac!$R11))=FALSE,"+","-")</f>
        <v>-</v>
      </c>
      <c r="I6" s="38" t="str">
        <f>IF(ISERR(FIND(I$2,Stac!$R11))=FALSE,"+","-")</f>
        <v>-</v>
      </c>
      <c r="J6" s="38" t="str">
        <f>IF(ISERR(FIND(J$2,Stac!$R11))=FALSE,"+","-")</f>
        <v>-</v>
      </c>
      <c r="K6" s="38" t="str">
        <f>IF(ISERR(FIND(K$2,Stac!$R11))=FALSE,"+","-")</f>
        <v>-</v>
      </c>
      <c r="L6" s="38" t="str">
        <f>IF(ISERR(FIND(L$2,Stac!$R11))=FALSE,"+","-")</f>
        <v>-</v>
      </c>
      <c r="M6" s="118" t="str">
        <f>Stac!C11</f>
        <v>Analiza matematyczna</v>
      </c>
      <c r="N6" s="38" t="str">
        <f>IF(ISERR(FIND(N$2,Stac!$S11))=FALSE,"+","-")</f>
        <v>-</v>
      </c>
      <c r="O6" s="38" t="str">
        <f>IF(ISERR(FIND(O$2,Stac!$S11))=FALSE,"+","-")</f>
        <v>-</v>
      </c>
      <c r="P6" s="38" t="str">
        <f>IF(ISERR(FIND(P$2,Stac!$S11))=FALSE,"+","-")</f>
        <v>-</v>
      </c>
      <c r="Q6" s="38" t="str">
        <f>IF(ISERR(FIND(Q$2,Stac!$S11))=FALSE,"+","-")</f>
        <v>+</v>
      </c>
      <c r="R6" s="38" t="str">
        <f>IF(ISERR(FIND(R$2,Stac!$S11))=FALSE,"+","-")</f>
        <v>-</v>
      </c>
      <c r="S6" s="38" t="str">
        <f>IF(ISERR(FIND(S$2,Stac!$S11))=FALSE,"+","-")</f>
        <v>-</v>
      </c>
      <c r="T6" s="38" t="str">
        <f>IF(ISERR(FIND(T$2,Stac!$S11))=FALSE,"+","-")</f>
        <v>-</v>
      </c>
      <c r="U6" s="38" t="str">
        <f>IF(ISERR(FIND(U$2,Stac!$S11))=FALSE,"+","-")</f>
        <v>-</v>
      </c>
      <c r="V6" s="38" t="str">
        <f>IF(ISERR(FIND(V$2,Stac!$S11))=FALSE,"+","-")</f>
        <v>-</v>
      </c>
      <c r="W6" s="38" t="str">
        <f>IF(ISERR(FIND(W$2,Stac!$S11))=FALSE,"+","-")</f>
        <v>-</v>
      </c>
      <c r="X6" s="38" t="str">
        <f>IF(ISERR(FIND(X$2,Stac!$S11))=FALSE,"+","-")</f>
        <v>-</v>
      </c>
      <c r="Y6" s="118" t="str">
        <f>Stac!C11</f>
        <v>Analiza matematyczna</v>
      </c>
      <c r="Z6" s="38" t="str">
        <f>IF(ISERR(FIND(Z$2,Stac!$S11))=FALSE,"+","-")</f>
        <v>-</v>
      </c>
      <c r="AA6" s="38" t="str">
        <f>IF(ISERR(FIND(AA$2,Stac!$S11))=FALSE,"+","-")</f>
        <v>-</v>
      </c>
      <c r="AB6" s="38" t="str">
        <f>IF(ISERR(FIND(AB$2,Stac!$S11))=FALSE,"+","-")</f>
        <v>-</v>
      </c>
      <c r="AC6" s="38" t="str">
        <f>IF(ISERR(FIND(AC$2,Stac!$S11))=FALSE,"+","-")</f>
        <v>-</v>
      </c>
      <c r="AD6" s="38" t="str">
        <f>IF(ISERR(FIND(AD$2,Stac!$S11))=FALSE,"+","-")</f>
        <v>-</v>
      </c>
      <c r="AE6" s="38" t="str">
        <f>IF(ISERR(FIND(AE$2,Stac!$S11))=FALSE,"+","-")</f>
        <v>-</v>
      </c>
      <c r="AF6" s="38" t="str">
        <f>IF(ISERR(FIND(AF$2,Stac!$S11))=FALSE,"+","-")</f>
        <v>-</v>
      </c>
      <c r="AG6" s="38" t="str">
        <f>IF(ISERR(FIND(AG$2,Stac!$S11))=FALSE,"+","-")</f>
        <v>-</v>
      </c>
      <c r="AH6" s="38" t="str">
        <f>IF(ISERR(FIND(AH$2,Stac!$T11))=FALSE,"+","-")</f>
        <v>-</v>
      </c>
      <c r="AI6" s="38" t="str">
        <f>IF(ISERR(FIND(AI$2,Stac!$T11))=FALSE,"+","-")</f>
        <v>+</v>
      </c>
      <c r="AJ6" s="38" t="str">
        <f>IF(ISERR(FIND(AJ$2,Stac!$T11))=FALSE,"+","-")</f>
        <v>-</v>
      </c>
      <c r="AK6" s="38" t="str">
        <f>IF(ISERR(FIND(AK$2,Stac!$T11))=FALSE,"+","-")</f>
        <v>-</v>
      </c>
      <c r="AL6" s="38" t="str">
        <f>IF(ISERR(FIND(AL$2,Stac!$T11))=FALSE,"+","-")</f>
        <v>-</v>
      </c>
    </row>
    <row r="7" spans="1:38" ht="51" x14ac:dyDescent="0.2">
      <c r="A7" s="117" t="str">
        <f>Stac!C12</f>
        <v>Przedmiot obieralny 1: Podstawy programowania - Delphi / Podstawy programowania - Python / Wprowadzenie do algorytmiki</v>
      </c>
      <c r="B7" s="38" t="str">
        <f>IF(ISERR(FIND(B$2,Stac!$R12))=FALSE,"+","-")</f>
        <v>+</v>
      </c>
      <c r="C7" s="38" t="str">
        <f>IF(ISERR(FIND(C$2,Stac!$R12))=FALSE,"+","-")</f>
        <v>-</v>
      </c>
      <c r="D7" s="38" t="str">
        <f>IF(ISERR(FIND(D$2,Stac!$R12))=FALSE,"+","-")</f>
        <v>-</v>
      </c>
      <c r="E7" s="38" t="str">
        <f>IF(ISERR(FIND(E$2,Stac!$R12))=FALSE,"+","-")</f>
        <v>+</v>
      </c>
      <c r="F7" s="38" t="str">
        <f>IF(ISERR(FIND(F$2,Stac!$R12))=FALSE,"+","-")</f>
        <v>-</v>
      </c>
      <c r="G7" s="38" t="str">
        <f>IF(ISERR(FIND(G$2,Stac!$R12))=FALSE,"+","-")</f>
        <v>-</v>
      </c>
      <c r="H7" s="38" t="str">
        <f>IF(ISERR(FIND(H$2,Stac!$R12))=FALSE,"+","-")</f>
        <v>+</v>
      </c>
      <c r="I7" s="38" t="str">
        <f>IF(ISERR(FIND(I$2,Stac!$R12))=FALSE,"+","-")</f>
        <v>-</v>
      </c>
      <c r="J7" s="38" t="str">
        <f>IF(ISERR(FIND(J$2,Stac!$R12))=FALSE,"+","-")</f>
        <v>-</v>
      </c>
      <c r="K7" s="38" t="str">
        <f>IF(ISERR(FIND(K$2,Stac!$R12))=FALSE,"+","-")</f>
        <v>-</v>
      </c>
      <c r="L7" s="38" t="str">
        <f>IF(ISERR(FIND(L$2,Stac!$R12))=FALSE,"+","-")</f>
        <v>-</v>
      </c>
      <c r="M7" s="118" t="str">
        <f>Stac!C12</f>
        <v>Przedmiot obieralny 1: Podstawy programowania - Delphi / Podstawy programowania - Python / Wprowadzenie do algorytmiki</v>
      </c>
      <c r="N7" s="38" t="str">
        <f>IF(ISERR(FIND(N$2,Stac!$S12))=FALSE,"+","-")</f>
        <v>-</v>
      </c>
      <c r="O7" s="38" t="str">
        <f>IF(ISERR(FIND(O$2,Stac!$S12))=FALSE,"+","-")</f>
        <v>-</v>
      </c>
      <c r="P7" s="38" t="str">
        <f>IF(ISERR(FIND(P$2,Stac!$S12))=FALSE,"+","-")</f>
        <v>-</v>
      </c>
      <c r="Q7" s="38" t="str">
        <f>IF(ISERR(FIND(Q$2,Stac!$S12))=FALSE,"+","-")</f>
        <v>+</v>
      </c>
      <c r="R7" s="38" t="str">
        <f>IF(ISERR(FIND(R$2,Stac!$S12))=FALSE,"+","-")</f>
        <v>-</v>
      </c>
      <c r="S7" s="38" t="str">
        <f>IF(ISERR(FIND(S$2,Stac!$S12))=FALSE,"+","-")</f>
        <v>-</v>
      </c>
      <c r="T7" s="38" t="str">
        <f>IF(ISERR(FIND(T$2,Stac!$S12))=FALSE,"+","-")</f>
        <v>-</v>
      </c>
      <c r="U7" s="38" t="str">
        <f>IF(ISERR(FIND(U$2,Stac!$S12))=FALSE,"+","-")</f>
        <v>-</v>
      </c>
      <c r="V7" s="38" t="str">
        <f>IF(ISERR(FIND(V$2,Stac!$S12))=FALSE,"+","-")</f>
        <v>-</v>
      </c>
      <c r="W7" s="38" t="str">
        <f>IF(ISERR(FIND(W$2,Stac!$S12))=FALSE,"+","-")</f>
        <v>-</v>
      </c>
      <c r="X7" s="38" t="str">
        <f>IF(ISERR(FIND(X$2,Stac!$S12))=FALSE,"+","-")</f>
        <v>+</v>
      </c>
      <c r="Y7" s="118" t="str">
        <f>Stac!C12</f>
        <v>Przedmiot obieralny 1: Podstawy programowania - Delphi / Podstawy programowania - Python / Wprowadzenie do algorytmiki</v>
      </c>
      <c r="Z7" s="38" t="str">
        <f>IF(ISERR(FIND(Z$2,Stac!$S12))=FALSE,"+","-")</f>
        <v>-</v>
      </c>
      <c r="AA7" s="38" t="str">
        <f>IF(ISERR(FIND(AA$2,Stac!$S12))=FALSE,"+","-")</f>
        <v>-</v>
      </c>
      <c r="AB7" s="38" t="str">
        <f>IF(ISERR(FIND(AB$2,Stac!$S12))=FALSE,"+","-")</f>
        <v>-</v>
      </c>
      <c r="AC7" s="38" t="str">
        <f>IF(ISERR(FIND(AC$2,Stac!$S12))=FALSE,"+","-")</f>
        <v>-</v>
      </c>
      <c r="AD7" s="38" t="str">
        <f>IF(ISERR(FIND(AD$2,Stac!$S12))=FALSE,"+","-")</f>
        <v>-</v>
      </c>
      <c r="AE7" s="38" t="str">
        <f>IF(ISERR(FIND(AE$2,Stac!$S12))=FALSE,"+","-")</f>
        <v>-</v>
      </c>
      <c r="AF7" s="38" t="str">
        <f>IF(ISERR(FIND(AF$2,Stac!$S12))=FALSE,"+","-")</f>
        <v>+</v>
      </c>
      <c r="AG7" s="38" t="str">
        <f>IF(ISERR(FIND(AG$2,Stac!$S12))=FALSE,"+","-")</f>
        <v>-</v>
      </c>
      <c r="AH7" s="38" t="str">
        <f>IF(ISERR(FIND(AH$2,Stac!$T12))=FALSE,"+","-")</f>
        <v>+</v>
      </c>
      <c r="AI7" s="38" t="str">
        <f>IF(ISERR(FIND(AI$2,Stac!$T12))=FALSE,"+","-")</f>
        <v>+</v>
      </c>
      <c r="AJ7" s="38" t="str">
        <f>IF(ISERR(FIND(AJ$2,Stac!$T12))=FALSE,"+","-")</f>
        <v>-</v>
      </c>
      <c r="AK7" s="38" t="str">
        <f>IF(ISERR(FIND(AK$2,Stac!$T12))=FALSE,"+","-")</f>
        <v>-</v>
      </c>
      <c r="AL7" s="38" t="str">
        <f>IF(ISERR(FIND(AL$2,Stac!$T12))=FALSE,"+","-")</f>
        <v>-</v>
      </c>
    </row>
    <row r="8" spans="1:38" ht="25.5" x14ac:dyDescent="0.2">
      <c r="A8" s="117" t="str">
        <f>Stac!C13</f>
        <v>Wprowadzenie do informatyki / Introduction to Computing</v>
      </c>
      <c r="B8" s="38" t="str">
        <f>IF(ISERR(FIND(B$2,Stac!$R13))=FALSE,"+","-")</f>
        <v>-</v>
      </c>
      <c r="C8" s="38" t="str">
        <f>IF(ISERR(FIND(C$2,Stac!$R13))=FALSE,"+","-")</f>
        <v>-</v>
      </c>
      <c r="D8" s="38" t="str">
        <f>IF(ISERR(FIND(D$2,Stac!$R13))=FALSE,"+","-")</f>
        <v>-</v>
      </c>
      <c r="E8" s="38" t="str">
        <f>IF(ISERR(FIND(E$2,Stac!$R13))=FALSE,"+","-")</f>
        <v>+</v>
      </c>
      <c r="F8" s="38" t="str">
        <f>IF(ISERR(FIND(F$2,Stac!$R13))=FALSE,"+","-")</f>
        <v>+</v>
      </c>
      <c r="G8" s="38" t="str">
        <f>IF(ISERR(FIND(G$2,Stac!$R13))=FALSE,"+","-")</f>
        <v>+</v>
      </c>
      <c r="H8" s="38" t="str">
        <f>IF(ISERR(FIND(H$2,Stac!$R13))=FALSE,"+","-")</f>
        <v>-</v>
      </c>
      <c r="I8" s="38" t="str">
        <f>IF(ISERR(FIND(I$2,Stac!$R13))=FALSE,"+","-")</f>
        <v>+</v>
      </c>
      <c r="J8" s="38" t="str">
        <f>IF(ISERR(FIND(J$2,Stac!$R13))=FALSE,"+","-")</f>
        <v>-</v>
      </c>
      <c r="K8" s="38" t="str">
        <f>IF(ISERR(FIND(K$2,Stac!$R13))=FALSE,"+","-")</f>
        <v>-</v>
      </c>
      <c r="L8" s="38" t="str">
        <f>IF(ISERR(FIND(L$2,Stac!$R13))=FALSE,"+","-")</f>
        <v>+</v>
      </c>
      <c r="M8" s="118" t="str">
        <f>Stac!C13</f>
        <v>Wprowadzenie do informatyki / Introduction to Computing</v>
      </c>
      <c r="N8" s="38" t="str">
        <f>IF(ISERR(FIND(N$2,Stac!$S13))=FALSE,"+","-")</f>
        <v>-</v>
      </c>
      <c r="O8" s="38" t="str">
        <f>IF(ISERR(FIND(O$2,Stac!$S13))=FALSE,"+","-")</f>
        <v>+</v>
      </c>
      <c r="P8" s="38" t="str">
        <f>IF(ISERR(FIND(P$2,Stac!$S13))=FALSE,"+","-")</f>
        <v>-</v>
      </c>
      <c r="Q8" s="38" t="str">
        <f>IF(ISERR(FIND(Q$2,Stac!$S13))=FALSE,"+","-")</f>
        <v>-</v>
      </c>
      <c r="R8" s="38" t="str">
        <f>IF(ISERR(FIND(R$2,Stac!$S13))=FALSE,"+","-")</f>
        <v>+</v>
      </c>
      <c r="S8" s="38" t="str">
        <f>IF(ISERR(FIND(S$2,Stac!$S13))=FALSE,"+","-")</f>
        <v>-</v>
      </c>
      <c r="T8" s="38" t="str">
        <f>IF(ISERR(FIND(T$2,Stac!$S13))=FALSE,"+","-")</f>
        <v>-</v>
      </c>
      <c r="U8" s="38" t="str">
        <f>IF(ISERR(FIND(U$2,Stac!$S13))=FALSE,"+","-")</f>
        <v>-</v>
      </c>
      <c r="V8" s="38" t="str">
        <f>IF(ISERR(FIND(V$2,Stac!$S13))=FALSE,"+","-")</f>
        <v>-</v>
      </c>
      <c r="W8" s="38" t="str">
        <f>IF(ISERR(FIND(W$2,Stac!$S13))=FALSE,"+","-")</f>
        <v>-</v>
      </c>
      <c r="X8" s="38" t="str">
        <f>IF(ISERR(FIND(X$2,Stac!$S13))=FALSE,"+","-")</f>
        <v>-</v>
      </c>
      <c r="Y8" s="118" t="str">
        <f>Stac!C13</f>
        <v>Wprowadzenie do informatyki / Introduction to Computing</v>
      </c>
      <c r="Z8" s="38" t="str">
        <f>IF(ISERR(FIND(Z$2,Stac!$S13))=FALSE,"+","-")</f>
        <v>-</v>
      </c>
      <c r="AA8" s="38" t="str">
        <f>IF(ISERR(FIND(AA$2,Stac!$S13))=FALSE,"+","-")</f>
        <v>-</v>
      </c>
      <c r="AB8" s="38" t="str">
        <f>IF(ISERR(FIND(AB$2,Stac!$S13))=FALSE,"+","-")</f>
        <v>-</v>
      </c>
      <c r="AC8" s="38" t="str">
        <f>IF(ISERR(FIND(AC$2,Stac!$S13))=FALSE,"+","-")</f>
        <v>-</v>
      </c>
      <c r="AD8" s="38" t="str">
        <f>IF(ISERR(FIND(AD$2,Stac!$S13))=FALSE,"+","-")</f>
        <v>-</v>
      </c>
      <c r="AE8" s="38" t="str">
        <f>IF(ISERR(FIND(AE$2,Stac!$S13))=FALSE,"+","-")</f>
        <v>-</v>
      </c>
      <c r="AF8" s="38" t="str">
        <f>IF(ISERR(FIND(AF$2,Stac!$S13))=FALSE,"+","-")</f>
        <v>+</v>
      </c>
      <c r="AG8" s="38" t="str">
        <f>IF(ISERR(FIND(AG$2,Stac!$S13))=FALSE,"+","-")</f>
        <v>-</v>
      </c>
      <c r="AH8" s="38" t="str">
        <f>IF(ISERR(FIND(AH$2,Stac!$T13))=FALSE,"+","-")</f>
        <v>+</v>
      </c>
      <c r="AI8" s="38" t="str">
        <f>IF(ISERR(FIND(AI$2,Stac!$T13))=FALSE,"+","-")</f>
        <v>+</v>
      </c>
      <c r="AJ8" s="38" t="str">
        <f>IF(ISERR(FIND(AJ$2,Stac!$T13))=FALSE,"+","-")</f>
        <v>-</v>
      </c>
      <c r="AK8" s="38" t="str">
        <f>IF(ISERR(FIND(AK$2,Stac!$T13))=FALSE,"+","-")</f>
        <v>-</v>
      </c>
      <c r="AL8" s="38" t="str">
        <f>IF(ISERR(FIND(AL$2,Stac!$T13))=FALSE,"+","-")</f>
        <v>-</v>
      </c>
    </row>
    <row r="9" spans="1:38" x14ac:dyDescent="0.2">
      <c r="A9" s="117" t="str">
        <f>Stac!C14</f>
        <v>Matematyka dyskretna</v>
      </c>
      <c r="B9" s="38" t="str">
        <f>IF(ISERR(FIND(B$2,Stac!$R14))=FALSE,"+","-")</f>
        <v>+</v>
      </c>
      <c r="C9" s="38" t="str">
        <f>IF(ISERR(FIND(C$2,Stac!$R14))=FALSE,"+","-")</f>
        <v>-</v>
      </c>
      <c r="D9" s="38" t="str">
        <f>IF(ISERR(FIND(D$2,Stac!$R14))=FALSE,"+","-")</f>
        <v>-</v>
      </c>
      <c r="E9" s="38" t="str">
        <f>IF(ISERR(FIND(E$2,Stac!$R14))=FALSE,"+","-")</f>
        <v>-</v>
      </c>
      <c r="F9" s="38" t="str">
        <f>IF(ISERR(FIND(F$2,Stac!$R14))=FALSE,"+","-")</f>
        <v>-</v>
      </c>
      <c r="G9" s="38" t="str">
        <f>IF(ISERR(FIND(G$2,Stac!$R14))=FALSE,"+","-")</f>
        <v>-</v>
      </c>
      <c r="H9" s="38" t="str">
        <f>IF(ISERR(FIND(H$2,Stac!$R14))=FALSE,"+","-")</f>
        <v>+</v>
      </c>
      <c r="I9" s="38" t="str">
        <f>IF(ISERR(FIND(I$2,Stac!$R14))=FALSE,"+","-")</f>
        <v>-</v>
      </c>
      <c r="J9" s="38" t="str">
        <f>IF(ISERR(FIND(J$2,Stac!$R14))=FALSE,"+","-")</f>
        <v>-</v>
      </c>
      <c r="K9" s="38" t="str">
        <f>IF(ISERR(FIND(K$2,Stac!$R14))=FALSE,"+","-")</f>
        <v>-</v>
      </c>
      <c r="L9" s="38" t="str">
        <f>IF(ISERR(FIND(L$2,Stac!$R14))=FALSE,"+","-")</f>
        <v>-</v>
      </c>
      <c r="M9" s="118" t="str">
        <f>Stac!C14</f>
        <v>Matematyka dyskretna</v>
      </c>
      <c r="N9" s="38" t="str">
        <f>IF(ISERR(FIND(N$2,Stac!$S14))=FALSE,"+","-")</f>
        <v>-</v>
      </c>
      <c r="O9" s="38" t="str">
        <f>IF(ISERR(FIND(O$2,Stac!$S14))=FALSE,"+","-")</f>
        <v>-</v>
      </c>
      <c r="P9" s="38" t="str">
        <f>IF(ISERR(FIND(P$2,Stac!$S14))=FALSE,"+","-")</f>
        <v>+</v>
      </c>
      <c r="Q9" s="38" t="str">
        <f>IF(ISERR(FIND(Q$2,Stac!$S14))=FALSE,"+","-")</f>
        <v>+</v>
      </c>
      <c r="R9" s="38" t="str">
        <f>IF(ISERR(FIND(R$2,Stac!$S14))=FALSE,"+","-")</f>
        <v>-</v>
      </c>
      <c r="S9" s="38" t="str">
        <f>IF(ISERR(FIND(S$2,Stac!$S14))=FALSE,"+","-")</f>
        <v>-</v>
      </c>
      <c r="T9" s="38" t="str">
        <f>IF(ISERR(FIND(T$2,Stac!$S14))=FALSE,"+","-")</f>
        <v>-</v>
      </c>
      <c r="U9" s="38" t="str">
        <f>IF(ISERR(FIND(U$2,Stac!$S14))=FALSE,"+","-")</f>
        <v>-</v>
      </c>
      <c r="V9" s="38" t="str">
        <f>IF(ISERR(FIND(V$2,Stac!$S14))=FALSE,"+","-")</f>
        <v>-</v>
      </c>
      <c r="W9" s="38" t="str">
        <f>IF(ISERR(FIND(W$2,Stac!$S14))=FALSE,"+","-")</f>
        <v>-</v>
      </c>
      <c r="X9" s="38" t="str">
        <f>IF(ISERR(FIND(X$2,Stac!$S14))=FALSE,"+","-")</f>
        <v>-</v>
      </c>
      <c r="Y9" s="118" t="str">
        <f>Stac!C14</f>
        <v>Matematyka dyskretna</v>
      </c>
      <c r="Z9" s="38" t="str">
        <f>IF(ISERR(FIND(Z$2,Stac!$S14))=FALSE,"+","-")</f>
        <v>-</v>
      </c>
      <c r="AA9" s="38" t="str">
        <f>IF(ISERR(FIND(AA$2,Stac!$S14))=FALSE,"+","-")</f>
        <v>-</v>
      </c>
      <c r="AB9" s="38" t="str">
        <f>IF(ISERR(FIND(AB$2,Stac!$S14))=FALSE,"+","-")</f>
        <v>-</v>
      </c>
      <c r="AC9" s="38" t="str">
        <f>IF(ISERR(FIND(AC$2,Stac!$S14))=FALSE,"+","-")</f>
        <v>-</v>
      </c>
      <c r="AD9" s="38" t="str">
        <f>IF(ISERR(FIND(AD$2,Stac!$S14))=FALSE,"+","-")</f>
        <v>-</v>
      </c>
      <c r="AE9" s="38" t="str">
        <f>IF(ISERR(FIND(AE$2,Stac!$S14))=FALSE,"+","-")</f>
        <v>-</v>
      </c>
      <c r="AF9" s="38" t="str">
        <f>IF(ISERR(FIND(AF$2,Stac!$S14))=FALSE,"+","-")</f>
        <v>-</v>
      </c>
      <c r="AG9" s="38" t="str">
        <f>IF(ISERR(FIND(AG$2,Stac!$S14))=FALSE,"+","-")</f>
        <v>-</v>
      </c>
      <c r="AH9" s="38" t="str">
        <f>IF(ISERR(FIND(AH$2,Stac!$T14))=FALSE,"+","-")</f>
        <v>-</v>
      </c>
      <c r="AI9" s="38" t="str">
        <f>IF(ISERR(FIND(AI$2,Stac!$T14))=FALSE,"+","-")</f>
        <v>+</v>
      </c>
      <c r="AJ9" s="38" t="str">
        <f>IF(ISERR(FIND(AJ$2,Stac!$T14))=FALSE,"+","-")</f>
        <v>-</v>
      </c>
      <c r="AK9" s="38" t="str">
        <f>IF(ISERR(FIND(AK$2,Stac!$T14))=FALSE,"+","-")</f>
        <v>-</v>
      </c>
      <c r="AL9" s="38" t="str">
        <f>IF(ISERR(FIND(AL$2,Stac!$T14))=FALSE,"+","-")</f>
        <v>-</v>
      </c>
    </row>
    <row r="10" spans="1:38" x14ac:dyDescent="0.2">
      <c r="A10" s="117" t="str">
        <f>Stac!C15</f>
        <v>Narzędzia informatyki</v>
      </c>
      <c r="B10" s="38" t="str">
        <f>IF(ISERR(FIND(B$2,Stac!$R15))=FALSE,"+","-")</f>
        <v>-</v>
      </c>
      <c r="C10" s="38" t="str">
        <f>IF(ISERR(FIND(C$2,Stac!$R15))=FALSE,"+","-")</f>
        <v>-</v>
      </c>
      <c r="D10" s="38" t="str">
        <f>IF(ISERR(FIND(D$2,Stac!$R15))=FALSE,"+","-")</f>
        <v>+</v>
      </c>
      <c r="E10" s="38" t="str">
        <f>IF(ISERR(FIND(E$2,Stac!$R15))=FALSE,"+","-")</f>
        <v>-</v>
      </c>
      <c r="F10" s="38" t="str">
        <f>IF(ISERR(FIND(F$2,Stac!$R15))=FALSE,"+","-")</f>
        <v>+</v>
      </c>
      <c r="G10" s="38" t="str">
        <f>IF(ISERR(FIND(G$2,Stac!$R15))=FALSE,"+","-")</f>
        <v>-</v>
      </c>
      <c r="H10" s="38" t="str">
        <f>IF(ISERR(FIND(H$2,Stac!$R15))=FALSE,"+","-")</f>
        <v>-</v>
      </c>
      <c r="I10" s="38" t="str">
        <f>IF(ISERR(FIND(I$2,Stac!$R15))=FALSE,"+","-")</f>
        <v>+</v>
      </c>
      <c r="J10" s="38" t="str">
        <f>IF(ISERR(FIND(J$2,Stac!$R15))=FALSE,"+","-")</f>
        <v>-</v>
      </c>
      <c r="K10" s="38" t="str">
        <f>IF(ISERR(FIND(K$2,Stac!$R15))=FALSE,"+","-")</f>
        <v>+</v>
      </c>
      <c r="L10" s="38" t="str">
        <f>IF(ISERR(FIND(L$2,Stac!$R15))=FALSE,"+","-")</f>
        <v>-</v>
      </c>
      <c r="M10" s="118" t="str">
        <f>Stac!C15</f>
        <v>Narzędzia informatyki</v>
      </c>
      <c r="N10" s="38" t="str">
        <f>IF(ISERR(FIND(N$2,Stac!$S15))=FALSE,"+","-")</f>
        <v>-</v>
      </c>
      <c r="O10" s="38" t="str">
        <f>IF(ISERR(FIND(O$2,Stac!$S15))=FALSE,"+","-")</f>
        <v>+</v>
      </c>
      <c r="P10" s="38" t="str">
        <f>IF(ISERR(FIND(P$2,Stac!$S15))=FALSE,"+","-")</f>
        <v>-</v>
      </c>
      <c r="Q10" s="38" t="str">
        <f>IF(ISERR(FIND(Q$2,Stac!$S15))=FALSE,"+","-")</f>
        <v>-</v>
      </c>
      <c r="R10" s="38" t="str">
        <f>IF(ISERR(FIND(R$2,Stac!$S15))=FALSE,"+","-")</f>
        <v>+</v>
      </c>
      <c r="S10" s="38" t="str">
        <f>IF(ISERR(FIND(S$2,Stac!$S15))=FALSE,"+","-")</f>
        <v>-</v>
      </c>
      <c r="T10" s="38" t="str">
        <f>IF(ISERR(FIND(T$2,Stac!$S15))=FALSE,"+","-")</f>
        <v>-</v>
      </c>
      <c r="U10" s="38" t="str">
        <f>IF(ISERR(FIND(U$2,Stac!$S15))=FALSE,"+","-")</f>
        <v>-</v>
      </c>
      <c r="V10" s="38" t="str">
        <f>IF(ISERR(FIND(V$2,Stac!$S15))=FALSE,"+","-")</f>
        <v>-</v>
      </c>
      <c r="W10" s="38" t="str">
        <f>IF(ISERR(FIND(W$2,Stac!$S15))=FALSE,"+","-")</f>
        <v>-</v>
      </c>
      <c r="X10" s="38" t="str">
        <f>IF(ISERR(FIND(X$2,Stac!$S15))=FALSE,"+","-")</f>
        <v>-</v>
      </c>
      <c r="Y10" s="118" t="str">
        <f>Stac!C15</f>
        <v>Narzędzia informatyki</v>
      </c>
      <c r="Z10" s="38" t="str">
        <f>IF(ISERR(FIND(Z$2,Stac!$S15))=FALSE,"+","-")</f>
        <v>-</v>
      </c>
      <c r="AA10" s="38" t="str">
        <f>IF(ISERR(FIND(AA$2,Stac!$S15))=FALSE,"+","-")</f>
        <v>-</v>
      </c>
      <c r="AB10" s="38" t="str">
        <f>IF(ISERR(FIND(AB$2,Stac!$S15))=FALSE,"+","-")</f>
        <v>-</v>
      </c>
      <c r="AC10" s="38" t="str">
        <f>IF(ISERR(FIND(AC$2,Stac!$S15))=FALSE,"+","-")</f>
        <v>-</v>
      </c>
      <c r="AD10" s="38" t="str">
        <f>IF(ISERR(FIND(AD$2,Stac!$S15))=FALSE,"+","-")</f>
        <v>-</v>
      </c>
      <c r="AE10" s="38" t="str">
        <f>IF(ISERR(FIND(AE$2,Stac!$S15))=FALSE,"+","-")</f>
        <v>-</v>
      </c>
      <c r="AF10" s="38" t="str">
        <f>IF(ISERR(FIND(AF$2,Stac!$S15))=FALSE,"+","-")</f>
        <v>-</v>
      </c>
      <c r="AG10" s="38" t="str">
        <f>IF(ISERR(FIND(AG$2,Stac!$S15))=FALSE,"+","-")</f>
        <v>-</v>
      </c>
      <c r="AH10" s="38" t="str">
        <f>IF(ISERR(FIND(AH$2,Stac!$T15))=FALSE,"+","-")</f>
        <v>+</v>
      </c>
      <c r="AI10" s="38" t="str">
        <f>IF(ISERR(FIND(AI$2,Stac!$T15))=FALSE,"+","-")</f>
        <v>-</v>
      </c>
      <c r="AJ10" s="38" t="str">
        <f>IF(ISERR(FIND(AJ$2,Stac!$T15))=FALSE,"+","-")</f>
        <v>-</v>
      </c>
      <c r="AK10" s="38" t="str">
        <f>IF(ISERR(FIND(AK$2,Stac!$T15))=FALSE,"+","-")</f>
        <v>+</v>
      </c>
      <c r="AL10" s="38" t="str">
        <f>IF(ISERR(FIND(AL$2,Stac!$T15))=FALSE,"+","-")</f>
        <v>-</v>
      </c>
    </row>
    <row r="11" spans="1:38" x14ac:dyDescent="0.2">
      <c r="A11" s="117" t="str">
        <f>Stac!C16</f>
        <v>Algebra liniowa</v>
      </c>
      <c r="B11" s="38" t="str">
        <f>IF(ISERR(FIND(B$2,Stac!$R16))=FALSE,"+","-")</f>
        <v>-</v>
      </c>
      <c r="C11" s="38" t="str">
        <f>IF(ISERR(FIND(C$2,Stac!$R16))=FALSE,"+","-")</f>
        <v>-</v>
      </c>
      <c r="D11" s="38" t="str">
        <f>IF(ISERR(FIND(D$2,Stac!$R16))=FALSE,"+","-")</f>
        <v>-</v>
      </c>
      <c r="E11" s="38" t="str">
        <f>IF(ISERR(FIND(E$2,Stac!$R16))=FALSE,"+","-")</f>
        <v>-</v>
      </c>
      <c r="F11" s="38" t="str">
        <f>IF(ISERR(FIND(F$2,Stac!$R16))=FALSE,"+","-")</f>
        <v>-</v>
      </c>
      <c r="G11" s="38" t="str">
        <f>IF(ISERR(FIND(G$2,Stac!$R16))=FALSE,"+","-")</f>
        <v>-</v>
      </c>
      <c r="H11" s="38" t="str">
        <f>IF(ISERR(FIND(H$2,Stac!$R16))=FALSE,"+","-")</f>
        <v>-</v>
      </c>
      <c r="I11" s="38" t="str">
        <f>IF(ISERR(FIND(I$2,Stac!$R16))=FALSE,"+","-")</f>
        <v>-</v>
      </c>
      <c r="J11" s="38" t="str">
        <f>IF(ISERR(FIND(J$2,Stac!$R16))=FALSE,"+","-")</f>
        <v>-</v>
      </c>
      <c r="K11" s="38" t="str">
        <f>IF(ISERR(FIND(K$2,Stac!$R16))=FALSE,"+","-")</f>
        <v>-</v>
      </c>
      <c r="L11" s="38" t="str">
        <f>IF(ISERR(FIND(L$2,Stac!$R16))=FALSE,"+","-")</f>
        <v>-</v>
      </c>
      <c r="M11" s="118" t="str">
        <f>Stac!C16</f>
        <v>Algebra liniowa</v>
      </c>
      <c r="N11" s="38" t="str">
        <f>IF(ISERR(FIND(N$2,Stac!$S16))=FALSE,"+","-")</f>
        <v>-</v>
      </c>
      <c r="O11" s="38" t="str">
        <f>IF(ISERR(FIND(O$2,Stac!$S16))=FALSE,"+","-")</f>
        <v>-</v>
      </c>
      <c r="P11" s="38" t="str">
        <f>IF(ISERR(FIND(P$2,Stac!$S16))=FALSE,"+","-")</f>
        <v>-</v>
      </c>
      <c r="Q11" s="38" t="str">
        <f>IF(ISERR(FIND(Q$2,Stac!$S16))=FALSE,"+","-")</f>
        <v>+</v>
      </c>
      <c r="R11" s="38" t="str">
        <f>IF(ISERR(FIND(R$2,Stac!$S16))=FALSE,"+","-")</f>
        <v>-</v>
      </c>
      <c r="S11" s="38" t="str">
        <f>IF(ISERR(FIND(S$2,Stac!$S16))=FALSE,"+","-")</f>
        <v>-</v>
      </c>
      <c r="T11" s="38" t="str">
        <f>IF(ISERR(FIND(T$2,Stac!$S16))=FALSE,"+","-")</f>
        <v>-</v>
      </c>
      <c r="U11" s="38" t="str">
        <f>IF(ISERR(FIND(U$2,Stac!$S16))=FALSE,"+","-")</f>
        <v>-</v>
      </c>
      <c r="V11" s="38" t="str">
        <f>IF(ISERR(FIND(V$2,Stac!$S16))=FALSE,"+","-")</f>
        <v>-</v>
      </c>
      <c r="W11" s="38" t="str">
        <f>IF(ISERR(FIND(W$2,Stac!$S16))=FALSE,"+","-")</f>
        <v>-</v>
      </c>
      <c r="X11" s="38" t="str">
        <f>IF(ISERR(FIND(X$2,Stac!$S16))=FALSE,"+","-")</f>
        <v>-</v>
      </c>
      <c r="Y11" s="118" t="str">
        <f>Stac!C16</f>
        <v>Algebra liniowa</v>
      </c>
      <c r="Z11" s="38" t="str">
        <f>IF(ISERR(FIND(Z$2,Stac!$S16))=FALSE,"+","-")</f>
        <v>-</v>
      </c>
      <c r="AA11" s="38" t="str">
        <f>IF(ISERR(FIND(AA$2,Stac!$S16))=FALSE,"+","-")</f>
        <v>-</v>
      </c>
      <c r="AB11" s="38" t="str">
        <f>IF(ISERR(FIND(AB$2,Stac!$S16))=FALSE,"+","-")</f>
        <v>-</v>
      </c>
      <c r="AC11" s="38" t="str">
        <f>IF(ISERR(FIND(AC$2,Stac!$S16))=FALSE,"+","-")</f>
        <v>-</v>
      </c>
      <c r="AD11" s="38" t="str">
        <f>IF(ISERR(FIND(AD$2,Stac!$S16))=FALSE,"+","-")</f>
        <v>-</v>
      </c>
      <c r="AE11" s="38" t="str">
        <f>IF(ISERR(FIND(AE$2,Stac!$S16))=FALSE,"+","-")</f>
        <v>-</v>
      </c>
      <c r="AF11" s="38" t="str">
        <f>IF(ISERR(FIND(AF$2,Stac!$S16))=FALSE,"+","-")</f>
        <v>-</v>
      </c>
      <c r="AG11" s="38" t="str">
        <f>IF(ISERR(FIND(AG$2,Stac!$S16))=FALSE,"+","-")</f>
        <v>-</v>
      </c>
      <c r="AH11" s="38" t="str">
        <f>IF(ISERR(FIND(AH$2,Stac!$T16))=FALSE,"+","-")</f>
        <v>-</v>
      </c>
      <c r="AI11" s="38" t="str">
        <f>IF(ISERR(FIND(AI$2,Stac!$T16))=FALSE,"+","-")</f>
        <v>+</v>
      </c>
      <c r="AJ11" s="38" t="str">
        <f>IF(ISERR(FIND(AJ$2,Stac!$T16))=FALSE,"+","-")</f>
        <v>-</v>
      </c>
      <c r="AK11" s="38" t="str">
        <f>IF(ISERR(FIND(AK$2,Stac!$T16))=FALSE,"+","-")</f>
        <v>-</v>
      </c>
      <c r="AL11" s="38" t="str">
        <f>IF(ISERR(FIND(AL$2,Stac!$T16))=FALSE,"+","-")</f>
        <v>-</v>
      </c>
    </row>
    <row r="12" spans="1:38" x14ac:dyDescent="0.2">
      <c r="A12" s="117" t="str">
        <f>Stac!C17</f>
        <v>Logika obliczeniowa</v>
      </c>
      <c r="B12" s="38" t="str">
        <f>IF(ISERR(FIND(B$2,Stac!$R17))=FALSE,"+","-")</f>
        <v>+</v>
      </c>
      <c r="C12" s="38" t="str">
        <f>IF(ISERR(FIND(C$2,Stac!$R17))=FALSE,"+","-")</f>
        <v>-</v>
      </c>
      <c r="D12" s="38" t="str">
        <f>IF(ISERR(FIND(D$2,Stac!$R17))=FALSE,"+","-")</f>
        <v>-</v>
      </c>
      <c r="E12" s="38" t="str">
        <f>IF(ISERR(FIND(E$2,Stac!$R17))=FALSE,"+","-")</f>
        <v>-</v>
      </c>
      <c r="F12" s="38" t="str">
        <f>IF(ISERR(FIND(F$2,Stac!$R17))=FALSE,"+","-")</f>
        <v>-</v>
      </c>
      <c r="G12" s="38" t="str">
        <f>IF(ISERR(FIND(G$2,Stac!$R17))=FALSE,"+","-")</f>
        <v>-</v>
      </c>
      <c r="H12" s="38" t="str">
        <f>IF(ISERR(FIND(H$2,Stac!$R17))=FALSE,"+","-")</f>
        <v>+</v>
      </c>
      <c r="I12" s="38" t="str">
        <f>IF(ISERR(FIND(I$2,Stac!$R17))=FALSE,"+","-")</f>
        <v>-</v>
      </c>
      <c r="J12" s="38" t="str">
        <f>IF(ISERR(FIND(J$2,Stac!$R17))=FALSE,"+","-")</f>
        <v>-</v>
      </c>
      <c r="K12" s="38" t="str">
        <f>IF(ISERR(FIND(K$2,Stac!$R17))=FALSE,"+","-")</f>
        <v>-</v>
      </c>
      <c r="L12" s="38" t="str">
        <f>IF(ISERR(FIND(L$2,Stac!$R17))=FALSE,"+","-")</f>
        <v>-</v>
      </c>
      <c r="M12" s="118" t="str">
        <f>Stac!C17</f>
        <v>Logika obliczeniowa</v>
      </c>
      <c r="N12" s="38" t="str">
        <f>IF(ISERR(FIND(N$2,Stac!$S17))=FALSE,"+","-")</f>
        <v>-</v>
      </c>
      <c r="O12" s="38" t="str">
        <f>IF(ISERR(FIND(O$2,Stac!$S17))=FALSE,"+","-")</f>
        <v>-</v>
      </c>
      <c r="P12" s="38" t="str">
        <f>IF(ISERR(FIND(P$2,Stac!$S17))=FALSE,"+","-")</f>
        <v>+</v>
      </c>
      <c r="Q12" s="38" t="str">
        <f>IF(ISERR(FIND(Q$2,Stac!$S17))=FALSE,"+","-")</f>
        <v>+</v>
      </c>
      <c r="R12" s="38" t="str">
        <f>IF(ISERR(FIND(R$2,Stac!$S17))=FALSE,"+","-")</f>
        <v>-</v>
      </c>
      <c r="S12" s="38" t="str">
        <f>IF(ISERR(FIND(S$2,Stac!$S17))=FALSE,"+","-")</f>
        <v>-</v>
      </c>
      <c r="T12" s="38" t="str">
        <f>IF(ISERR(FIND(T$2,Stac!$S17))=FALSE,"+","-")</f>
        <v>-</v>
      </c>
      <c r="U12" s="38" t="str">
        <f>IF(ISERR(FIND(U$2,Stac!$S17))=FALSE,"+","-")</f>
        <v>-</v>
      </c>
      <c r="V12" s="38" t="str">
        <f>IF(ISERR(FIND(V$2,Stac!$S17))=FALSE,"+","-")</f>
        <v>-</v>
      </c>
      <c r="W12" s="38" t="str">
        <f>IF(ISERR(FIND(W$2,Stac!$S17))=FALSE,"+","-")</f>
        <v>-</v>
      </c>
      <c r="X12" s="38" t="str">
        <f>IF(ISERR(FIND(X$2,Stac!$S17))=FALSE,"+","-")</f>
        <v>-</v>
      </c>
      <c r="Y12" s="118" t="str">
        <f>Stac!C17</f>
        <v>Logika obliczeniowa</v>
      </c>
      <c r="Z12" s="38" t="str">
        <f>IF(ISERR(FIND(Z$2,Stac!$S17))=FALSE,"+","-")</f>
        <v>-</v>
      </c>
      <c r="AA12" s="38" t="str">
        <f>IF(ISERR(FIND(AA$2,Stac!$S17))=FALSE,"+","-")</f>
        <v>-</v>
      </c>
      <c r="AB12" s="38" t="str">
        <f>IF(ISERR(FIND(AB$2,Stac!$S17))=FALSE,"+","-")</f>
        <v>-</v>
      </c>
      <c r="AC12" s="38" t="str">
        <f>IF(ISERR(FIND(AC$2,Stac!$S17))=FALSE,"+","-")</f>
        <v>-</v>
      </c>
      <c r="AD12" s="38" t="str">
        <f>IF(ISERR(FIND(AD$2,Stac!$S17))=FALSE,"+","-")</f>
        <v>-</v>
      </c>
      <c r="AE12" s="38" t="str">
        <f>IF(ISERR(FIND(AE$2,Stac!$S17))=FALSE,"+","-")</f>
        <v>-</v>
      </c>
      <c r="AF12" s="38" t="str">
        <f>IF(ISERR(FIND(AF$2,Stac!$S17))=FALSE,"+","-")</f>
        <v>-</v>
      </c>
      <c r="AG12" s="38" t="str">
        <f>IF(ISERR(FIND(AG$2,Stac!$S17))=FALSE,"+","-")</f>
        <v>-</v>
      </c>
      <c r="AH12" s="38" t="str">
        <f>IF(ISERR(FIND(AH$2,Stac!$T17))=FALSE,"+","-")</f>
        <v>+</v>
      </c>
      <c r="AI12" s="38" t="str">
        <f>IF(ISERR(FIND(AI$2,Stac!$T17))=FALSE,"+","-")</f>
        <v>-</v>
      </c>
      <c r="AJ12" s="38" t="str">
        <f>IF(ISERR(FIND(AJ$2,Stac!$T17))=FALSE,"+","-")</f>
        <v>-</v>
      </c>
      <c r="AK12" s="38" t="str">
        <f>IF(ISERR(FIND(AK$2,Stac!$T17))=FALSE,"+","-")</f>
        <v>-</v>
      </c>
      <c r="AL12" s="38" t="str">
        <f>IF(ISERR(FIND(AL$2,Stac!$T17))=FALSE,"+","-")</f>
        <v>-</v>
      </c>
    </row>
    <row r="13" spans="1:38" x14ac:dyDescent="0.2">
      <c r="A13" s="117" t="str">
        <f>Stac!C18</f>
        <v>Język angielski</v>
      </c>
      <c r="B13" s="38" t="str">
        <f>IF(ISERR(FIND(B$2,Stac!$R18))=FALSE,"+","-")</f>
        <v>-</v>
      </c>
      <c r="C13" s="38" t="str">
        <f>IF(ISERR(FIND(C$2,Stac!$R18))=FALSE,"+","-")</f>
        <v>-</v>
      </c>
      <c r="D13" s="38" t="str">
        <f>IF(ISERR(FIND(D$2,Stac!$R18))=FALSE,"+","-")</f>
        <v>-</v>
      </c>
      <c r="E13" s="38" t="str">
        <f>IF(ISERR(FIND(E$2,Stac!$R18))=FALSE,"+","-")</f>
        <v>-</v>
      </c>
      <c r="F13" s="38" t="str">
        <f>IF(ISERR(FIND(F$2,Stac!$R18))=FALSE,"+","-")</f>
        <v>-</v>
      </c>
      <c r="G13" s="38" t="str">
        <f>IF(ISERR(FIND(G$2,Stac!$R18))=FALSE,"+","-")</f>
        <v>-</v>
      </c>
      <c r="H13" s="38" t="str">
        <f>IF(ISERR(FIND(H$2,Stac!$R18))=FALSE,"+","-")</f>
        <v>-</v>
      </c>
      <c r="I13" s="38" t="str">
        <f>IF(ISERR(FIND(I$2,Stac!$R18))=FALSE,"+","-")</f>
        <v>-</v>
      </c>
      <c r="J13" s="38" t="str">
        <f>IF(ISERR(FIND(J$2,Stac!$R18))=FALSE,"+","-")</f>
        <v>-</v>
      </c>
      <c r="K13" s="38" t="str">
        <f>IF(ISERR(FIND(K$2,Stac!$R18))=FALSE,"+","-")</f>
        <v>-</v>
      </c>
      <c r="L13" s="38" t="str">
        <f>IF(ISERR(FIND(L$2,Stac!$R18))=FALSE,"+","-")</f>
        <v>-</v>
      </c>
      <c r="M13" s="118" t="str">
        <f>Stac!C18</f>
        <v>Język angielski</v>
      </c>
      <c r="N13" s="38" t="str">
        <f>IF(ISERR(FIND(N$2,Stac!$S18))=FALSE,"+","-")</f>
        <v>+</v>
      </c>
      <c r="O13" s="38" t="str">
        <f>IF(ISERR(FIND(O$2,Stac!$S18))=FALSE,"+","-")</f>
        <v>-</v>
      </c>
      <c r="P13" s="38" t="str">
        <f>IF(ISERR(FIND(P$2,Stac!$S18))=FALSE,"+","-")</f>
        <v>-</v>
      </c>
      <c r="Q13" s="38" t="str">
        <f>IF(ISERR(FIND(Q$2,Stac!$S18))=FALSE,"+","-")</f>
        <v>-</v>
      </c>
      <c r="R13" s="38" t="str">
        <f>IF(ISERR(FIND(R$2,Stac!$S18))=FALSE,"+","-")</f>
        <v>-</v>
      </c>
      <c r="S13" s="38" t="str">
        <f>IF(ISERR(FIND(S$2,Stac!$S18))=FALSE,"+","-")</f>
        <v>-</v>
      </c>
      <c r="T13" s="38" t="str">
        <f>IF(ISERR(FIND(T$2,Stac!$S18))=FALSE,"+","-")</f>
        <v>-</v>
      </c>
      <c r="U13" s="38" t="str">
        <f>IF(ISERR(FIND(U$2,Stac!$S18))=FALSE,"+","-")</f>
        <v>-</v>
      </c>
      <c r="V13" s="38" t="str">
        <f>IF(ISERR(FIND(V$2,Stac!$S18))=FALSE,"+","-")</f>
        <v>-</v>
      </c>
      <c r="W13" s="38" t="str">
        <f>IF(ISERR(FIND(W$2,Stac!$S18))=FALSE,"+","-")</f>
        <v>-</v>
      </c>
      <c r="X13" s="38" t="str">
        <f>IF(ISERR(FIND(X$2,Stac!$S18))=FALSE,"+","-")</f>
        <v>-</v>
      </c>
      <c r="Y13" s="118" t="str">
        <f>Stac!C18</f>
        <v>Język angielski</v>
      </c>
      <c r="Z13" s="38" t="str">
        <f>IF(ISERR(FIND(Z$2,Stac!$S18))=FALSE,"+","-")</f>
        <v>-</v>
      </c>
      <c r="AA13" s="38" t="str">
        <f>IF(ISERR(FIND(AA$2,Stac!$S18))=FALSE,"+","-")</f>
        <v>-</v>
      </c>
      <c r="AB13" s="38" t="str">
        <f>IF(ISERR(FIND(AB$2,Stac!$S18))=FALSE,"+","-")</f>
        <v>-</v>
      </c>
      <c r="AC13" s="38" t="str">
        <f>IF(ISERR(FIND(AC$2,Stac!$S18))=FALSE,"+","-")</f>
        <v>+</v>
      </c>
      <c r="AD13" s="38" t="str">
        <f>IF(ISERR(FIND(AD$2,Stac!$S18))=FALSE,"+","-")</f>
        <v>+</v>
      </c>
      <c r="AE13" s="38" t="str">
        <f>IF(ISERR(FIND(AE$2,Stac!$S18))=FALSE,"+","-")</f>
        <v>+</v>
      </c>
      <c r="AF13" s="38" t="str">
        <f>IF(ISERR(FIND(AF$2,Stac!$S18))=FALSE,"+","-")</f>
        <v>-</v>
      </c>
      <c r="AG13" s="38" t="str">
        <f>IF(ISERR(FIND(AG$2,Stac!$S18))=FALSE,"+","-")</f>
        <v>-</v>
      </c>
      <c r="AH13" s="38" t="str">
        <f>IF(ISERR(FIND(AH$2,Stac!$T18))=FALSE,"+","-")</f>
        <v>-</v>
      </c>
      <c r="AI13" s="38" t="str">
        <f>IF(ISERR(FIND(AI$2,Stac!$T18))=FALSE,"+","-")</f>
        <v>-</v>
      </c>
      <c r="AJ13" s="38" t="str">
        <f>IF(ISERR(FIND(AJ$2,Stac!$T18))=FALSE,"+","-")</f>
        <v>-</v>
      </c>
      <c r="AK13" s="38" t="str">
        <f>IF(ISERR(FIND(AK$2,Stac!$T18))=FALSE,"+","-")</f>
        <v>+</v>
      </c>
      <c r="AL13" s="38" t="str">
        <f>IF(ISERR(FIND(AL$2,Stac!$T18))=FALSE,"+","-")</f>
        <v>-</v>
      </c>
    </row>
    <row r="14" spans="1:38" x14ac:dyDescent="0.2">
      <c r="A14" s="117" t="str">
        <f>Stac!C19</f>
        <v>Wychowanie fizyczne</v>
      </c>
      <c r="B14" s="38" t="str">
        <f>IF(ISERR(FIND(B$2,Stac!$R19))=FALSE,"+","-")</f>
        <v>-</v>
      </c>
      <c r="C14" s="38" t="str">
        <f>IF(ISERR(FIND(C$2,Stac!$R19))=FALSE,"+","-")</f>
        <v>-</v>
      </c>
      <c r="D14" s="38" t="str">
        <f>IF(ISERR(FIND(D$2,Stac!$R19))=FALSE,"+","-")</f>
        <v>-</v>
      </c>
      <c r="E14" s="38" t="str">
        <f>IF(ISERR(FIND(E$2,Stac!$R19))=FALSE,"+","-")</f>
        <v>-</v>
      </c>
      <c r="F14" s="38" t="str">
        <f>IF(ISERR(FIND(F$2,Stac!$R19))=FALSE,"+","-")</f>
        <v>-</v>
      </c>
      <c r="G14" s="38" t="str">
        <f>IF(ISERR(FIND(G$2,Stac!$R19))=FALSE,"+","-")</f>
        <v>-</v>
      </c>
      <c r="H14" s="38" t="str">
        <f>IF(ISERR(FIND(H$2,Stac!$R19))=FALSE,"+","-")</f>
        <v>-</v>
      </c>
      <c r="I14" s="38" t="str">
        <f>IF(ISERR(FIND(I$2,Stac!$R19))=FALSE,"+","-")</f>
        <v>-</v>
      </c>
      <c r="J14" s="38" t="str">
        <f>IF(ISERR(FIND(J$2,Stac!$R19))=FALSE,"+","-")</f>
        <v>-</v>
      </c>
      <c r="K14" s="38" t="str">
        <f>IF(ISERR(FIND(K$2,Stac!$R19))=FALSE,"+","-")</f>
        <v>-</v>
      </c>
      <c r="L14" s="38" t="str">
        <f>IF(ISERR(FIND(L$2,Stac!$R19))=FALSE,"+","-")</f>
        <v>-</v>
      </c>
      <c r="M14" s="118" t="str">
        <f>Stac!C19</f>
        <v>Wychowanie fizyczne</v>
      </c>
      <c r="N14" s="38" t="str">
        <f>IF(ISERR(FIND(N$2,Stac!$S19))=FALSE,"+","-")</f>
        <v>-</v>
      </c>
      <c r="O14" s="38" t="str">
        <f>IF(ISERR(FIND(O$2,Stac!$S19))=FALSE,"+","-")</f>
        <v>-</v>
      </c>
      <c r="P14" s="38" t="str">
        <f>IF(ISERR(FIND(P$2,Stac!$S19))=FALSE,"+","-")</f>
        <v>-</v>
      </c>
      <c r="Q14" s="38" t="str">
        <f>IF(ISERR(FIND(Q$2,Stac!$S19))=FALSE,"+","-")</f>
        <v>-</v>
      </c>
      <c r="R14" s="38" t="str">
        <f>IF(ISERR(FIND(R$2,Stac!$S19))=FALSE,"+","-")</f>
        <v>-</v>
      </c>
      <c r="S14" s="38" t="str">
        <f>IF(ISERR(FIND(S$2,Stac!$S19))=FALSE,"+","-")</f>
        <v>-</v>
      </c>
      <c r="T14" s="38" t="str">
        <f>IF(ISERR(FIND(T$2,Stac!$S19))=FALSE,"+","-")</f>
        <v>-</v>
      </c>
      <c r="U14" s="38" t="str">
        <f>IF(ISERR(FIND(U$2,Stac!$S19))=FALSE,"+","-")</f>
        <v>-</v>
      </c>
      <c r="V14" s="38" t="str">
        <f>IF(ISERR(FIND(V$2,Stac!$S19))=FALSE,"+","-")</f>
        <v>-</v>
      </c>
      <c r="W14" s="38" t="str">
        <f>IF(ISERR(FIND(W$2,Stac!$S19))=FALSE,"+","-")</f>
        <v>-</v>
      </c>
      <c r="X14" s="38" t="str">
        <f>IF(ISERR(FIND(X$2,Stac!$S19))=FALSE,"+","-")</f>
        <v>-</v>
      </c>
      <c r="Y14" s="118" t="str">
        <f>Stac!C19</f>
        <v>Wychowanie fizyczne</v>
      </c>
      <c r="Z14" s="38" t="str">
        <f>IF(ISERR(FIND(Z$2,Stac!$S19))=FALSE,"+","-")</f>
        <v>-</v>
      </c>
      <c r="AA14" s="38" t="str">
        <f>IF(ISERR(FIND(AA$2,Stac!$S19))=FALSE,"+","-")</f>
        <v>-</v>
      </c>
      <c r="AB14" s="38" t="str">
        <f>IF(ISERR(FIND(AB$2,Stac!$S19))=FALSE,"+","-")</f>
        <v>-</v>
      </c>
      <c r="AC14" s="38" t="str">
        <f>IF(ISERR(FIND(AC$2,Stac!$S19))=FALSE,"+","-")</f>
        <v>-</v>
      </c>
      <c r="AD14" s="38" t="str">
        <f>IF(ISERR(FIND(AD$2,Stac!$S19))=FALSE,"+","-")</f>
        <v>-</v>
      </c>
      <c r="AE14" s="38" t="str">
        <f>IF(ISERR(FIND(AE$2,Stac!$S19))=FALSE,"+","-")</f>
        <v>-</v>
      </c>
      <c r="AF14" s="38" t="str">
        <f>IF(ISERR(FIND(AF$2,Stac!$S19))=FALSE,"+","-")</f>
        <v>+</v>
      </c>
      <c r="AG14" s="38" t="str">
        <f>IF(ISERR(FIND(AG$2,Stac!$S19))=FALSE,"+","-")</f>
        <v>-</v>
      </c>
      <c r="AH14" s="38" t="str">
        <f>IF(ISERR(FIND(AH$2,Stac!$T19))=FALSE,"+","-")</f>
        <v>-</v>
      </c>
      <c r="AI14" s="38" t="str">
        <f>IF(ISERR(FIND(AI$2,Stac!$T19))=FALSE,"+","-")</f>
        <v>-</v>
      </c>
      <c r="AJ14" s="38" t="str">
        <f>IF(ISERR(FIND(AJ$2,Stac!$T19))=FALSE,"+","-")</f>
        <v>-</v>
      </c>
      <c r="AK14" s="38" t="str">
        <f>IF(ISERR(FIND(AK$2,Stac!$T19))=FALSE,"+","-")</f>
        <v>-</v>
      </c>
      <c r="AL14" s="38" t="str">
        <f>IF(ISERR(FIND(AL$2,Stac!$T19))=FALSE,"+","-")</f>
        <v>-</v>
      </c>
    </row>
    <row r="15" spans="1:38" x14ac:dyDescent="0.2">
      <c r="A15" s="117" t="str">
        <f>Stac!C20</f>
        <v>Usługi biblioteczne i informacyjne</v>
      </c>
      <c r="B15" s="38" t="str">
        <f>IF(ISERR(FIND(B$2,Stac!$R20))=FALSE,"+","-")</f>
        <v>-</v>
      </c>
      <c r="C15" s="38" t="str">
        <f>IF(ISERR(FIND(C$2,Stac!$R20))=FALSE,"+","-")</f>
        <v>-</v>
      </c>
      <c r="D15" s="38" t="str">
        <f>IF(ISERR(FIND(D$2,Stac!$R20))=FALSE,"+","-")</f>
        <v>-</v>
      </c>
      <c r="E15" s="38" t="str">
        <f>IF(ISERR(FIND(E$2,Stac!$R20))=FALSE,"+","-")</f>
        <v>-</v>
      </c>
      <c r="F15" s="38" t="str">
        <f>IF(ISERR(FIND(F$2,Stac!$R20))=FALSE,"+","-")</f>
        <v>-</v>
      </c>
      <c r="G15" s="38" t="str">
        <f>IF(ISERR(FIND(G$2,Stac!$R20))=FALSE,"+","-")</f>
        <v>-</v>
      </c>
      <c r="H15" s="38" t="str">
        <f>IF(ISERR(FIND(H$2,Stac!$R20))=FALSE,"+","-")</f>
        <v>-</v>
      </c>
      <c r="I15" s="38" t="str">
        <f>IF(ISERR(FIND(I$2,Stac!$R20))=FALSE,"+","-")</f>
        <v>-</v>
      </c>
      <c r="J15" s="38" t="str">
        <f>IF(ISERR(FIND(J$2,Stac!$R20))=FALSE,"+","-")</f>
        <v>-</v>
      </c>
      <c r="K15" s="38" t="str">
        <f>IF(ISERR(FIND(K$2,Stac!$R20))=FALSE,"+","-")</f>
        <v>-</v>
      </c>
      <c r="L15" s="38" t="str">
        <f>IF(ISERR(FIND(L$2,Stac!$R20))=FALSE,"+","-")</f>
        <v>-</v>
      </c>
      <c r="M15" s="118" t="str">
        <f>Stac!C20</f>
        <v>Usługi biblioteczne i informacyjne</v>
      </c>
      <c r="N15" s="38" t="str">
        <f>IF(ISERR(FIND(N$2,Stac!$S20))=FALSE,"+","-")</f>
        <v>-</v>
      </c>
      <c r="O15" s="38" t="str">
        <f>IF(ISERR(FIND(O$2,Stac!$S20))=FALSE,"+","-")</f>
        <v>-</v>
      </c>
      <c r="P15" s="38" t="str">
        <f>IF(ISERR(FIND(P$2,Stac!$S20))=FALSE,"+","-")</f>
        <v>-</v>
      </c>
      <c r="Q15" s="38" t="str">
        <f>IF(ISERR(FIND(Q$2,Stac!$S20))=FALSE,"+","-")</f>
        <v>-</v>
      </c>
      <c r="R15" s="38" t="str">
        <f>IF(ISERR(FIND(R$2,Stac!$S20))=FALSE,"+","-")</f>
        <v>-</v>
      </c>
      <c r="S15" s="38" t="str">
        <f>IF(ISERR(FIND(S$2,Stac!$S20))=FALSE,"+","-")</f>
        <v>-</v>
      </c>
      <c r="T15" s="38" t="str">
        <f>IF(ISERR(FIND(T$2,Stac!$S20))=FALSE,"+","-")</f>
        <v>-</v>
      </c>
      <c r="U15" s="38" t="str">
        <f>IF(ISERR(FIND(U$2,Stac!$S20))=FALSE,"+","-")</f>
        <v>-</v>
      </c>
      <c r="V15" s="38" t="str">
        <f>IF(ISERR(FIND(V$2,Stac!$S20))=FALSE,"+","-")</f>
        <v>-</v>
      </c>
      <c r="W15" s="38" t="str">
        <f>IF(ISERR(FIND(W$2,Stac!$S20))=FALSE,"+","-")</f>
        <v>-</v>
      </c>
      <c r="X15" s="38" t="str">
        <f>IF(ISERR(FIND(X$2,Stac!$S20))=FALSE,"+","-")</f>
        <v>-</v>
      </c>
      <c r="Y15" s="118" t="str">
        <f>Stac!C20</f>
        <v>Usługi biblioteczne i informacyjne</v>
      </c>
      <c r="Z15" s="38" t="str">
        <f>IF(ISERR(FIND(Z$2,Stac!$S20))=FALSE,"+","-")</f>
        <v>-</v>
      </c>
      <c r="AA15" s="38" t="str">
        <f>IF(ISERR(FIND(AA$2,Stac!$S20))=FALSE,"+","-")</f>
        <v>-</v>
      </c>
      <c r="AB15" s="38" t="str">
        <f>IF(ISERR(FIND(AB$2,Stac!$S20))=FALSE,"+","-")</f>
        <v>-</v>
      </c>
      <c r="AC15" s="38" t="str">
        <f>IF(ISERR(FIND(AC$2,Stac!$S20))=FALSE,"+","-")</f>
        <v>-</v>
      </c>
      <c r="AD15" s="38" t="str">
        <f>IF(ISERR(FIND(AD$2,Stac!$S20))=FALSE,"+","-")</f>
        <v>-</v>
      </c>
      <c r="AE15" s="38" t="str">
        <f>IF(ISERR(FIND(AE$2,Stac!$S20))=FALSE,"+","-")</f>
        <v>-</v>
      </c>
      <c r="AF15" s="38" t="str">
        <f>IF(ISERR(FIND(AF$2,Stac!$S20))=FALSE,"+","-")</f>
        <v>-</v>
      </c>
      <c r="AG15" s="38" t="str">
        <f>IF(ISERR(FIND(AG$2,Stac!$S20))=FALSE,"+","-")</f>
        <v>-</v>
      </c>
      <c r="AH15" s="38" t="str">
        <f>IF(ISERR(FIND(AH$2,Stac!$T20))=FALSE,"+","-")</f>
        <v>-</v>
      </c>
      <c r="AI15" s="38" t="str">
        <f>IF(ISERR(FIND(AI$2,Stac!$T20))=FALSE,"+","-")</f>
        <v>-</v>
      </c>
      <c r="AJ15" s="38" t="str">
        <f>IF(ISERR(FIND(AJ$2,Stac!$T20))=FALSE,"+","-")</f>
        <v>-</v>
      </c>
      <c r="AK15" s="38" t="str">
        <f>IF(ISERR(FIND(AK$2,Stac!$T20))=FALSE,"+","-")</f>
        <v>-</v>
      </c>
      <c r="AL15" s="38" t="str">
        <f>IF(ISERR(FIND(AL$2,Stac!$T20))=FALSE,"+","-")</f>
        <v>-</v>
      </c>
    </row>
    <row r="16" spans="1:38" ht="25.5" x14ac:dyDescent="0.2">
      <c r="A16" s="117" t="str">
        <f>Stac!C21</f>
        <v xml:space="preserve">Podstawowe szkolenie z zakresu przepisów obowiązujących na uczelni </v>
      </c>
      <c r="B16" s="38" t="str">
        <f>IF(ISERR(FIND(B$2,Stac!$R21))=FALSE,"+","-")</f>
        <v>-</v>
      </c>
      <c r="C16" s="38" t="str">
        <f>IF(ISERR(FIND(C$2,Stac!$R21))=FALSE,"+","-")</f>
        <v>-</v>
      </c>
      <c r="D16" s="38" t="str">
        <f>IF(ISERR(FIND(D$2,Stac!$R21))=FALSE,"+","-")</f>
        <v>-</v>
      </c>
      <c r="E16" s="38" t="str">
        <f>IF(ISERR(FIND(E$2,Stac!$R21))=FALSE,"+","-")</f>
        <v>-</v>
      </c>
      <c r="F16" s="38" t="str">
        <f>IF(ISERR(FIND(F$2,Stac!$R21))=FALSE,"+","-")</f>
        <v>-</v>
      </c>
      <c r="G16" s="38" t="str">
        <f>IF(ISERR(FIND(G$2,Stac!$R21))=FALSE,"+","-")</f>
        <v>-</v>
      </c>
      <c r="H16" s="38" t="str">
        <f>IF(ISERR(FIND(H$2,Stac!$R21))=FALSE,"+","-")</f>
        <v>-</v>
      </c>
      <c r="I16" s="38" t="str">
        <f>IF(ISERR(FIND(I$2,Stac!$R21))=FALSE,"+","-")</f>
        <v>-</v>
      </c>
      <c r="J16" s="38" t="str">
        <f>IF(ISERR(FIND(J$2,Stac!$R21))=FALSE,"+","-")</f>
        <v>-</v>
      </c>
      <c r="K16" s="38" t="str">
        <f>IF(ISERR(FIND(K$2,Stac!$R21))=FALSE,"+","-")</f>
        <v>-</v>
      </c>
      <c r="L16" s="38" t="str">
        <f>IF(ISERR(FIND(L$2,Stac!$R21))=FALSE,"+","-")</f>
        <v>-</v>
      </c>
      <c r="M16" s="118" t="str">
        <f>Stac!C21</f>
        <v xml:space="preserve">Podstawowe szkolenie z zakresu przepisów obowiązujących na uczelni </v>
      </c>
      <c r="N16" s="38" t="str">
        <f>IF(ISERR(FIND(N$2,Stac!$S21))=FALSE,"+","-")</f>
        <v>-</v>
      </c>
      <c r="O16" s="38" t="str">
        <f>IF(ISERR(FIND(O$2,Stac!$S21))=FALSE,"+","-")</f>
        <v>-</v>
      </c>
      <c r="P16" s="38" t="str">
        <f>IF(ISERR(FIND(P$2,Stac!$S21))=FALSE,"+","-")</f>
        <v>-</v>
      </c>
      <c r="Q16" s="38" t="str">
        <f>IF(ISERR(FIND(Q$2,Stac!$S21))=FALSE,"+","-")</f>
        <v>-</v>
      </c>
      <c r="R16" s="38" t="str">
        <f>IF(ISERR(FIND(R$2,Stac!$S21))=FALSE,"+","-")</f>
        <v>-</v>
      </c>
      <c r="S16" s="38" t="str">
        <f>IF(ISERR(FIND(S$2,Stac!$S21))=FALSE,"+","-")</f>
        <v>-</v>
      </c>
      <c r="T16" s="38" t="str">
        <f>IF(ISERR(FIND(T$2,Stac!$S21))=FALSE,"+","-")</f>
        <v>-</v>
      </c>
      <c r="U16" s="38" t="str">
        <f>IF(ISERR(FIND(U$2,Stac!$S21))=FALSE,"+","-")</f>
        <v>-</v>
      </c>
      <c r="V16" s="38" t="str">
        <f>IF(ISERR(FIND(V$2,Stac!$S21))=FALSE,"+","-")</f>
        <v>-</v>
      </c>
      <c r="W16" s="38" t="str">
        <f>IF(ISERR(FIND(W$2,Stac!$S21))=FALSE,"+","-")</f>
        <v>-</v>
      </c>
      <c r="X16" s="38" t="str">
        <f>IF(ISERR(FIND(X$2,Stac!$S21))=FALSE,"+","-")</f>
        <v>-</v>
      </c>
      <c r="Y16" s="118" t="str">
        <f>Stac!C21</f>
        <v xml:space="preserve">Podstawowe szkolenie z zakresu przepisów obowiązujących na uczelni </v>
      </c>
      <c r="Z16" s="38" t="str">
        <f>IF(ISERR(FIND(Z$2,Stac!$S21))=FALSE,"+","-")</f>
        <v>-</v>
      </c>
      <c r="AA16" s="38" t="str">
        <f>IF(ISERR(FIND(AA$2,Stac!$S21))=FALSE,"+","-")</f>
        <v>-</v>
      </c>
      <c r="AB16" s="38" t="str">
        <f>IF(ISERR(FIND(AB$2,Stac!$S21))=FALSE,"+","-")</f>
        <v>-</v>
      </c>
      <c r="AC16" s="38" t="str">
        <f>IF(ISERR(FIND(AC$2,Stac!$S21))=FALSE,"+","-")</f>
        <v>-</v>
      </c>
      <c r="AD16" s="38" t="str">
        <f>IF(ISERR(FIND(AD$2,Stac!$S21))=FALSE,"+","-")</f>
        <v>-</v>
      </c>
      <c r="AE16" s="38" t="str">
        <f>IF(ISERR(FIND(AE$2,Stac!$S21))=FALSE,"+","-")</f>
        <v>-</v>
      </c>
      <c r="AF16" s="38" t="str">
        <f>IF(ISERR(FIND(AF$2,Stac!$S21))=FALSE,"+","-")</f>
        <v>-</v>
      </c>
      <c r="AG16" s="38" t="str">
        <f>IF(ISERR(FIND(AG$2,Stac!$S21))=FALSE,"+","-")</f>
        <v>-</v>
      </c>
      <c r="AH16" s="38" t="str">
        <f>IF(ISERR(FIND(AH$2,Stac!$T21))=FALSE,"+","-")</f>
        <v>-</v>
      </c>
      <c r="AI16" s="38" t="str">
        <f>IF(ISERR(FIND(AI$2,Stac!$T21))=FALSE,"+","-")</f>
        <v>-</v>
      </c>
      <c r="AJ16" s="38" t="str">
        <f>IF(ISERR(FIND(AJ$2,Stac!$T21))=FALSE,"+","-")</f>
        <v>-</v>
      </c>
      <c r="AK16" s="38" t="str">
        <f>IF(ISERR(FIND(AK$2,Stac!$T21))=FALSE,"+","-")</f>
        <v>+</v>
      </c>
      <c r="AL16" s="38" t="str">
        <f>IF(ISERR(FIND(AL$2,Stac!$T21))=FALSE,"+","-")</f>
        <v>-</v>
      </c>
    </row>
    <row r="17" spans="1:38" x14ac:dyDescent="0.2">
      <c r="A17" s="117" t="str">
        <f>Stac!C22</f>
        <v>Podstawowe szkolenie z zakresu BHP</v>
      </c>
      <c r="B17" s="38" t="str">
        <f>IF(ISERR(FIND(B$2,Stac!$R22))=FALSE,"+","-")</f>
        <v>-</v>
      </c>
      <c r="C17" s="38" t="str">
        <f>IF(ISERR(FIND(C$2,Stac!$R22))=FALSE,"+","-")</f>
        <v>-</v>
      </c>
      <c r="D17" s="38" t="str">
        <f>IF(ISERR(FIND(D$2,Stac!$R22))=FALSE,"+","-")</f>
        <v>-</v>
      </c>
      <c r="E17" s="38" t="str">
        <f>IF(ISERR(FIND(E$2,Stac!$R22))=FALSE,"+","-")</f>
        <v>-</v>
      </c>
      <c r="F17" s="38" t="str">
        <f>IF(ISERR(FIND(F$2,Stac!$R22))=FALSE,"+","-")</f>
        <v>-</v>
      </c>
      <c r="G17" s="38" t="str">
        <f>IF(ISERR(FIND(G$2,Stac!$R22))=FALSE,"+","-")</f>
        <v>-</v>
      </c>
      <c r="H17" s="38" t="str">
        <f>IF(ISERR(FIND(H$2,Stac!$R22))=FALSE,"+","-")</f>
        <v>-</v>
      </c>
      <c r="I17" s="38" t="str">
        <f>IF(ISERR(FIND(I$2,Stac!$R22))=FALSE,"+","-")</f>
        <v>-</v>
      </c>
      <c r="J17" s="38" t="str">
        <f>IF(ISERR(FIND(J$2,Stac!$R22))=FALSE,"+","-")</f>
        <v>-</v>
      </c>
      <c r="K17" s="38" t="str">
        <f>IF(ISERR(FIND(K$2,Stac!$R22))=FALSE,"+","-")</f>
        <v>-</v>
      </c>
      <c r="L17" s="38" t="str">
        <f>IF(ISERR(FIND(L$2,Stac!$R22))=FALSE,"+","-")</f>
        <v>-</v>
      </c>
      <c r="M17" s="118" t="str">
        <f>Stac!C22</f>
        <v>Podstawowe szkolenie z zakresu BHP</v>
      </c>
      <c r="N17" s="38" t="str">
        <f>IF(ISERR(FIND(N$2,Stac!$S22))=FALSE,"+","-")</f>
        <v>-</v>
      </c>
      <c r="O17" s="38" t="str">
        <f>IF(ISERR(FIND(O$2,Stac!$S22))=FALSE,"+","-")</f>
        <v>-</v>
      </c>
      <c r="P17" s="38" t="str">
        <f>IF(ISERR(FIND(P$2,Stac!$S22))=FALSE,"+","-")</f>
        <v>-</v>
      </c>
      <c r="Q17" s="38" t="str">
        <f>IF(ISERR(FIND(Q$2,Stac!$S22))=FALSE,"+","-")</f>
        <v>-</v>
      </c>
      <c r="R17" s="38" t="str">
        <f>IF(ISERR(FIND(R$2,Stac!$S22))=FALSE,"+","-")</f>
        <v>-</v>
      </c>
      <c r="S17" s="38" t="str">
        <f>IF(ISERR(FIND(S$2,Stac!$S22))=FALSE,"+","-")</f>
        <v>-</v>
      </c>
      <c r="T17" s="38" t="str">
        <f>IF(ISERR(FIND(T$2,Stac!$S22))=FALSE,"+","-")</f>
        <v>+</v>
      </c>
      <c r="U17" s="38" t="str">
        <f>IF(ISERR(FIND(U$2,Stac!$S22))=FALSE,"+","-")</f>
        <v>-</v>
      </c>
      <c r="V17" s="38" t="str">
        <f>IF(ISERR(FIND(V$2,Stac!$S22))=FALSE,"+","-")</f>
        <v>-</v>
      </c>
      <c r="W17" s="38" t="str">
        <f>IF(ISERR(FIND(W$2,Stac!$S22))=FALSE,"+","-")</f>
        <v>-</v>
      </c>
      <c r="X17" s="38" t="str">
        <f>IF(ISERR(FIND(X$2,Stac!$S22))=FALSE,"+","-")</f>
        <v>-</v>
      </c>
      <c r="Y17" s="118" t="str">
        <f>Stac!C22</f>
        <v>Podstawowe szkolenie z zakresu BHP</v>
      </c>
      <c r="Z17" s="38" t="str">
        <f>IF(ISERR(FIND(Z$2,Stac!$S22))=FALSE,"+","-")</f>
        <v>-</v>
      </c>
      <c r="AA17" s="38" t="str">
        <f>IF(ISERR(FIND(AA$2,Stac!$S22))=FALSE,"+","-")</f>
        <v>-</v>
      </c>
      <c r="AB17" s="38" t="str">
        <f>IF(ISERR(FIND(AB$2,Stac!$S22))=FALSE,"+","-")</f>
        <v>-</v>
      </c>
      <c r="AC17" s="38" t="str">
        <f>IF(ISERR(FIND(AC$2,Stac!$S22))=FALSE,"+","-")</f>
        <v>-</v>
      </c>
      <c r="AD17" s="38" t="str">
        <f>IF(ISERR(FIND(AD$2,Stac!$S22))=FALSE,"+","-")</f>
        <v>-</v>
      </c>
      <c r="AE17" s="38" t="str">
        <f>IF(ISERR(FIND(AE$2,Stac!$S22))=FALSE,"+","-")</f>
        <v>-</v>
      </c>
      <c r="AF17" s="38" t="str">
        <f>IF(ISERR(FIND(AF$2,Stac!$S22))=FALSE,"+","-")</f>
        <v>-</v>
      </c>
      <c r="AG17" s="38" t="str">
        <f>IF(ISERR(FIND(AG$2,Stac!$S22))=FALSE,"+","-")</f>
        <v>-</v>
      </c>
      <c r="AH17" s="38" t="str">
        <f>IF(ISERR(FIND(AH$2,Stac!$T22))=FALSE,"+","-")</f>
        <v>-</v>
      </c>
      <c r="AI17" s="38" t="str">
        <f>IF(ISERR(FIND(AI$2,Stac!$T22))=FALSE,"+","-")</f>
        <v>-</v>
      </c>
      <c r="AJ17" s="38" t="str">
        <f>IF(ISERR(FIND(AJ$2,Stac!$T22))=FALSE,"+","-")</f>
        <v>-</v>
      </c>
      <c r="AK17" s="38" t="str">
        <f>IF(ISERR(FIND(AK$2,Stac!$T22))=FALSE,"+","-")</f>
        <v>-</v>
      </c>
      <c r="AL17" s="38" t="str">
        <f>IF(ISERR(FIND(AL$2,Stac!$T22))=FALSE,"+","-")</f>
        <v>-</v>
      </c>
    </row>
    <row r="18" spans="1:38" hidden="1" x14ac:dyDescent="0.2">
      <c r="A18" s="117">
        <f>Stac!C23</f>
        <v>0</v>
      </c>
      <c r="B18" s="38" t="str">
        <f>IF(ISERR(FIND(B$2,Stac!$R23))=FALSE,"+","-")</f>
        <v>-</v>
      </c>
      <c r="C18" s="38" t="str">
        <f>IF(ISERR(FIND(C$2,Stac!$R23))=FALSE,"+","-")</f>
        <v>-</v>
      </c>
      <c r="D18" s="38" t="str">
        <f>IF(ISERR(FIND(D$2,Stac!$R23))=FALSE,"+","-")</f>
        <v>-</v>
      </c>
      <c r="E18" s="38" t="str">
        <f>IF(ISERR(FIND(E$2,Stac!$R23))=FALSE,"+","-")</f>
        <v>-</v>
      </c>
      <c r="F18" s="38" t="str">
        <f>IF(ISERR(FIND(F$2,Stac!$R23))=FALSE,"+","-")</f>
        <v>-</v>
      </c>
      <c r="G18" s="38" t="str">
        <f>IF(ISERR(FIND(G$2,Stac!$R23))=FALSE,"+","-")</f>
        <v>-</v>
      </c>
      <c r="H18" s="38" t="str">
        <f>IF(ISERR(FIND(H$2,Stac!$R23))=FALSE,"+","-")</f>
        <v>-</v>
      </c>
      <c r="I18" s="38" t="str">
        <f>IF(ISERR(FIND(I$2,Stac!$R23))=FALSE,"+","-")</f>
        <v>-</v>
      </c>
      <c r="J18" s="38" t="str">
        <f>IF(ISERR(FIND(J$2,Stac!$R23))=FALSE,"+","-")</f>
        <v>-</v>
      </c>
      <c r="K18" s="38" t="str">
        <f>IF(ISERR(FIND(K$2,Stac!$R23))=FALSE,"+","-")</f>
        <v>-</v>
      </c>
      <c r="L18" s="38" t="str">
        <f>IF(ISERR(FIND(L$2,Stac!$R23))=FALSE,"+","-")</f>
        <v>-</v>
      </c>
      <c r="M18" s="118">
        <f>Stac!C23</f>
        <v>0</v>
      </c>
      <c r="N18" s="38" t="str">
        <f>IF(ISERR(FIND(N$2,Stac!$S23))=FALSE,"+","-")</f>
        <v>-</v>
      </c>
      <c r="O18" s="38" t="str">
        <f>IF(ISERR(FIND(O$2,Stac!$S23))=FALSE,"+","-")</f>
        <v>-</v>
      </c>
      <c r="P18" s="38" t="str">
        <f>IF(ISERR(FIND(P$2,Stac!$S23))=FALSE,"+","-")</f>
        <v>-</v>
      </c>
      <c r="Q18" s="38" t="str">
        <f>IF(ISERR(FIND(Q$2,Stac!$S23))=FALSE,"+","-")</f>
        <v>-</v>
      </c>
      <c r="R18" s="38" t="str">
        <f>IF(ISERR(FIND(R$2,Stac!$S23))=FALSE,"+","-")</f>
        <v>-</v>
      </c>
      <c r="S18" s="38" t="str">
        <f>IF(ISERR(FIND(S$2,Stac!$S23))=FALSE,"+","-")</f>
        <v>-</v>
      </c>
      <c r="T18" s="38" t="str">
        <f>IF(ISERR(FIND(T$2,Stac!$S23))=FALSE,"+","-")</f>
        <v>-</v>
      </c>
      <c r="U18" s="38" t="str">
        <f>IF(ISERR(FIND(U$2,Stac!$S23))=FALSE,"+","-")</f>
        <v>-</v>
      </c>
      <c r="V18" s="38" t="str">
        <f>IF(ISERR(FIND(V$2,Stac!$S23))=FALSE,"+","-")</f>
        <v>-</v>
      </c>
      <c r="W18" s="38" t="str">
        <f>IF(ISERR(FIND(W$2,Stac!$S23))=FALSE,"+","-")</f>
        <v>-</v>
      </c>
      <c r="X18" s="38" t="str">
        <f>IF(ISERR(FIND(X$2,Stac!$S23))=FALSE,"+","-")</f>
        <v>-</v>
      </c>
      <c r="Y18" s="118">
        <f>Stac!C23</f>
        <v>0</v>
      </c>
      <c r="Z18" s="38" t="str">
        <f>IF(ISERR(FIND(Z$2,Stac!$S23))=FALSE,"+","-")</f>
        <v>-</v>
      </c>
      <c r="AA18" s="38" t="str">
        <f>IF(ISERR(FIND(AA$2,Stac!$S23))=FALSE,"+","-")</f>
        <v>-</v>
      </c>
      <c r="AB18" s="38" t="str">
        <f>IF(ISERR(FIND(AB$2,Stac!$S23))=FALSE,"+","-")</f>
        <v>-</v>
      </c>
      <c r="AC18" s="38" t="str">
        <f>IF(ISERR(FIND(AC$2,Stac!$S23))=FALSE,"+","-")</f>
        <v>-</v>
      </c>
      <c r="AD18" s="38" t="str">
        <f>IF(ISERR(FIND(AD$2,Stac!$S23))=FALSE,"+","-")</f>
        <v>-</v>
      </c>
      <c r="AE18" s="38" t="str">
        <f>IF(ISERR(FIND(AE$2,Stac!$S23))=FALSE,"+","-")</f>
        <v>-</v>
      </c>
      <c r="AF18" s="38" t="str">
        <f>IF(ISERR(FIND(AF$2,Stac!$S23))=FALSE,"+","-")</f>
        <v>-</v>
      </c>
      <c r="AG18" s="38" t="str">
        <f>IF(ISERR(FIND(AG$2,Stac!$S23))=FALSE,"+","-")</f>
        <v>-</v>
      </c>
      <c r="AH18" s="38" t="str">
        <f>IF(ISERR(FIND(AH$2,Stac!$T23))=FALSE,"+","-")</f>
        <v>-</v>
      </c>
      <c r="AI18" s="38" t="str">
        <f>IF(ISERR(FIND(AI$2,Stac!$T23))=FALSE,"+","-")</f>
        <v>-</v>
      </c>
      <c r="AJ18" s="38" t="str">
        <f>IF(ISERR(FIND(AJ$2,Stac!$T23))=FALSE,"+","-")</f>
        <v>-</v>
      </c>
      <c r="AK18" s="38" t="str">
        <f>IF(ISERR(FIND(AK$2,Stac!$T23))=FALSE,"+","-")</f>
        <v>-</v>
      </c>
      <c r="AL18" s="38" t="str">
        <f>IF(ISERR(FIND(AL$2,Stac!$T23))=FALSE,"+","-")</f>
        <v>-</v>
      </c>
    </row>
    <row r="19" spans="1:38" hidden="1" x14ac:dyDescent="0.2">
      <c r="A19" s="117">
        <f>Stac!C24</f>
        <v>0</v>
      </c>
      <c r="B19" s="38" t="str">
        <f>IF(ISERR(FIND(B$2,Stac!$R24))=FALSE,"+","-")</f>
        <v>-</v>
      </c>
      <c r="C19" s="38" t="str">
        <f>IF(ISERR(FIND(C$2,Stac!$R24))=FALSE,"+","-")</f>
        <v>-</v>
      </c>
      <c r="D19" s="38" t="str">
        <f>IF(ISERR(FIND(D$2,Stac!$R24))=FALSE,"+","-")</f>
        <v>-</v>
      </c>
      <c r="E19" s="38" t="str">
        <f>IF(ISERR(FIND(E$2,Stac!$R24))=FALSE,"+","-")</f>
        <v>-</v>
      </c>
      <c r="F19" s="38" t="str">
        <f>IF(ISERR(FIND(F$2,Stac!$R24))=FALSE,"+","-")</f>
        <v>-</v>
      </c>
      <c r="G19" s="38" t="str">
        <f>IF(ISERR(FIND(G$2,Stac!$R24))=FALSE,"+","-")</f>
        <v>-</v>
      </c>
      <c r="H19" s="38" t="str">
        <f>IF(ISERR(FIND(H$2,Stac!$R24))=FALSE,"+","-")</f>
        <v>-</v>
      </c>
      <c r="I19" s="38" t="str">
        <f>IF(ISERR(FIND(I$2,Stac!$R24))=FALSE,"+","-")</f>
        <v>-</v>
      </c>
      <c r="J19" s="38" t="str">
        <f>IF(ISERR(FIND(J$2,Stac!$R24))=FALSE,"+","-")</f>
        <v>-</v>
      </c>
      <c r="K19" s="38" t="str">
        <f>IF(ISERR(FIND(K$2,Stac!$R24))=FALSE,"+","-")</f>
        <v>-</v>
      </c>
      <c r="L19" s="38" t="str">
        <f>IF(ISERR(FIND(L$2,Stac!$R24))=FALSE,"+","-")</f>
        <v>-</v>
      </c>
      <c r="M19" s="118">
        <f>Stac!C24</f>
        <v>0</v>
      </c>
      <c r="N19" s="38" t="str">
        <f>IF(ISERR(FIND(N$2,Stac!$S24))=FALSE,"+","-")</f>
        <v>-</v>
      </c>
      <c r="O19" s="38" t="str">
        <f>IF(ISERR(FIND(O$2,Stac!$S24))=FALSE,"+","-")</f>
        <v>-</v>
      </c>
      <c r="P19" s="38" t="str">
        <f>IF(ISERR(FIND(P$2,Stac!$S24))=FALSE,"+","-")</f>
        <v>-</v>
      </c>
      <c r="Q19" s="38" t="str">
        <f>IF(ISERR(FIND(Q$2,Stac!$S24))=FALSE,"+","-")</f>
        <v>-</v>
      </c>
      <c r="R19" s="38" t="str">
        <f>IF(ISERR(FIND(R$2,Stac!$S24))=FALSE,"+","-")</f>
        <v>-</v>
      </c>
      <c r="S19" s="38" t="str">
        <f>IF(ISERR(FIND(S$2,Stac!$S24))=FALSE,"+","-")</f>
        <v>-</v>
      </c>
      <c r="T19" s="38" t="str">
        <f>IF(ISERR(FIND(T$2,Stac!$S24))=FALSE,"+","-")</f>
        <v>-</v>
      </c>
      <c r="U19" s="38" t="str">
        <f>IF(ISERR(FIND(U$2,Stac!$S24))=FALSE,"+","-")</f>
        <v>-</v>
      </c>
      <c r="V19" s="38" t="str">
        <f>IF(ISERR(FIND(V$2,Stac!$S24))=FALSE,"+","-")</f>
        <v>-</v>
      </c>
      <c r="W19" s="38" t="str">
        <f>IF(ISERR(FIND(W$2,Stac!$S24))=FALSE,"+","-")</f>
        <v>-</v>
      </c>
      <c r="X19" s="38" t="str">
        <f>IF(ISERR(FIND(X$2,Stac!$S24))=FALSE,"+","-")</f>
        <v>-</v>
      </c>
      <c r="Y19" s="118">
        <f>Stac!C24</f>
        <v>0</v>
      </c>
      <c r="Z19" s="38" t="str">
        <f>IF(ISERR(FIND(Z$2,Stac!$S24))=FALSE,"+","-")</f>
        <v>-</v>
      </c>
      <c r="AA19" s="38" t="str">
        <f>IF(ISERR(FIND(AA$2,Stac!$S24))=FALSE,"+","-")</f>
        <v>-</v>
      </c>
      <c r="AB19" s="38" t="str">
        <f>IF(ISERR(FIND(AB$2,Stac!$S24))=FALSE,"+","-")</f>
        <v>-</v>
      </c>
      <c r="AC19" s="38" t="str">
        <f>IF(ISERR(FIND(AC$2,Stac!$S24))=FALSE,"+","-")</f>
        <v>-</v>
      </c>
      <c r="AD19" s="38" t="str">
        <f>IF(ISERR(FIND(AD$2,Stac!$S24))=FALSE,"+","-")</f>
        <v>-</v>
      </c>
      <c r="AE19" s="38" t="str">
        <f>IF(ISERR(FIND(AE$2,Stac!$S24))=FALSE,"+","-")</f>
        <v>-</v>
      </c>
      <c r="AF19" s="38" t="str">
        <f>IF(ISERR(FIND(AF$2,Stac!$S24))=FALSE,"+","-")</f>
        <v>-</v>
      </c>
      <c r="AG19" s="38" t="str">
        <f>IF(ISERR(FIND(AG$2,Stac!$S24))=FALSE,"+","-")</f>
        <v>-</v>
      </c>
      <c r="AH19" s="38" t="str">
        <f>IF(ISERR(FIND(AH$2,Stac!$T24))=FALSE,"+","-")</f>
        <v>-</v>
      </c>
      <c r="AI19" s="38" t="str">
        <f>IF(ISERR(FIND(AI$2,Stac!$T24))=FALSE,"+","-")</f>
        <v>-</v>
      </c>
      <c r="AJ19" s="38" t="str">
        <f>IF(ISERR(FIND(AJ$2,Stac!$T24))=FALSE,"+","-")</f>
        <v>-</v>
      </c>
      <c r="AK19" s="38" t="str">
        <f>IF(ISERR(FIND(AK$2,Stac!$T24))=FALSE,"+","-")</f>
        <v>-</v>
      </c>
      <c r="AL19" s="38" t="str">
        <f>IF(ISERR(FIND(AL$2,Stac!$T24))=FALSE,"+","-")</f>
        <v>-</v>
      </c>
    </row>
    <row r="20" spans="1:38" x14ac:dyDescent="0.2">
      <c r="A20" s="425" t="str">
        <f>Stac!C25</f>
        <v>Semestr 2:</v>
      </c>
      <c r="B20" s="427" t="str">
        <f>IF(ISERR(FIND(B$2,Stac!$R25))=FALSE,"+","-")</f>
        <v>-</v>
      </c>
      <c r="C20" s="427" t="str">
        <f>IF(ISERR(FIND(C$2,Stac!$R25))=FALSE,"+","-")</f>
        <v>-</v>
      </c>
      <c r="D20" s="427" t="str">
        <f>IF(ISERR(FIND(D$2,Stac!$R25))=FALSE,"+","-")</f>
        <v>-</v>
      </c>
      <c r="E20" s="427" t="str">
        <f>IF(ISERR(FIND(E$2,Stac!$R25))=FALSE,"+","-")</f>
        <v>-</v>
      </c>
      <c r="F20" s="427" t="str">
        <f>IF(ISERR(FIND(F$2,Stac!$R25))=FALSE,"+","-")</f>
        <v>-</v>
      </c>
      <c r="G20" s="427" t="str">
        <f>IF(ISERR(FIND(G$2,Stac!$R25))=FALSE,"+","-")</f>
        <v>-</v>
      </c>
      <c r="H20" s="427" t="str">
        <f>IF(ISERR(FIND(H$2,Stac!$R25))=FALSE,"+","-")</f>
        <v>-</v>
      </c>
      <c r="I20" s="427" t="str">
        <f>IF(ISERR(FIND(I$2,Stac!$R25))=FALSE,"+","-")</f>
        <v>-</v>
      </c>
      <c r="J20" s="427" t="str">
        <f>IF(ISERR(FIND(J$2,Stac!$R25))=FALSE,"+","-")</f>
        <v>-</v>
      </c>
      <c r="K20" s="427" t="str">
        <f>IF(ISERR(FIND(K$2,Stac!$R25))=FALSE,"+","-")</f>
        <v>-</v>
      </c>
      <c r="L20" s="427" t="str">
        <f>IF(ISERR(FIND(L$2,Stac!$R25))=FALSE,"+","-")</f>
        <v>-</v>
      </c>
      <c r="M20" s="425" t="str">
        <f>Stac!C25</f>
        <v>Semestr 2:</v>
      </c>
      <c r="N20" s="427" t="str">
        <f>IF(ISERR(FIND(N$2,Stac!$S25))=FALSE,"+","-")</f>
        <v>-</v>
      </c>
      <c r="O20" s="427" t="str">
        <f>IF(ISERR(FIND(O$2,Stac!$S25))=FALSE,"+","-")</f>
        <v>-</v>
      </c>
      <c r="P20" s="427" t="str">
        <f>IF(ISERR(FIND(P$2,Stac!$S25))=FALSE,"+","-")</f>
        <v>-</v>
      </c>
      <c r="Q20" s="427" t="str">
        <f>IF(ISERR(FIND(Q$2,Stac!$S25))=FALSE,"+","-")</f>
        <v>-</v>
      </c>
      <c r="R20" s="427" t="str">
        <f>IF(ISERR(FIND(R$2,Stac!$S25))=FALSE,"+","-")</f>
        <v>-</v>
      </c>
      <c r="S20" s="427" t="str">
        <f>IF(ISERR(FIND(S$2,Stac!$S25))=FALSE,"+","-")</f>
        <v>-</v>
      </c>
      <c r="T20" s="427" t="str">
        <f>IF(ISERR(FIND(T$2,Stac!$S25))=FALSE,"+","-")</f>
        <v>-</v>
      </c>
      <c r="U20" s="427" t="str">
        <f>IF(ISERR(FIND(U$2,Stac!$S25))=FALSE,"+","-")</f>
        <v>-</v>
      </c>
      <c r="V20" s="427" t="str">
        <f>IF(ISERR(FIND(V$2,Stac!$S25))=FALSE,"+","-")</f>
        <v>-</v>
      </c>
      <c r="W20" s="427" t="str">
        <f>IF(ISERR(FIND(W$2,Stac!$S25))=FALSE,"+","-")</f>
        <v>-</v>
      </c>
      <c r="X20" s="427" t="str">
        <f>IF(ISERR(FIND(X$2,Stac!$S25))=FALSE,"+","-")</f>
        <v>-</v>
      </c>
      <c r="Y20" s="425" t="str">
        <f>Stac!C25</f>
        <v>Semestr 2:</v>
      </c>
      <c r="Z20" s="427" t="str">
        <f>IF(ISERR(FIND(Z$2,Stac!$S25))=FALSE,"+","-")</f>
        <v>-</v>
      </c>
      <c r="AA20" s="427" t="str">
        <f>IF(ISERR(FIND(AA$2,Stac!$S25))=FALSE,"+","-")</f>
        <v>-</v>
      </c>
      <c r="AB20" s="427" t="str">
        <f>IF(ISERR(FIND(AB$2,Stac!$S25))=FALSE,"+","-")</f>
        <v>-</v>
      </c>
      <c r="AC20" s="427" t="str">
        <f>IF(ISERR(FIND(AC$2,Stac!$S25))=FALSE,"+","-")</f>
        <v>-</v>
      </c>
      <c r="AD20" s="427" t="str">
        <f>IF(ISERR(FIND(AD$2,Stac!$S25))=FALSE,"+","-")</f>
        <v>-</v>
      </c>
      <c r="AE20" s="427" t="str">
        <f>IF(ISERR(FIND(AE$2,Stac!$S25))=FALSE,"+","-")</f>
        <v>-</v>
      </c>
      <c r="AF20" s="427" t="str">
        <f>IF(ISERR(FIND(AF$2,Stac!$S25))=FALSE,"+","-")</f>
        <v>-</v>
      </c>
      <c r="AG20" s="427" t="str">
        <f>IF(ISERR(FIND(AG$2,Stac!$S25))=FALSE,"+","-")</f>
        <v>-</v>
      </c>
      <c r="AH20" s="427" t="str">
        <f>IF(ISERR(FIND(AH$2,Stac!$T25))=FALSE,"+","-")</f>
        <v>-</v>
      </c>
      <c r="AI20" s="427" t="str">
        <f>IF(ISERR(FIND(AI$2,Stac!$T25))=FALSE,"+","-")</f>
        <v>-</v>
      </c>
      <c r="AJ20" s="427" t="str">
        <f>IF(ISERR(FIND(AJ$2,Stac!$T25))=FALSE,"+","-")</f>
        <v>-</v>
      </c>
      <c r="AK20" s="427" t="str">
        <f>IF(ISERR(FIND(AK$2,Stac!$T25))=FALSE,"+","-")</f>
        <v>-</v>
      </c>
      <c r="AL20" s="427" t="str">
        <f>IF(ISERR(FIND(AL$2,Stac!$T25))=FALSE,"+","-")</f>
        <v>-</v>
      </c>
    </row>
    <row r="21" spans="1:38" hidden="1" x14ac:dyDescent="0.2">
      <c r="A21" s="117" t="str">
        <f>Stac!C26</f>
        <v>Moduł kształcenia</v>
      </c>
      <c r="B21" s="38" t="str">
        <f>IF(ISERR(FIND(B$2,Stac!$R26))=FALSE,"+","-")</f>
        <v>-</v>
      </c>
      <c r="C21" s="38" t="str">
        <f>IF(ISERR(FIND(C$2,Stac!$R26))=FALSE,"+","-")</f>
        <v>-</v>
      </c>
      <c r="D21" s="38" t="str">
        <f>IF(ISERR(FIND(D$2,Stac!$R26))=FALSE,"+","-")</f>
        <v>-</v>
      </c>
      <c r="E21" s="38" t="str">
        <f>IF(ISERR(FIND(E$2,Stac!$R26))=FALSE,"+","-")</f>
        <v>-</v>
      </c>
      <c r="F21" s="38" t="str">
        <f>IF(ISERR(FIND(F$2,Stac!$R26))=FALSE,"+","-")</f>
        <v>-</v>
      </c>
      <c r="G21" s="38" t="str">
        <f>IF(ISERR(FIND(G$2,Stac!$R26))=FALSE,"+","-")</f>
        <v>-</v>
      </c>
      <c r="H21" s="38" t="str">
        <f>IF(ISERR(FIND(H$2,Stac!$R26))=FALSE,"+","-")</f>
        <v>-</v>
      </c>
      <c r="I21" s="38" t="str">
        <f>IF(ISERR(FIND(I$2,Stac!$R26))=FALSE,"+","-")</f>
        <v>-</v>
      </c>
      <c r="J21" s="38" t="str">
        <f>IF(ISERR(FIND(J$2,Stac!$R26))=FALSE,"+","-")</f>
        <v>-</v>
      </c>
      <c r="K21" s="38" t="str">
        <f>IF(ISERR(FIND(K$2,Stac!$R26))=FALSE,"+","-")</f>
        <v>-</v>
      </c>
      <c r="L21" s="38" t="str">
        <f>IF(ISERR(FIND(L$2,Stac!$R26))=FALSE,"+","-")</f>
        <v>-</v>
      </c>
      <c r="M21" s="118" t="str">
        <f>Stac!C26</f>
        <v>Moduł kształcenia</v>
      </c>
      <c r="N21" s="38" t="str">
        <f>IF(ISERR(FIND(N$2,Stac!$S26))=FALSE,"+","-")</f>
        <v>-</v>
      </c>
      <c r="O21" s="38" t="str">
        <f>IF(ISERR(FIND(O$2,Stac!$S26))=FALSE,"+","-")</f>
        <v>-</v>
      </c>
      <c r="P21" s="38" t="str">
        <f>IF(ISERR(FIND(P$2,Stac!$S26))=FALSE,"+","-")</f>
        <v>-</v>
      </c>
      <c r="Q21" s="38" t="str">
        <f>IF(ISERR(FIND(Q$2,Stac!$S26))=FALSE,"+","-")</f>
        <v>-</v>
      </c>
      <c r="R21" s="38" t="str">
        <f>IF(ISERR(FIND(R$2,Stac!$S26))=FALSE,"+","-")</f>
        <v>-</v>
      </c>
      <c r="S21" s="38" t="str">
        <f>IF(ISERR(FIND(S$2,Stac!$S26))=FALSE,"+","-")</f>
        <v>-</v>
      </c>
      <c r="T21" s="38" t="str">
        <f>IF(ISERR(FIND(T$2,Stac!$S26))=FALSE,"+","-")</f>
        <v>-</v>
      </c>
      <c r="U21" s="38" t="str">
        <f>IF(ISERR(FIND(U$2,Stac!$S26))=FALSE,"+","-")</f>
        <v>-</v>
      </c>
      <c r="V21" s="38" t="str">
        <f>IF(ISERR(FIND(V$2,Stac!$S26))=FALSE,"+","-")</f>
        <v>-</v>
      </c>
      <c r="W21" s="38" t="str">
        <f>IF(ISERR(FIND(W$2,Stac!$S26))=FALSE,"+","-")</f>
        <v>-</v>
      </c>
      <c r="X21" s="38" t="str">
        <f>IF(ISERR(FIND(X$2,Stac!$S26))=FALSE,"+","-")</f>
        <v>-</v>
      </c>
      <c r="Y21" s="118" t="str">
        <f>Stac!C26</f>
        <v>Moduł kształcenia</v>
      </c>
      <c r="Z21" s="38" t="str">
        <f>IF(ISERR(FIND(Z$2,Stac!$S26))=FALSE,"+","-")</f>
        <v>-</v>
      </c>
      <c r="AA21" s="38" t="str">
        <f>IF(ISERR(FIND(AA$2,Stac!$S26))=FALSE,"+","-")</f>
        <v>-</v>
      </c>
      <c r="AB21" s="38" t="str">
        <f>IF(ISERR(FIND(AB$2,Stac!$S26))=FALSE,"+","-")</f>
        <v>-</v>
      </c>
      <c r="AC21" s="38" t="str">
        <f>IF(ISERR(FIND(AC$2,Stac!$S26))=FALSE,"+","-")</f>
        <v>-</v>
      </c>
      <c r="AD21" s="38" t="str">
        <f>IF(ISERR(FIND(AD$2,Stac!$S26))=FALSE,"+","-")</f>
        <v>-</v>
      </c>
      <c r="AE21" s="38" t="str">
        <f>IF(ISERR(FIND(AE$2,Stac!$S26))=FALSE,"+","-")</f>
        <v>-</v>
      </c>
      <c r="AF21" s="38" t="str">
        <f>IF(ISERR(FIND(AF$2,Stac!$S26))=FALSE,"+","-")</f>
        <v>-</v>
      </c>
      <c r="AG21" s="38" t="str">
        <f>IF(ISERR(FIND(AG$2,Stac!$S26))=FALSE,"+","-")</f>
        <v>-</v>
      </c>
      <c r="AH21" s="38" t="str">
        <f>IF(ISERR(FIND(AH$2,Stac!$T26))=FALSE,"+","-")</f>
        <v>-</v>
      </c>
      <c r="AI21" s="38" t="str">
        <f>IF(ISERR(FIND(AI$2,Stac!$T26))=FALSE,"+","-")</f>
        <v>-</v>
      </c>
      <c r="AJ21" s="38" t="str">
        <f>IF(ISERR(FIND(AJ$2,Stac!$T26))=FALSE,"+","-")</f>
        <v>-</v>
      </c>
      <c r="AK21" s="38" t="str">
        <f>IF(ISERR(FIND(AK$2,Stac!$T26))=FALSE,"+","-")</f>
        <v>-</v>
      </c>
      <c r="AL21" s="38" t="str">
        <f>IF(ISERR(FIND(AL$2,Stac!$T26))=FALSE,"+","-")</f>
        <v>-</v>
      </c>
    </row>
    <row r="22" spans="1:38" ht="27.95" customHeight="1" x14ac:dyDescent="0.2">
      <c r="A22" s="117" t="str">
        <f>Stac!C27</f>
        <v>Przedmiot obieralny 2: Algorytmy i struktury danych / Algorytmika praktyczna</v>
      </c>
      <c r="B22" s="38" t="str">
        <f>IF(ISERR(FIND(B$2,Stac!$R27))=FALSE,"+","-")</f>
        <v>-</v>
      </c>
      <c r="C22" s="38" t="str">
        <f>IF(ISERR(FIND(C$2,Stac!$R27))=FALSE,"+","-")</f>
        <v>-</v>
      </c>
      <c r="D22" s="38" t="str">
        <f>IF(ISERR(FIND(D$2,Stac!$R27))=FALSE,"+","-")</f>
        <v>-</v>
      </c>
      <c r="E22" s="38" t="str">
        <f>IF(ISERR(FIND(E$2,Stac!$R27))=FALSE,"+","-")</f>
        <v>+</v>
      </c>
      <c r="F22" s="38" t="str">
        <f>IF(ISERR(FIND(F$2,Stac!$R27))=FALSE,"+","-")</f>
        <v>-</v>
      </c>
      <c r="G22" s="38" t="str">
        <f>IF(ISERR(FIND(G$2,Stac!$R27))=FALSE,"+","-")</f>
        <v>-</v>
      </c>
      <c r="H22" s="38" t="str">
        <f>IF(ISERR(FIND(H$2,Stac!$R27))=FALSE,"+","-")</f>
        <v>+</v>
      </c>
      <c r="I22" s="38" t="str">
        <f>IF(ISERR(FIND(I$2,Stac!$R27))=FALSE,"+","-")</f>
        <v>-</v>
      </c>
      <c r="J22" s="38" t="str">
        <f>IF(ISERR(FIND(J$2,Stac!$R27))=FALSE,"+","-")</f>
        <v>-</v>
      </c>
      <c r="K22" s="38" t="str">
        <f>IF(ISERR(FIND(K$2,Stac!$R27))=FALSE,"+","-")</f>
        <v>-</v>
      </c>
      <c r="L22" s="38" t="str">
        <f>IF(ISERR(FIND(L$2,Stac!$R27))=FALSE,"+","-")</f>
        <v>-</v>
      </c>
      <c r="M22" s="118" t="str">
        <f>Stac!C27</f>
        <v>Przedmiot obieralny 2: Algorytmy i struktury danych / Algorytmika praktyczna</v>
      </c>
      <c r="N22" s="38" t="str">
        <f>IF(ISERR(FIND(N$2,Stac!$S27))=FALSE,"+","-")</f>
        <v>-</v>
      </c>
      <c r="O22" s="38" t="str">
        <f>IF(ISERR(FIND(O$2,Stac!$S27))=FALSE,"+","-")</f>
        <v>-</v>
      </c>
      <c r="P22" s="38" t="str">
        <f>IF(ISERR(FIND(P$2,Stac!$S27))=FALSE,"+","-")</f>
        <v>+</v>
      </c>
      <c r="Q22" s="38" t="str">
        <f>IF(ISERR(FIND(Q$2,Stac!$S27))=FALSE,"+","-")</f>
        <v>+</v>
      </c>
      <c r="R22" s="38" t="str">
        <f>IF(ISERR(FIND(R$2,Stac!$S27))=FALSE,"+","-")</f>
        <v>-</v>
      </c>
      <c r="S22" s="38" t="str">
        <f>IF(ISERR(FIND(S$2,Stac!$S27))=FALSE,"+","-")</f>
        <v>-</v>
      </c>
      <c r="T22" s="38" t="str">
        <f>IF(ISERR(FIND(T$2,Stac!$S27))=FALSE,"+","-")</f>
        <v>-</v>
      </c>
      <c r="U22" s="38" t="str">
        <f>IF(ISERR(FIND(U$2,Stac!$S27))=FALSE,"+","-")</f>
        <v>+</v>
      </c>
      <c r="V22" s="38" t="str">
        <f>IF(ISERR(FIND(V$2,Stac!$S27))=FALSE,"+","-")</f>
        <v>+</v>
      </c>
      <c r="W22" s="38" t="str">
        <f>IF(ISERR(FIND(W$2,Stac!$S27))=FALSE,"+","-")</f>
        <v>-</v>
      </c>
      <c r="X22" s="38" t="str">
        <f>IF(ISERR(FIND(X$2,Stac!$S27))=FALSE,"+","-")</f>
        <v>+</v>
      </c>
      <c r="Y22" s="118" t="str">
        <f>Stac!C27</f>
        <v>Przedmiot obieralny 2: Algorytmy i struktury danych / Algorytmika praktyczna</v>
      </c>
      <c r="Z22" s="38" t="str">
        <f>IF(ISERR(FIND(Z$2,Stac!$S27))=FALSE,"+","-")</f>
        <v>-</v>
      </c>
      <c r="AA22" s="38" t="str">
        <f>IF(ISERR(FIND(AA$2,Stac!$S27))=FALSE,"+","-")</f>
        <v>-</v>
      </c>
      <c r="AB22" s="38" t="str">
        <f>IF(ISERR(FIND(AB$2,Stac!$S27))=FALSE,"+","-")</f>
        <v>-</v>
      </c>
      <c r="AC22" s="38" t="str">
        <f>IF(ISERR(FIND(AC$2,Stac!$S27))=FALSE,"+","-")</f>
        <v>-</v>
      </c>
      <c r="AD22" s="38" t="str">
        <f>IF(ISERR(FIND(AD$2,Stac!$S27))=FALSE,"+","-")</f>
        <v>-</v>
      </c>
      <c r="AE22" s="38" t="str">
        <f>IF(ISERR(FIND(AE$2,Stac!$S27))=FALSE,"+","-")</f>
        <v>-</v>
      </c>
      <c r="AF22" s="38" t="str">
        <f>IF(ISERR(FIND(AF$2,Stac!$S27))=FALSE,"+","-")</f>
        <v>+</v>
      </c>
      <c r="AG22" s="38" t="str">
        <f>IF(ISERR(FIND(AG$2,Stac!$S27))=FALSE,"+","-")</f>
        <v>-</v>
      </c>
      <c r="AH22" s="38" t="str">
        <f>IF(ISERR(FIND(AH$2,Stac!$T27))=FALSE,"+","-")</f>
        <v>+</v>
      </c>
      <c r="AI22" s="38" t="str">
        <f>IF(ISERR(FIND(AI$2,Stac!$T27))=FALSE,"+","-")</f>
        <v>+</v>
      </c>
      <c r="AJ22" s="38" t="str">
        <f>IF(ISERR(FIND(AJ$2,Stac!$T27))=FALSE,"+","-")</f>
        <v>-</v>
      </c>
      <c r="AK22" s="38" t="str">
        <f>IF(ISERR(FIND(AK$2,Stac!$T27))=FALSE,"+","-")</f>
        <v>-</v>
      </c>
      <c r="AL22" s="38" t="str">
        <f>IF(ISERR(FIND(AL$2,Stac!$T27))=FALSE,"+","-")</f>
        <v>-</v>
      </c>
    </row>
    <row r="23" spans="1:38" x14ac:dyDescent="0.2">
      <c r="A23" s="117" t="str">
        <f>Stac!C28</f>
        <v xml:space="preserve">Systemy operacyjne </v>
      </c>
      <c r="B23" s="38" t="str">
        <f>IF(ISERR(FIND(B$2,Stac!$R28))=FALSE,"+","-")</f>
        <v>-</v>
      </c>
      <c r="C23" s="38" t="str">
        <f>IF(ISERR(FIND(C$2,Stac!$R28))=FALSE,"+","-")</f>
        <v>-</v>
      </c>
      <c r="D23" s="38" t="str">
        <f>IF(ISERR(FIND(D$2,Stac!$R28))=FALSE,"+","-")</f>
        <v>-</v>
      </c>
      <c r="E23" s="38" t="str">
        <f>IF(ISERR(FIND(E$2,Stac!$R28))=FALSE,"+","-")</f>
        <v>+</v>
      </c>
      <c r="F23" s="38" t="str">
        <f>IF(ISERR(FIND(F$2,Stac!$R28))=FALSE,"+","-")</f>
        <v>-</v>
      </c>
      <c r="G23" s="38" t="str">
        <f>IF(ISERR(FIND(G$2,Stac!$R28))=FALSE,"+","-")</f>
        <v>+</v>
      </c>
      <c r="H23" s="38" t="str">
        <f>IF(ISERR(FIND(H$2,Stac!$R28))=FALSE,"+","-")</f>
        <v>+</v>
      </c>
      <c r="I23" s="38" t="str">
        <f>IF(ISERR(FIND(I$2,Stac!$R28))=FALSE,"+","-")</f>
        <v>-</v>
      </c>
      <c r="J23" s="38" t="str">
        <f>IF(ISERR(FIND(J$2,Stac!$R28))=FALSE,"+","-")</f>
        <v>-</v>
      </c>
      <c r="K23" s="38" t="str">
        <f>IF(ISERR(FIND(K$2,Stac!$R28))=FALSE,"+","-")</f>
        <v>-</v>
      </c>
      <c r="L23" s="38" t="str">
        <f>IF(ISERR(FIND(L$2,Stac!$R28))=FALSE,"+","-")</f>
        <v>-</v>
      </c>
      <c r="M23" s="118" t="str">
        <f>Stac!C28</f>
        <v xml:space="preserve">Systemy operacyjne </v>
      </c>
      <c r="N23" s="38" t="str">
        <f>IF(ISERR(FIND(N$2,Stac!$S28))=FALSE,"+","-")</f>
        <v>-</v>
      </c>
      <c r="O23" s="38" t="str">
        <f>IF(ISERR(FIND(O$2,Stac!$S28))=FALSE,"+","-")</f>
        <v>-</v>
      </c>
      <c r="P23" s="38" t="str">
        <f>IF(ISERR(FIND(P$2,Stac!$S28))=FALSE,"+","-")</f>
        <v>-</v>
      </c>
      <c r="Q23" s="38" t="str">
        <f>IF(ISERR(FIND(Q$2,Stac!$S28))=FALSE,"+","-")</f>
        <v>-</v>
      </c>
      <c r="R23" s="38" t="str">
        <f>IF(ISERR(FIND(R$2,Stac!$S28))=FALSE,"+","-")</f>
        <v>-</v>
      </c>
      <c r="S23" s="38" t="str">
        <f>IF(ISERR(FIND(S$2,Stac!$S28))=FALSE,"+","-")</f>
        <v>-</v>
      </c>
      <c r="T23" s="38" t="str">
        <f>IF(ISERR(FIND(T$2,Stac!$S28))=FALSE,"+","-")</f>
        <v>-</v>
      </c>
      <c r="U23" s="38" t="str">
        <f>IF(ISERR(FIND(U$2,Stac!$S28))=FALSE,"+","-")</f>
        <v>-</v>
      </c>
      <c r="V23" s="38" t="str">
        <f>IF(ISERR(FIND(V$2,Stac!$S28))=FALSE,"+","-")</f>
        <v>-</v>
      </c>
      <c r="W23" s="38" t="str">
        <f>IF(ISERR(FIND(W$2,Stac!$S28))=FALSE,"+","-")</f>
        <v>+</v>
      </c>
      <c r="X23" s="38" t="str">
        <f>IF(ISERR(FIND(X$2,Stac!$S28))=FALSE,"+","-")</f>
        <v>+</v>
      </c>
      <c r="Y23" s="118" t="str">
        <f>Stac!C28</f>
        <v xml:space="preserve">Systemy operacyjne </v>
      </c>
      <c r="Z23" s="38" t="str">
        <f>IF(ISERR(FIND(Z$2,Stac!$S28))=FALSE,"+","-")</f>
        <v>-</v>
      </c>
      <c r="AA23" s="38" t="str">
        <f>IF(ISERR(FIND(AA$2,Stac!$S28))=FALSE,"+","-")</f>
        <v>-</v>
      </c>
      <c r="AB23" s="38" t="str">
        <f>IF(ISERR(FIND(AB$2,Stac!$S28))=FALSE,"+","-")</f>
        <v>-</v>
      </c>
      <c r="AC23" s="38" t="str">
        <f>IF(ISERR(FIND(AC$2,Stac!$S28))=FALSE,"+","-")</f>
        <v>-</v>
      </c>
      <c r="AD23" s="38" t="str">
        <f>IF(ISERR(FIND(AD$2,Stac!$S28))=FALSE,"+","-")</f>
        <v>-</v>
      </c>
      <c r="AE23" s="38" t="str">
        <f>IF(ISERR(FIND(AE$2,Stac!$S28))=FALSE,"+","-")</f>
        <v>-</v>
      </c>
      <c r="AF23" s="38" t="str">
        <f>IF(ISERR(FIND(AF$2,Stac!$S28))=FALSE,"+","-")</f>
        <v>-</v>
      </c>
      <c r="AG23" s="38" t="str">
        <f>IF(ISERR(FIND(AG$2,Stac!$S28))=FALSE,"+","-")</f>
        <v>-</v>
      </c>
      <c r="AH23" s="38" t="str">
        <f>IF(ISERR(FIND(AH$2,Stac!$T28))=FALSE,"+","-")</f>
        <v>+</v>
      </c>
      <c r="AI23" s="38" t="str">
        <f>IF(ISERR(FIND(AI$2,Stac!$T28))=FALSE,"+","-")</f>
        <v>+</v>
      </c>
      <c r="AJ23" s="38" t="str">
        <f>IF(ISERR(FIND(AJ$2,Stac!$T28))=FALSE,"+","-")</f>
        <v>-</v>
      </c>
      <c r="AK23" s="38" t="str">
        <f>IF(ISERR(FIND(AK$2,Stac!$T28))=FALSE,"+","-")</f>
        <v>-</v>
      </c>
      <c r="AL23" s="38" t="str">
        <f>IF(ISERR(FIND(AL$2,Stac!$T28))=FALSE,"+","-")</f>
        <v>-</v>
      </c>
    </row>
    <row r="24" spans="1:38" x14ac:dyDescent="0.2">
      <c r="A24" s="117" t="str">
        <f>Stac!C29</f>
        <v xml:space="preserve">Podstawy elektroniki / Basic Electronics </v>
      </c>
      <c r="B24" s="38" t="str">
        <f>IF(ISERR(FIND(B$2,Stac!$R29))=FALSE,"+","-")</f>
        <v>-</v>
      </c>
      <c r="C24" s="38" t="str">
        <f>IF(ISERR(FIND(C$2,Stac!$R29))=FALSE,"+","-")</f>
        <v>-</v>
      </c>
      <c r="D24" s="38" t="str">
        <f>IF(ISERR(FIND(D$2,Stac!$R29))=FALSE,"+","-")</f>
        <v>+</v>
      </c>
      <c r="E24" s="38" t="str">
        <f>IF(ISERR(FIND(E$2,Stac!$R29))=FALSE,"+","-")</f>
        <v>-</v>
      </c>
      <c r="F24" s="38" t="str">
        <f>IF(ISERR(FIND(F$2,Stac!$R29))=FALSE,"+","-")</f>
        <v>+</v>
      </c>
      <c r="G24" s="38" t="str">
        <f>IF(ISERR(FIND(G$2,Stac!$R29))=FALSE,"+","-")</f>
        <v>-</v>
      </c>
      <c r="H24" s="38" t="str">
        <f>IF(ISERR(FIND(H$2,Stac!$R29))=FALSE,"+","-")</f>
        <v>+</v>
      </c>
      <c r="I24" s="38" t="str">
        <f>IF(ISERR(FIND(I$2,Stac!$R29))=FALSE,"+","-")</f>
        <v>-</v>
      </c>
      <c r="J24" s="38" t="str">
        <f>IF(ISERR(FIND(J$2,Stac!$R29))=FALSE,"+","-")</f>
        <v>-</v>
      </c>
      <c r="K24" s="38" t="str">
        <f>IF(ISERR(FIND(K$2,Stac!$R29))=FALSE,"+","-")</f>
        <v>-</v>
      </c>
      <c r="L24" s="38" t="str">
        <f>IF(ISERR(FIND(L$2,Stac!$R29))=FALSE,"+","-")</f>
        <v>-</v>
      </c>
      <c r="M24" s="118" t="str">
        <f>Stac!C29</f>
        <v xml:space="preserve">Podstawy elektroniki / Basic Electronics </v>
      </c>
      <c r="N24" s="38" t="str">
        <f>IF(ISERR(FIND(N$2,Stac!$S29))=FALSE,"+","-")</f>
        <v>-</v>
      </c>
      <c r="O24" s="38" t="str">
        <f>IF(ISERR(FIND(O$2,Stac!$S29))=FALSE,"+","-")</f>
        <v>-</v>
      </c>
      <c r="P24" s="38" t="str">
        <f>IF(ISERR(FIND(P$2,Stac!$S29))=FALSE,"+","-")</f>
        <v>+</v>
      </c>
      <c r="Q24" s="38" t="str">
        <f>IF(ISERR(FIND(Q$2,Stac!$S29))=FALSE,"+","-")</f>
        <v>-</v>
      </c>
      <c r="R24" s="38" t="str">
        <f>IF(ISERR(FIND(R$2,Stac!$S29))=FALSE,"+","-")</f>
        <v>-</v>
      </c>
      <c r="S24" s="38" t="str">
        <f>IF(ISERR(FIND(S$2,Stac!$S29))=FALSE,"+","-")</f>
        <v>-</v>
      </c>
      <c r="T24" s="38" t="str">
        <f>IF(ISERR(FIND(T$2,Stac!$S29))=FALSE,"+","-")</f>
        <v>-</v>
      </c>
      <c r="U24" s="38" t="str">
        <f>IF(ISERR(FIND(U$2,Stac!$S29))=FALSE,"+","-")</f>
        <v>-</v>
      </c>
      <c r="V24" s="38" t="str">
        <f>IF(ISERR(FIND(V$2,Stac!$S29))=FALSE,"+","-")</f>
        <v>-</v>
      </c>
      <c r="W24" s="38" t="str">
        <f>IF(ISERR(FIND(W$2,Stac!$S29))=FALSE,"+","-")</f>
        <v>-</v>
      </c>
      <c r="X24" s="38" t="str">
        <f>IF(ISERR(FIND(X$2,Stac!$S29))=FALSE,"+","-")</f>
        <v>-</v>
      </c>
      <c r="Y24" s="118" t="str">
        <f>Stac!C29</f>
        <v xml:space="preserve">Podstawy elektroniki / Basic Electronics </v>
      </c>
      <c r="Z24" s="38" t="str">
        <f>IF(ISERR(FIND(Z$2,Stac!$S29))=FALSE,"+","-")</f>
        <v>-</v>
      </c>
      <c r="AA24" s="38" t="str">
        <f>IF(ISERR(FIND(AA$2,Stac!$S29))=FALSE,"+","-")</f>
        <v>+</v>
      </c>
      <c r="AB24" s="38" t="str">
        <f>IF(ISERR(FIND(AB$2,Stac!$S29))=FALSE,"+","-")</f>
        <v>-</v>
      </c>
      <c r="AC24" s="38" t="str">
        <f>IF(ISERR(FIND(AC$2,Stac!$S29))=FALSE,"+","-")</f>
        <v>-</v>
      </c>
      <c r="AD24" s="38" t="str">
        <f>IF(ISERR(FIND(AD$2,Stac!$S29))=FALSE,"+","-")</f>
        <v>-</v>
      </c>
      <c r="AE24" s="38" t="str">
        <f>IF(ISERR(FIND(AE$2,Stac!$S29))=FALSE,"+","-")</f>
        <v>-</v>
      </c>
      <c r="AF24" s="38" t="str">
        <f>IF(ISERR(FIND(AF$2,Stac!$S29))=FALSE,"+","-")</f>
        <v>-</v>
      </c>
      <c r="AG24" s="38" t="str">
        <f>IF(ISERR(FIND(AG$2,Stac!$S29))=FALSE,"+","-")</f>
        <v>-</v>
      </c>
      <c r="AH24" s="38" t="str">
        <f>IF(ISERR(FIND(AH$2,Stac!$T29))=FALSE,"+","-")</f>
        <v>+</v>
      </c>
      <c r="AI24" s="38" t="str">
        <f>IF(ISERR(FIND(AI$2,Stac!$T29))=FALSE,"+","-")</f>
        <v>+</v>
      </c>
      <c r="AJ24" s="38" t="str">
        <f>IF(ISERR(FIND(AJ$2,Stac!$T29))=FALSE,"+","-")</f>
        <v>-</v>
      </c>
      <c r="AK24" s="38" t="str">
        <f>IF(ISERR(FIND(AK$2,Stac!$T29))=FALSE,"+","-")</f>
        <v>-</v>
      </c>
      <c r="AL24" s="38" t="str">
        <f>IF(ISERR(FIND(AL$2,Stac!$T29))=FALSE,"+","-")</f>
        <v>-</v>
      </c>
    </row>
    <row r="25" spans="1:38" x14ac:dyDescent="0.2">
      <c r="A25" s="117" t="str">
        <f>Stac!C30</f>
        <v>Fizyka dla informatyków</v>
      </c>
      <c r="B25" s="38" t="str">
        <f>IF(ISERR(FIND(B$2,Stac!$R30))=FALSE,"+","-")</f>
        <v>-</v>
      </c>
      <c r="C25" s="38" t="str">
        <f>IF(ISERR(FIND(C$2,Stac!$R30))=FALSE,"+","-")</f>
        <v>+</v>
      </c>
      <c r="D25" s="38" t="str">
        <f>IF(ISERR(FIND(D$2,Stac!$R30))=FALSE,"+","-")</f>
        <v>-</v>
      </c>
      <c r="E25" s="38" t="str">
        <f>IF(ISERR(FIND(E$2,Stac!$R30))=FALSE,"+","-")</f>
        <v>-</v>
      </c>
      <c r="F25" s="38" t="str">
        <f>IF(ISERR(FIND(F$2,Stac!$R30))=FALSE,"+","-")</f>
        <v>-</v>
      </c>
      <c r="G25" s="38" t="str">
        <f>IF(ISERR(FIND(G$2,Stac!$R30))=FALSE,"+","-")</f>
        <v>-</v>
      </c>
      <c r="H25" s="38" t="str">
        <f>IF(ISERR(FIND(H$2,Stac!$R30))=FALSE,"+","-")</f>
        <v>-</v>
      </c>
      <c r="I25" s="38" t="str">
        <f>IF(ISERR(FIND(I$2,Stac!$R30))=FALSE,"+","-")</f>
        <v>-</v>
      </c>
      <c r="J25" s="38" t="str">
        <f>IF(ISERR(FIND(J$2,Stac!$R30))=FALSE,"+","-")</f>
        <v>-</v>
      </c>
      <c r="K25" s="38" t="str">
        <f>IF(ISERR(FIND(K$2,Stac!$R30))=FALSE,"+","-")</f>
        <v>-</v>
      </c>
      <c r="L25" s="38" t="str">
        <f>IF(ISERR(FIND(L$2,Stac!$R30))=FALSE,"+","-")</f>
        <v>-</v>
      </c>
      <c r="M25" s="118" t="str">
        <f>Stac!C30</f>
        <v>Fizyka dla informatyków</v>
      </c>
      <c r="N25" s="38" t="str">
        <f>IF(ISERR(FIND(N$2,Stac!$S30))=FALSE,"+","-")</f>
        <v>-</v>
      </c>
      <c r="O25" s="38" t="str">
        <f>IF(ISERR(FIND(O$2,Stac!$S30))=FALSE,"+","-")</f>
        <v>-</v>
      </c>
      <c r="P25" s="38" t="str">
        <f>IF(ISERR(FIND(P$2,Stac!$S30))=FALSE,"+","-")</f>
        <v>+</v>
      </c>
      <c r="Q25" s="38" t="str">
        <f>IF(ISERR(FIND(Q$2,Stac!$S30))=FALSE,"+","-")</f>
        <v>+</v>
      </c>
      <c r="R25" s="38" t="str">
        <f>IF(ISERR(FIND(R$2,Stac!$S30))=FALSE,"+","-")</f>
        <v>-</v>
      </c>
      <c r="S25" s="38" t="str">
        <f>IF(ISERR(FIND(S$2,Stac!$S30))=FALSE,"+","-")</f>
        <v>-</v>
      </c>
      <c r="T25" s="38" t="str">
        <f>IF(ISERR(FIND(T$2,Stac!$S30))=FALSE,"+","-")</f>
        <v>-</v>
      </c>
      <c r="U25" s="38" t="str">
        <f>IF(ISERR(FIND(U$2,Stac!$S30))=FALSE,"+","-")</f>
        <v>-</v>
      </c>
      <c r="V25" s="38" t="str">
        <f>IF(ISERR(FIND(V$2,Stac!$S30))=FALSE,"+","-")</f>
        <v>-</v>
      </c>
      <c r="W25" s="38" t="str">
        <f>IF(ISERR(FIND(W$2,Stac!$S30))=FALSE,"+","-")</f>
        <v>-</v>
      </c>
      <c r="X25" s="38" t="str">
        <f>IF(ISERR(FIND(X$2,Stac!$S30))=FALSE,"+","-")</f>
        <v>-</v>
      </c>
      <c r="Y25" s="118" t="str">
        <f>Stac!C30</f>
        <v>Fizyka dla informatyków</v>
      </c>
      <c r="Z25" s="38" t="str">
        <f>IF(ISERR(FIND(Z$2,Stac!$S30))=FALSE,"+","-")</f>
        <v>-</v>
      </c>
      <c r="AA25" s="38" t="str">
        <f>IF(ISERR(FIND(AA$2,Stac!$S30))=FALSE,"+","-")</f>
        <v>-</v>
      </c>
      <c r="AB25" s="38" t="str">
        <f>IF(ISERR(FIND(AB$2,Stac!$S30))=FALSE,"+","-")</f>
        <v>-</v>
      </c>
      <c r="AC25" s="38" t="str">
        <f>IF(ISERR(FIND(AC$2,Stac!$S30))=FALSE,"+","-")</f>
        <v>-</v>
      </c>
      <c r="AD25" s="38" t="str">
        <f>IF(ISERR(FIND(AD$2,Stac!$S30))=FALSE,"+","-")</f>
        <v>-</v>
      </c>
      <c r="AE25" s="38" t="str">
        <f>IF(ISERR(FIND(AE$2,Stac!$S30))=FALSE,"+","-")</f>
        <v>-</v>
      </c>
      <c r="AF25" s="38" t="str">
        <f>IF(ISERR(FIND(AF$2,Stac!$S30))=FALSE,"+","-")</f>
        <v>-</v>
      </c>
      <c r="AG25" s="38" t="str">
        <f>IF(ISERR(FIND(AG$2,Stac!$S30))=FALSE,"+","-")</f>
        <v>-</v>
      </c>
      <c r="AH25" s="38" t="str">
        <f>IF(ISERR(FIND(AH$2,Stac!$T30))=FALSE,"+","-")</f>
        <v>+</v>
      </c>
      <c r="AI25" s="38" t="str">
        <f>IF(ISERR(FIND(AI$2,Stac!$T30))=FALSE,"+","-")</f>
        <v>+</v>
      </c>
      <c r="AJ25" s="38" t="str">
        <f>IF(ISERR(FIND(AJ$2,Stac!$T30))=FALSE,"+","-")</f>
        <v>-</v>
      </c>
      <c r="AK25" s="38" t="str">
        <f>IF(ISERR(FIND(AK$2,Stac!$T30))=FALSE,"+","-")</f>
        <v>-</v>
      </c>
      <c r="AL25" s="38" t="str">
        <f>IF(ISERR(FIND(AL$2,Stac!$T30))=FALSE,"+","-")</f>
        <v>-</v>
      </c>
    </row>
    <row r="26" spans="1:38" x14ac:dyDescent="0.2">
      <c r="A26" s="117" t="str">
        <f>Stac!C31</f>
        <v>Programowanie deklaratywne</v>
      </c>
      <c r="B26" s="38" t="str">
        <f>IF(ISERR(FIND(B$2,Stac!$R31))=FALSE,"+","-")</f>
        <v>-</v>
      </c>
      <c r="C26" s="38" t="str">
        <f>IF(ISERR(FIND(C$2,Stac!$R31))=FALSE,"+","-")</f>
        <v>-</v>
      </c>
      <c r="D26" s="38" t="str">
        <f>IF(ISERR(FIND(D$2,Stac!$R31))=FALSE,"+","-")</f>
        <v>-</v>
      </c>
      <c r="E26" s="38" t="str">
        <f>IF(ISERR(FIND(E$2,Stac!$R31))=FALSE,"+","-")</f>
        <v>+</v>
      </c>
      <c r="F26" s="38" t="str">
        <f>IF(ISERR(FIND(F$2,Stac!$R31))=FALSE,"+","-")</f>
        <v>-</v>
      </c>
      <c r="G26" s="38" t="str">
        <f>IF(ISERR(FIND(G$2,Stac!$R31))=FALSE,"+","-")</f>
        <v>+</v>
      </c>
      <c r="H26" s="38" t="str">
        <f>IF(ISERR(FIND(H$2,Stac!$R31))=FALSE,"+","-")</f>
        <v>+</v>
      </c>
      <c r="I26" s="38" t="str">
        <f>IF(ISERR(FIND(I$2,Stac!$R31))=FALSE,"+","-")</f>
        <v>-</v>
      </c>
      <c r="J26" s="38" t="str">
        <f>IF(ISERR(FIND(J$2,Stac!$R31))=FALSE,"+","-")</f>
        <v>-</v>
      </c>
      <c r="K26" s="38" t="str">
        <f>IF(ISERR(FIND(K$2,Stac!$R31))=FALSE,"+","-")</f>
        <v>-</v>
      </c>
      <c r="L26" s="38" t="str">
        <f>IF(ISERR(FIND(L$2,Stac!$R31))=FALSE,"+","-")</f>
        <v>-</v>
      </c>
      <c r="M26" s="118" t="str">
        <f>Stac!C31</f>
        <v>Programowanie deklaratywne</v>
      </c>
      <c r="N26" s="38" t="str">
        <f>IF(ISERR(FIND(N$2,Stac!$S31))=FALSE,"+","-")</f>
        <v>-</v>
      </c>
      <c r="O26" s="38" t="str">
        <f>IF(ISERR(FIND(O$2,Stac!$S31))=FALSE,"+","-")</f>
        <v>-</v>
      </c>
      <c r="P26" s="38" t="str">
        <f>IF(ISERR(FIND(P$2,Stac!$S31))=FALSE,"+","-")</f>
        <v>-</v>
      </c>
      <c r="Q26" s="38" t="str">
        <f>IF(ISERR(FIND(Q$2,Stac!$S31))=FALSE,"+","-")</f>
        <v>-</v>
      </c>
      <c r="R26" s="38" t="str">
        <f>IF(ISERR(FIND(R$2,Stac!$S31))=FALSE,"+","-")</f>
        <v>-</v>
      </c>
      <c r="S26" s="38" t="str">
        <f>IF(ISERR(FIND(S$2,Stac!$S31))=FALSE,"+","-")</f>
        <v>-</v>
      </c>
      <c r="T26" s="38" t="str">
        <f>IF(ISERR(FIND(T$2,Stac!$S31))=FALSE,"+","-")</f>
        <v>-</v>
      </c>
      <c r="U26" s="38" t="str">
        <f>IF(ISERR(FIND(U$2,Stac!$S31))=FALSE,"+","-")</f>
        <v>-</v>
      </c>
      <c r="V26" s="38" t="str">
        <f>IF(ISERR(FIND(V$2,Stac!$S31))=FALSE,"+","-")</f>
        <v>-</v>
      </c>
      <c r="W26" s="38" t="str">
        <f>IF(ISERR(FIND(W$2,Stac!$S31))=FALSE,"+","-")</f>
        <v>+</v>
      </c>
      <c r="X26" s="38" t="str">
        <f>IF(ISERR(FIND(X$2,Stac!$S31))=FALSE,"+","-")</f>
        <v>+</v>
      </c>
      <c r="Y26" s="118" t="str">
        <f>Stac!C31</f>
        <v>Programowanie deklaratywne</v>
      </c>
      <c r="Z26" s="38" t="str">
        <f>IF(ISERR(FIND(Z$2,Stac!$S31))=FALSE,"+","-")</f>
        <v>-</v>
      </c>
      <c r="AA26" s="38" t="str">
        <f>IF(ISERR(FIND(AA$2,Stac!$S31))=FALSE,"+","-")</f>
        <v>-</v>
      </c>
      <c r="AB26" s="38" t="str">
        <f>IF(ISERR(FIND(AB$2,Stac!$S31))=FALSE,"+","-")</f>
        <v>-</v>
      </c>
      <c r="AC26" s="38" t="str">
        <f>IF(ISERR(FIND(AC$2,Stac!$S31))=FALSE,"+","-")</f>
        <v>-</v>
      </c>
      <c r="AD26" s="38" t="str">
        <f>IF(ISERR(FIND(AD$2,Stac!$S31))=FALSE,"+","-")</f>
        <v>-</v>
      </c>
      <c r="AE26" s="38" t="str">
        <f>IF(ISERR(FIND(AE$2,Stac!$S31))=FALSE,"+","-")</f>
        <v>-</v>
      </c>
      <c r="AF26" s="38" t="str">
        <f>IF(ISERR(FIND(AF$2,Stac!$S31))=FALSE,"+","-")</f>
        <v>-</v>
      </c>
      <c r="AG26" s="38" t="str">
        <f>IF(ISERR(FIND(AG$2,Stac!$S31))=FALSE,"+","-")</f>
        <v>-</v>
      </c>
      <c r="AH26" s="38" t="str">
        <f>IF(ISERR(FIND(AH$2,Stac!$T31))=FALSE,"+","-")</f>
        <v>+</v>
      </c>
      <c r="AI26" s="38" t="str">
        <f>IF(ISERR(FIND(AI$2,Stac!$T31))=FALSE,"+","-")</f>
        <v>+</v>
      </c>
      <c r="AJ26" s="38" t="str">
        <f>IF(ISERR(FIND(AJ$2,Stac!$T31))=FALSE,"+","-")</f>
        <v>-</v>
      </c>
      <c r="AK26" s="38" t="str">
        <f>IF(ISERR(FIND(AK$2,Stac!$T31))=FALSE,"+","-")</f>
        <v>-</v>
      </c>
      <c r="AL26" s="38" t="str">
        <f>IF(ISERR(FIND(AL$2,Stac!$T31))=FALSE,"+","-")</f>
        <v>-</v>
      </c>
    </row>
    <row r="27" spans="1:38" ht="25.5" x14ac:dyDescent="0.2">
      <c r="A27" s="117" t="str">
        <f>Stac!C32</f>
        <v>Programowanie niskopoziomowe / Low-level programming in C</v>
      </c>
      <c r="B27" s="38" t="str">
        <f>IF(ISERR(FIND(B$2,Stac!$R32))=FALSE,"+","-")</f>
        <v>-</v>
      </c>
      <c r="C27" s="38" t="str">
        <f>IF(ISERR(FIND(C$2,Stac!$R32))=FALSE,"+","-")</f>
        <v>-</v>
      </c>
      <c r="D27" s="38" t="str">
        <f>IF(ISERR(FIND(D$2,Stac!$R32))=FALSE,"+","-")</f>
        <v>-</v>
      </c>
      <c r="E27" s="38" t="str">
        <f>IF(ISERR(FIND(E$2,Stac!$R32))=FALSE,"+","-")</f>
        <v>+</v>
      </c>
      <c r="F27" s="38" t="str">
        <f>IF(ISERR(FIND(F$2,Stac!$R32))=FALSE,"+","-")</f>
        <v>-</v>
      </c>
      <c r="G27" s="38" t="str">
        <f>IF(ISERR(FIND(G$2,Stac!$R32))=FALSE,"+","-")</f>
        <v>+</v>
      </c>
      <c r="H27" s="38" t="str">
        <f>IF(ISERR(FIND(H$2,Stac!$R32))=FALSE,"+","-")</f>
        <v>+</v>
      </c>
      <c r="I27" s="38" t="str">
        <f>IF(ISERR(FIND(I$2,Stac!$R32))=FALSE,"+","-")</f>
        <v>-</v>
      </c>
      <c r="J27" s="38" t="str">
        <f>IF(ISERR(FIND(J$2,Stac!$R32))=FALSE,"+","-")</f>
        <v>-</v>
      </c>
      <c r="K27" s="38" t="str">
        <f>IF(ISERR(FIND(K$2,Stac!$R32))=FALSE,"+","-")</f>
        <v>-</v>
      </c>
      <c r="L27" s="38" t="str">
        <f>IF(ISERR(FIND(L$2,Stac!$R32))=FALSE,"+","-")</f>
        <v>-</v>
      </c>
      <c r="M27" s="118" t="str">
        <f>Stac!C32</f>
        <v>Programowanie niskopoziomowe / Low-level programming in C</v>
      </c>
      <c r="N27" s="38" t="str">
        <f>IF(ISERR(FIND(N$2,Stac!$S32))=FALSE,"+","-")</f>
        <v>-</v>
      </c>
      <c r="O27" s="38" t="str">
        <f>IF(ISERR(FIND(O$2,Stac!$S32))=FALSE,"+","-")</f>
        <v>-</v>
      </c>
      <c r="P27" s="38" t="str">
        <f>IF(ISERR(FIND(P$2,Stac!$S32))=FALSE,"+","-")</f>
        <v>-</v>
      </c>
      <c r="Q27" s="38" t="str">
        <f>IF(ISERR(FIND(Q$2,Stac!$S32))=FALSE,"+","-")</f>
        <v>-</v>
      </c>
      <c r="R27" s="38" t="str">
        <f>IF(ISERR(FIND(R$2,Stac!$S32))=FALSE,"+","-")</f>
        <v>-</v>
      </c>
      <c r="S27" s="38" t="str">
        <f>IF(ISERR(FIND(S$2,Stac!$S32))=FALSE,"+","-")</f>
        <v>-</v>
      </c>
      <c r="T27" s="38" t="str">
        <f>IF(ISERR(FIND(T$2,Stac!$S32))=FALSE,"+","-")</f>
        <v>-</v>
      </c>
      <c r="U27" s="38" t="str">
        <f>IF(ISERR(FIND(U$2,Stac!$S32))=FALSE,"+","-")</f>
        <v>-</v>
      </c>
      <c r="V27" s="38" t="str">
        <f>IF(ISERR(FIND(V$2,Stac!$S32))=FALSE,"+","-")</f>
        <v>-</v>
      </c>
      <c r="W27" s="38" t="str">
        <f>IF(ISERR(FIND(W$2,Stac!$S32))=FALSE,"+","-")</f>
        <v>+</v>
      </c>
      <c r="X27" s="38" t="str">
        <f>IF(ISERR(FIND(X$2,Stac!$S32))=FALSE,"+","-")</f>
        <v>+</v>
      </c>
      <c r="Y27" s="118" t="str">
        <f>Stac!C32</f>
        <v>Programowanie niskopoziomowe / Low-level programming in C</v>
      </c>
      <c r="Z27" s="38" t="str">
        <f>IF(ISERR(FIND(Z$2,Stac!$S32))=FALSE,"+","-")</f>
        <v>-</v>
      </c>
      <c r="AA27" s="38" t="str">
        <f>IF(ISERR(FIND(AA$2,Stac!$S32))=FALSE,"+","-")</f>
        <v>-</v>
      </c>
      <c r="AB27" s="38" t="str">
        <f>IF(ISERR(FIND(AB$2,Stac!$S32))=FALSE,"+","-")</f>
        <v>-</v>
      </c>
      <c r="AC27" s="38" t="str">
        <f>IF(ISERR(FIND(AC$2,Stac!$S32))=FALSE,"+","-")</f>
        <v>-</v>
      </c>
      <c r="AD27" s="38" t="str">
        <f>IF(ISERR(FIND(AD$2,Stac!$S32))=FALSE,"+","-")</f>
        <v>-</v>
      </c>
      <c r="AE27" s="38" t="str">
        <f>IF(ISERR(FIND(AE$2,Stac!$S32))=FALSE,"+","-")</f>
        <v>-</v>
      </c>
      <c r="AF27" s="38" t="str">
        <f>IF(ISERR(FIND(AF$2,Stac!$S32))=FALSE,"+","-")</f>
        <v>-</v>
      </c>
      <c r="AG27" s="38" t="str">
        <f>IF(ISERR(FIND(AG$2,Stac!$S32))=FALSE,"+","-")</f>
        <v>-</v>
      </c>
      <c r="AH27" s="38" t="str">
        <f>IF(ISERR(FIND(AH$2,Stac!$T32))=FALSE,"+","-")</f>
        <v>+</v>
      </c>
      <c r="AI27" s="38" t="str">
        <f>IF(ISERR(FIND(AI$2,Stac!$T32))=FALSE,"+","-")</f>
        <v>+</v>
      </c>
      <c r="AJ27" s="38" t="str">
        <f>IF(ISERR(FIND(AJ$2,Stac!$T32))=FALSE,"+","-")</f>
        <v>-</v>
      </c>
      <c r="AK27" s="38" t="str">
        <f>IF(ISERR(FIND(AK$2,Stac!$T32))=FALSE,"+","-")</f>
        <v>-</v>
      </c>
      <c r="AL27" s="38" t="str">
        <f>IF(ISERR(FIND(AL$2,Stac!$T32))=FALSE,"+","-")</f>
        <v>-</v>
      </c>
    </row>
    <row r="28" spans="1:38" ht="38.25" customHeight="1" x14ac:dyDescent="0.2">
      <c r="A28" s="117" t="str">
        <f>Stac!C33</f>
        <v xml:space="preserve">Przedmiot obieralny 3 - (nauki humanistyczne): Metodologia nauk dla inżynierów / Filozofia </v>
      </c>
      <c r="B28" s="38" t="str">
        <f>IF(ISERR(FIND(B$2,Stac!$R33))=FALSE,"+","-")</f>
        <v>-</v>
      </c>
      <c r="C28" s="38" t="str">
        <f>IF(ISERR(FIND(C$2,Stac!$R33))=FALSE,"+","-")</f>
        <v>-</v>
      </c>
      <c r="D28" s="38" t="str">
        <f>IF(ISERR(FIND(D$2,Stac!$R33))=FALSE,"+","-")</f>
        <v>-</v>
      </c>
      <c r="E28" s="38" t="str">
        <f>IF(ISERR(FIND(E$2,Stac!$R33))=FALSE,"+","-")</f>
        <v>-</v>
      </c>
      <c r="F28" s="38" t="str">
        <f>IF(ISERR(FIND(F$2,Stac!$R33))=FALSE,"+","-")</f>
        <v>-</v>
      </c>
      <c r="G28" s="38" t="str">
        <f>IF(ISERR(FIND(G$2,Stac!$R33))=FALSE,"+","-")</f>
        <v>-</v>
      </c>
      <c r="H28" s="38" t="str">
        <f>IF(ISERR(FIND(H$2,Stac!$R33))=FALSE,"+","-")</f>
        <v>-</v>
      </c>
      <c r="I28" s="38" t="str">
        <f>IF(ISERR(FIND(I$2,Stac!$R33))=FALSE,"+","-")</f>
        <v>+</v>
      </c>
      <c r="J28" s="38" t="str">
        <f>IF(ISERR(FIND(J$2,Stac!$R33))=FALSE,"+","-")</f>
        <v>-</v>
      </c>
      <c r="K28" s="38" t="str">
        <f>IF(ISERR(FIND(K$2,Stac!$R33))=FALSE,"+","-")</f>
        <v>-</v>
      </c>
      <c r="L28" s="38" t="str">
        <f>IF(ISERR(FIND(L$2,Stac!$R33))=FALSE,"+","-")</f>
        <v>-</v>
      </c>
      <c r="M28" s="118" t="str">
        <f>Stac!C33</f>
        <v xml:space="preserve">Przedmiot obieralny 3 - (nauki humanistyczne): Metodologia nauk dla inżynierów / Filozofia </v>
      </c>
      <c r="N28" s="38" t="str">
        <f>IF(ISERR(FIND(N$2,Stac!$S33))=FALSE,"+","-")</f>
        <v>+</v>
      </c>
      <c r="O28" s="38" t="str">
        <f>IF(ISERR(FIND(O$2,Stac!$S33))=FALSE,"+","-")</f>
        <v>-</v>
      </c>
      <c r="P28" s="38" t="str">
        <f>IF(ISERR(FIND(P$2,Stac!$S33))=FALSE,"+","-")</f>
        <v>-</v>
      </c>
      <c r="Q28" s="38" t="str">
        <f>IF(ISERR(FIND(Q$2,Stac!$S33))=FALSE,"+","-")</f>
        <v>-</v>
      </c>
      <c r="R28" s="38" t="str">
        <f>IF(ISERR(FIND(R$2,Stac!$S33))=FALSE,"+","-")</f>
        <v>+</v>
      </c>
      <c r="S28" s="38" t="str">
        <f>IF(ISERR(FIND(S$2,Stac!$S33))=FALSE,"+","-")</f>
        <v>-</v>
      </c>
      <c r="T28" s="38" t="str">
        <f>IF(ISERR(FIND(T$2,Stac!$S33))=FALSE,"+","-")</f>
        <v>-</v>
      </c>
      <c r="U28" s="38" t="str">
        <f>IF(ISERR(FIND(U$2,Stac!$S33))=FALSE,"+","-")</f>
        <v>-</v>
      </c>
      <c r="V28" s="38" t="str">
        <f>IF(ISERR(FIND(V$2,Stac!$S33))=FALSE,"+","-")</f>
        <v>-</v>
      </c>
      <c r="W28" s="38" t="str">
        <f>IF(ISERR(FIND(W$2,Stac!$S33))=FALSE,"+","-")</f>
        <v>-</v>
      </c>
      <c r="X28" s="38" t="str">
        <f>IF(ISERR(FIND(X$2,Stac!$S33))=FALSE,"+","-")</f>
        <v>-</v>
      </c>
      <c r="Y28" s="118" t="str">
        <f>Stac!C33</f>
        <v xml:space="preserve">Przedmiot obieralny 3 - (nauki humanistyczne): Metodologia nauk dla inżynierów / Filozofia </v>
      </c>
      <c r="Z28" s="38" t="str">
        <f>IF(ISERR(FIND(Z$2,Stac!$S33))=FALSE,"+","-")</f>
        <v>-</v>
      </c>
      <c r="AA28" s="38" t="str">
        <f>IF(ISERR(FIND(AA$2,Stac!$S33))=FALSE,"+","-")</f>
        <v>-</v>
      </c>
      <c r="AB28" s="38" t="str">
        <f>IF(ISERR(FIND(AB$2,Stac!$S33))=FALSE,"+","-")</f>
        <v>-</v>
      </c>
      <c r="AC28" s="38" t="str">
        <f>IF(ISERR(FIND(AC$2,Stac!$S33))=FALSE,"+","-")</f>
        <v>-</v>
      </c>
      <c r="AD28" s="38" t="str">
        <f>IF(ISERR(FIND(AD$2,Stac!$S33))=FALSE,"+","-")</f>
        <v>-</v>
      </c>
      <c r="AE28" s="38" t="str">
        <f>IF(ISERR(FIND(AE$2,Stac!$S33))=FALSE,"+","-")</f>
        <v>-</v>
      </c>
      <c r="AF28" s="38" t="str">
        <f>IF(ISERR(FIND(AF$2,Stac!$S33))=FALSE,"+","-")</f>
        <v>-</v>
      </c>
      <c r="AG28" s="38" t="str">
        <f>IF(ISERR(FIND(AG$2,Stac!$S33))=FALSE,"+","-")</f>
        <v>+</v>
      </c>
      <c r="AH28" s="38" t="str">
        <f>IF(ISERR(FIND(AH$2,Stac!$T33))=FALSE,"+","-")</f>
        <v>-</v>
      </c>
      <c r="AI28" s="38" t="str">
        <f>IF(ISERR(FIND(AI$2,Stac!$T33))=FALSE,"+","-")</f>
        <v>+</v>
      </c>
      <c r="AJ28" s="38" t="str">
        <f>IF(ISERR(FIND(AJ$2,Stac!$T33))=FALSE,"+","-")</f>
        <v>-</v>
      </c>
      <c r="AK28" s="38" t="str">
        <f>IF(ISERR(FIND(AK$2,Stac!$T33))=FALSE,"+","-")</f>
        <v>-</v>
      </c>
      <c r="AL28" s="38" t="str">
        <f>IF(ISERR(FIND(AL$2,Stac!$T33))=FALSE,"+","-")</f>
        <v>+</v>
      </c>
    </row>
    <row r="29" spans="1:38" x14ac:dyDescent="0.2">
      <c r="A29" s="117" t="str">
        <f>Stac!C34</f>
        <v>Język angielski</v>
      </c>
      <c r="B29" s="38" t="str">
        <f>IF(ISERR(FIND(B$2,Stac!$R34))=FALSE,"+","-")</f>
        <v>-</v>
      </c>
      <c r="C29" s="38" t="str">
        <f>IF(ISERR(FIND(C$2,Stac!$R34))=FALSE,"+","-")</f>
        <v>-</v>
      </c>
      <c r="D29" s="38" t="str">
        <f>IF(ISERR(FIND(D$2,Stac!$R34))=FALSE,"+","-")</f>
        <v>-</v>
      </c>
      <c r="E29" s="38" t="str">
        <f>IF(ISERR(FIND(E$2,Stac!$R34))=FALSE,"+","-")</f>
        <v>-</v>
      </c>
      <c r="F29" s="38" t="str">
        <f>IF(ISERR(FIND(F$2,Stac!$R34))=FALSE,"+","-")</f>
        <v>-</v>
      </c>
      <c r="G29" s="38" t="str">
        <f>IF(ISERR(FIND(G$2,Stac!$R34))=FALSE,"+","-")</f>
        <v>-</v>
      </c>
      <c r="H29" s="38" t="str">
        <f>IF(ISERR(FIND(H$2,Stac!$R34))=FALSE,"+","-")</f>
        <v>-</v>
      </c>
      <c r="I29" s="38" t="str">
        <f>IF(ISERR(FIND(I$2,Stac!$R34))=FALSE,"+","-")</f>
        <v>-</v>
      </c>
      <c r="J29" s="38" t="str">
        <f>IF(ISERR(FIND(J$2,Stac!$R34))=FALSE,"+","-")</f>
        <v>-</v>
      </c>
      <c r="K29" s="38" t="str">
        <f>IF(ISERR(FIND(K$2,Stac!$R34))=FALSE,"+","-")</f>
        <v>-</v>
      </c>
      <c r="L29" s="38" t="str">
        <f>IF(ISERR(FIND(L$2,Stac!$R34))=FALSE,"+","-")</f>
        <v>-</v>
      </c>
      <c r="M29" s="118" t="str">
        <f>Stac!C34</f>
        <v>Język angielski</v>
      </c>
      <c r="N29" s="38" t="str">
        <f>IF(ISERR(FIND(N$2,Stac!$S34))=FALSE,"+","-")</f>
        <v>+</v>
      </c>
      <c r="O29" s="38" t="str">
        <f>IF(ISERR(FIND(O$2,Stac!$S34))=FALSE,"+","-")</f>
        <v>-</v>
      </c>
      <c r="P29" s="38" t="str">
        <f>IF(ISERR(FIND(P$2,Stac!$S34))=FALSE,"+","-")</f>
        <v>-</v>
      </c>
      <c r="Q29" s="38" t="str">
        <f>IF(ISERR(FIND(Q$2,Stac!$S34))=FALSE,"+","-")</f>
        <v>-</v>
      </c>
      <c r="R29" s="38" t="str">
        <f>IF(ISERR(FIND(R$2,Stac!$S34))=FALSE,"+","-")</f>
        <v>-</v>
      </c>
      <c r="S29" s="38" t="str">
        <f>IF(ISERR(FIND(S$2,Stac!$S34))=FALSE,"+","-")</f>
        <v>-</v>
      </c>
      <c r="T29" s="38" t="str">
        <f>IF(ISERR(FIND(T$2,Stac!$S34))=FALSE,"+","-")</f>
        <v>-</v>
      </c>
      <c r="U29" s="38" t="str">
        <f>IF(ISERR(FIND(U$2,Stac!$S34))=FALSE,"+","-")</f>
        <v>-</v>
      </c>
      <c r="V29" s="38" t="str">
        <f>IF(ISERR(FIND(V$2,Stac!$S34))=FALSE,"+","-")</f>
        <v>-</v>
      </c>
      <c r="W29" s="38" t="str">
        <f>IF(ISERR(FIND(W$2,Stac!$S34))=FALSE,"+","-")</f>
        <v>-</v>
      </c>
      <c r="X29" s="38" t="str">
        <f>IF(ISERR(FIND(X$2,Stac!$S34))=FALSE,"+","-")</f>
        <v>-</v>
      </c>
      <c r="Y29" s="118" t="str">
        <f>Stac!C34</f>
        <v>Język angielski</v>
      </c>
      <c r="Z29" s="38" t="str">
        <f>IF(ISERR(FIND(Z$2,Stac!$S34))=FALSE,"+","-")</f>
        <v>-</v>
      </c>
      <c r="AA29" s="38" t="str">
        <f>IF(ISERR(FIND(AA$2,Stac!$S34))=FALSE,"+","-")</f>
        <v>-</v>
      </c>
      <c r="AB29" s="38" t="str">
        <f>IF(ISERR(FIND(AB$2,Stac!$S34))=FALSE,"+","-")</f>
        <v>-</v>
      </c>
      <c r="AC29" s="38" t="str">
        <f>IF(ISERR(FIND(AC$2,Stac!$S34))=FALSE,"+","-")</f>
        <v>+</v>
      </c>
      <c r="AD29" s="38" t="str">
        <f>IF(ISERR(FIND(AD$2,Stac!$S34))=FALSE,"+","-")</f>
        <v>+</v>
      </c>
      <c r="AE29" s="38" t="str">
        <f>IF(ISERR(FIND(AE$2,Stac!$S34))=FALSE,"+","-")</f>
        <v>+</v>
      </c>
      <c r="AF29" s="38" t="str">
        <f>IF(ISERR(FIND(AF$2,Stac!$S34))=FALSE,"+","-")</f>
        <v>-</v>
      </c>
      <c r="AG29" s="38" t="str">
        <f>IF(ISERR(FIND(AG$2,Stac!$S34))=FALSE,"+","-")</f>
        <v>-</v>
      </c>
      <c r="AH29" s="38" t="str">
        <f>IF(ISERR(FIND(AH$2,Stac!$T34))=FALSE,"+","-")</f>
        <v>-</v>
      </c>
      <c r="AI29" s="38" t="str">
        <f>IF(ISERR(FIND(AI$2,Stac!$T34))=FALSE,"+","-")</f>
        <v>-</v>
      </c>
      <c r="AJ29" s="38" t="str">
        <f>IF(ISERR(FIND(AJ$2,Stac!$T34))=FALSE,"+","-")</f>
        <v>-</v>
      </c>
      <c r="AK29" s="38" t="str">
        <f>IF(ISERR(FIND(AK$2,Stac!$T34))=FALSE,"+","-")</f>
        <v>+</v>
      </c>
      <c r="AL29" s="38" t="str">
        <f>IF(ISERR(FIND(AL$2,Stac!$T34))=FALSE,"+","-")</f>
        <v>-</v>
      </c>
    </row>
    <row r="30" spans="1:38" x14ac:dyDescent="0.2">
      <c r="A30" s="117" t="str">
        <f>Stac!C35</f>
        <v>Wychowanie fizyczne</v>
      </c>
      <c r="B30" s="38" t="str">
        <f>IF(ISERR(FIND(B$2,Stac!$R35))=FALSE,"+","-")</f>
        <v>-</v>
      </c>
      <c r="C30" s="38" t="str">
        <f>IF(ISERR(FIND(C$2,Stac!$R35))=FALSE,"+","-")</f>
        <v>-</v>
      </c>
      <c r="D30" s="38" t="str">
        <f>IF(ISERR(FIND(D$2,Stac!$R35))=FALSE,"+","-")</f>
        <v>-</v>
      </c>
      <c r="E30" s="38" t="str">
        <f>IF(ISERR(FIND(E$2,Stac!$R35))=FALSE,"+","-")</f>
        <v>-</v>
      </c>
      <c r="F30" s="38" t="str">
        <f>IF(ISERR(FIND(F$2,Stac!$R35))=FALSE,"+","-")</f>
        <v>-</v>
      </c>
      <c r="G30" s="38" t="str">
        <f>IF(ISERR(FIND(G$2,Stac!$R35))=FALSE,"+","-")</f>
        <v>-</v>
      </c>
      <c r="H30" s="38" t="str">
        <f>IF(ISERR(FIND(H$2,Stac!$R35))=FALSE,"+","-")</f>
        <v>-</v>
      </c>
      <c r="I30" s="38" t="str">
        <f>IF(ISERR(FIND(I$2,Stac!$R35))=FALSE,"+","-")</f>
        <v>-</v>
      </c>
      <c r="J30" s="38" t="str">
        <f>IF(ISERR(FIND(J$2,Stac!$R35))=FALSE,"+","-")</f>
        <v>-</v>
      </c>
      <c r="K30" s="38" t="str">
        <f>IF(ISERR(FIND(K$2,Stac!$R35))=FALSE,"+","-")</f>
        <v>-</v>
      </c>
      <c r="L30" s="38" t="str">
        <f>IF(ISERR(FIND(L$2,Stac!$R35))=FALSE,"+","-")</f>
        <v>-</v>
      </c>
      <c r="M30" s="118" t="str">
        <f>Stac!C35</f>
        <v>Wychowanie fizyczne</v>
      </c>
      <c r="N30" s="38" t="str">
        <f>IF(ISERR(FIND(N$2,Stac!$S35))=FALSE,"+","-")</f>
        <v>-</v>
      </c>
      <c r="O30" s="38" t="str">
        <f>IF(ISERR(FIND(O$2,Stac!$S35))=FALSE,"+","-")</f>
        <v>-</v>
      </c>
      <c r="P30" s="38" t="str">
        <f>IF(ISERR(FIND(P$2,Stac!$S35))=FALSE,"+","-")</f>
        <v>-</v>
      </c>
      <c r="Q30" s="38" t="str">
        <f>IF(ISERR(FIND(Q$2,Stac!$S35))=FALSE,"+","-")</f>
        <v>-</v>
      </c>
      <c r="R30" s="38" t="str">
        <f>IF(ISERR(FIND(R$2,Stac!$S35))=FALSE,"+","-")</f>
        <v>-</v>
      </c>
      <c r="S30" s="38" t="str">
        <f>IF(ISERR(FIND(S$2,Stac!$S35))=FALSE,"+","-")</f>
        <v>-</v>
      </c>
      <c r="T30" s="38" t="str">
        <f>IF(ISERR(FIND(T$2,Stac!$S35))=FALSE,"+","-")</f>
        <v>-</v>
      </c>
      <c r="U30" s="38" t="str">
        <f>IF(ISERR(FIND(U$2,Stac!$S35))=FALSE,"+","-")</f>
        <v>-</v>
      </c>
      <c r="V30" s="38" t="str">
        <f>IF(ISERR(FIND(V$2,Stac!$S35))=FALSE,"+","-")</f>
        <v>-</v>
      </c>
      <c r="W30" s="38" t="str">
        <f>IF(ISERR(FIND(W$2,Stac!$S35))=FALSE,"+","-")</f>
        <v>-</v>
      </c>
      <c r="X30" s="38" t="str">
        <f>IF(ISERR(FIND(X$2,Stac!$S35))=FALSE,"+","-")</f>
        <v>-</v>
      </c>
      <c r="Y30" s="118" t="str">
        <f>Stac!C35</f>
        <v>Wychowanie fizyczne</v>
      </c>
      <c r="Z30" s="38" t="str">
        <f>IF(ISERR(FIND(Z$2,Stac!$S35))=FALSE,"+","-")</f>
        <v>-</v>
      </c>
      <c r="AA30" s="38" t="str">
        <f>IF(ISERR(FIND(AA$2,Stac!$S35))=FALSE,"+","-")</f>
        <v>-</v>
      </c>
      <c r="AB30" s="38" t="str">
        <f>IF(ISERR(FIND(AB$2,Stac!$S35))=FALSE,"+","-")</f>
        <v>-</v>
      </c>
      <c r="AC30" s="38" t="str">
        <f>IF(ISERR(FIND(AC$2,Stac!$S35))=FALSE,"+","-")</f>
        <v>-</v>
      </c>
      <c r="AD30" s="38" t="str">
        <f>IF(ISERR(FIND(AD$2,Stac!$S35))=FALSE,"+","-")</f>
        <v>-</v>
      </c>
      <c r="AE30" s="38" t="str">
        <f>IF(ISERR(FIND(AE$2,Stac!$S35))=FALSE,"+","-")</f>
        <v>-</v>
      </c>
      <c r="AF30" s="38" t="str">
        <f>IF(ISERR(FIND(AF$2,Stac!$S35))=FALSE,"+","-")</f>
        <v>+</v>
      </c>
      <c r="AG30" s="38" t="str">
        <f>IF(ISERR(FIND(AG$2,Stac!$S35))=FALSE,"+","-")</f>
        <v>-</v>
      </c>
      <c r="AH30" s="38" t="str">
        <f>IF(ISERR(FIND(AH$2,Stac!$T35))=FALSE,"+","-")</f>
        <v>-</v>
      </c>
      <c r="AI30" s="38" t="str">
        <f>IF(ISERR(FIND(AI$2,Stac!$T35))=FALSE,"+","-")</f>
        <v>-</v>
      </c>
      <c r="AJ30" s="38" t="str">
        <f>IF(ISERR(FIND(AJ$2,Stac!$T35))=FALSE,"+","-")</f>
        <v>-</v>
      </c>
      <c r="AK30" s="38" t="str">
        <f>IF(ISERR(FIND(AK$2,Stac!$T35))=FALSE,"+","-")</f>
        <v>-</v>
      </c>
      <c r="AL30" s="38" t="str">
        <f>IF(ISERR(FIND(AL$2,Stac!$T35))=FALSE,"+","-")</f>
        <v>-</v>
      </c>
    </row>
    <row r="31" spans="1:38" hidden="1" x14ac:dyDescent="0.2">
      <c r="A31" s="117">
        <f>Stac!C36</f>
        <v>0</v>
      </c>
      <c r="B31" s="38" t="str">
        <f>IF(ISERR(FIND(B$2,Stac!$R36))=FALSE,"+","-")</f>
        <v>-</v>
      </c>
      <c r="C31" s="38" t="str">
        <f>IF(ISERR(FIND(C$2,Stac!$R36))=FALSE,"+","-")</f>
        <v>-</v>
      </c>
      <c r="D31" s="38" t="str">
        <f>IF(ISERR(FIND(D$2,Stac!$R36))=FALSE,"+","-")</f>
        <v>-</v>
      </c>
      <c r="E31" s="38" t="str">
        <f>IF(ISERR(FIND(E$2,Stac!$R36))=FALSE,"+","-")</f>
        <v>-</v>
      </c>
      <c r="F31" s="38" t="str">
        <f>IF(ISERR(FIND(F$2,Stac!$R36))=FALSE,"+","-")</f>
        <v>-</v>
      </c>
      <c r="G31" s="38" t="str">
        <f>IF(ISERR(FIND(G$2,Stac!$R36))=FALSE,"+","-")</f>
        <v>-</v>
      </c>
      <c r="H31" s="38" t="str">
        <f>IF(ISERR(FIND(H$2,Stac!$R36))=FALSE,"+","-")</f>
        <v>-</v>
      </c>
      <c r="I31" s="38" t="str">
        <f>IF(ISERR(FIND(I$2,Stac!$R36))=FALSE,"+","-")</f>
        <v>-</v>
      </c>
      <c r="J31" s="38" t="str">
        <f>IF(ISERR(FIND(J$2,Stac!$R36))=FALSE,"+","-")</f>
        <v>-</v>
      </c>
      <c r="K31" s="38" t="str">
        <f>IF(ISERR(FIND(K$2,Stac!$R36))=FALSE,"+","-")</f>
        <v>-</v>
      </c>
      <c r="L31" s="38" t="str">
        <f>IF(ISERR(FIND(L$2,Stac!$R36))=FALSE,"+","-")</f>
        <v>-</v>
      </c>
      <c r="M31" s="118">
        <f>Stac!C36</f>
        <v>0</v>
      </c>
      <c r="N31" s="38" t="str">
        <f>IF(ISERR(FIND(N$2,Stac!$S36))=FALSE,"+","-")</f>
        <v>-</v>
      </c>
      <c r="O31" s="38" t="str">
        <f>IF(ISERR(FIND(O$2,Stac!$S36))=FALSE,"+","-")</f>
        <v>-</v>
      </c>
      <c r="P31" s="38" t="str">
        <f>IF(ISERR(FIND(P$2,Stac!$S36))=FALSE,"+","-")</f>
        <v>-</v>
      </c>
      <c r="Q31" s="38" t="str">
        <f>IF(ISERR(FIND(Q$2,Stac!$S36))=FALSE,"+","-")</f>
        <v>-</v>
      </c>
      <c r="R31" s="38" t="str">
        <f>IF(ISERR(FIND(R$2,Stac!$S36))=FALSE,"+","-")</f>
        <v>-</v>
      </c>
      <c r="S31" s="38" t="str">
        <f>IF(ISERR(FIND(S$2,Stac!$S36))=FALSE,"+","-")</f>
        <v>-</v>
      </c>
      <c r="T31" s="38" t="str">
        <f>IF(ISERR(FIND(T$2,Stac!$S36))=FALSE,"+","-")</f>
        <v>-</v>
      </c>
      <c r="U31" s="38" t="str">
        <f>IF(ISERR(FIND(U$2,Stac!$S36))=FALSE,"+","-")</f>
        <v>-</v>
      </c>
      <c r="V31" s="38" t="str">
        <f>IF(ISERR(FIND(V$2,Stac!$S36))=FALSE,"+","-")</f>
        <v>-</v>
      </c>
      <c r="W31" s="38" t="str">
        <f>IF(ISERR(FIND(W$2,Stac!$S36))=FALSE,"+","-")</f>
        <v>-</v>
      </c>
      <c r="X31" s="38" t="str">
        <f>IF(ISERR(FIND(X$2,Stac!$S36))=FALSE,"+","-")</f>
        <v>-</v>
      </c>
      <c r="Y31" s="118">
        <f>Stac!C36</f>
        <v>0</v>
      </c>
      <c r="Z31" s="38" t="str">
        <f>IF(ISERR(FIND(Z$2,Stac!$S36))=FALSE,"+","-")</f>
        <v>-</v>
      </c>
      <c r="AA31" s="38" t="str">
        <f>IF(ISERR(FIND(AA$2,Stac!$S36))=FALSE,"+","-")</f>
        <v>-</v>
      </c>
      <c r="AB31" s="38" t="str">
        <f>IF(ISERR(FIND(AB$2,Stac!$S36))=FALSE,"+","-")</f>
        <v>-</v>
      </c>
      <c r="AC31" s="38" t="str">
        <f>IF(ISERR(FIND(AC$2,Stac!$S36))=FALSE,"+","-")</f>
        <v>-</v>
      </c>
      <c r="AD31" s="38" t="str">
        <f>IF(ISERR(FIND(AD$2,Stac!$S36))=FALSE,"+","-")</f>
        <v>-</v>
      </c>
      <c r="AE31" s="38" t="str">
        <f>IF(ISERR(FIND(AE$2,Stac!$S36))=FALSE,"+","-")</f>
        <v>-</v>
      </c>
      <c r="AF31" s="38" t="str">
        <f>IF(ISERR(FIND(AF$2,Stac!$S36))=FALSE,"+","-")</f>
        <v>-</v>
      </c>
      <c r="AG31" s="38" t="str">
        <f>IF(ISERR(FIND(AG$2,Stac!$S36))=FALSE,"+","-")</f>
        <v>-</v>
      </c>
      <c r="AH31" s="38" t="str">
        <f>IF(ISERR(FIND(AH$2,Stac!$T36))=FALSE,"+","-")</f>
        <v>-</v>
      </c>
      <c r="AI31" s="38" t="str">
        <f>IF(ISERR(FIND(AI$2,Stac!$T36))=FALSE,"+","-")</f>
        <v>-</v>
      </c>
      <c r="AJ31" s="38" t="str">
        <f>IF(ISERR(FIND(AJ$2,Stac!$T36))=FALSE,"+","-")</f>
        <v>-</v>
      </c>
      <c r="AK31" s="38" t="str">
        <f>IF(ISERR(FIND(AK$2,Stac!$T36))=FALSE,"+","-")</f>
        <v>-</v>
      </c>
      <c r="AL31" s="38" t="str">
        <f>IF(ISERR(FIND(AL$2,Stac!$T36))=FALSE,"+","-")</f>
        <v>-</v>
      </c>
    </row>
    <row r="32" spans="1:38" hidden="1" x14ac:dyDescent="0.2">
      <c r="A32" s="117">
        <f>Stac!C37</f>
        <v>0</v>
      </c>
      <c r="B32" s="38" t="str">
        <f>IF(ISERR(FIND(B$2,Stac!$R37))=FALSE,"+","-")</f>
        <v>-</v>
      </c>
      <c r="C32" s="38" t="str">
        <f>IF(ISERR(FIND(C$2,Stac!$R37))=FALSE,"+","-")</f>
        <v>-</v>
      </c>
      <c r="D32" s="38" t="str">
        <f>IF(ISERR(FIND(D$2,Stac!$R37))=FALSE,"+","-")</f>
        <v>-</v>
      </c>
      <c r="E32" s="38" t="str">
        <f>IF(ISERR(FIND(E$2,Stac!$R37))=FALSE,"+","-")</f>
        <v>-</v>
      </c>
      <c r="F32" s="38" t="str">
        <f>IF(ISERR(FIND(F$2,Stac!$R37))=FALSE,"+","-")</f>
        <v>-</v>
      </c>
      <c r="G32" s="38" t="str">
        <f>IF(ISERR(FIND(G$2,Stac!$R37))=FALSE,"+","-")</f>
        <v>-</v>
      </c>
      <c r="H32" s="38" t="str">
        <f>IF(ISERR(FIND(H$2,Stac!$R37))=FALSE,"+","-")</f>
        <v>-</v>
      </c>
      <c r="I32" s="38" t="str">
        <f>IF(ISERR(FIND(I$2,Stac!$R37))=FALSE,"+","-")</f>
        <v>-</v>
      </c>
      <c r="J32" s="38" t="str">
        <f>IF(ISERR(FIND(J$2,Stac!$R37))=FALSE,"+","-")</f>
        <v>-</v>
      </c>
      <c r="K32" s="38" t="str">
        <f>IF(ISERR(FIND(K$2,Stac!$R37))=FALSE,"+","-")</f>
        <v>-</v>
      </c>
      <c r="L32" s="38" t="str">
        <f>IF(ISERR(FIND(L$2,Stac!$R37))=FALSE,"+","-")</f>
        <v>-</v>
      </c>
      <c r="M32" s="118">
        <f>Stac!C37</f>
        <v>0</v>
      </c>
      <c r="N32" s="38" t="str">
        <f>IF(ISERR(FIND(N$2,Stac!$S37))=FALSE,"+","-")</f>
        <v>-</v>
      </c>
      <c r="O32" s="38" t="str">
        <f>IF(ISERR(FIND(O$2,Stac!$S37))=FALSE,"+","-")</f>
        <v>-</v>
      </c>
      <c r="P32" s="38" t="str">
        <f>IF(ISERR(FIND(P$2,Stac!$S37))=FALSE,"+","-")</f>
        <v>-</v>
      </c>
      <c r="Q32" s="38" t="str">
        <f>IF(ISERR(FIND(Q$2,Stac!$S37))=FALSE,"+","-")</f>
        <v>-</v>
      </c>
      <c r="R32" s="38" t="str">
        <f>IF(ISERR(FIND(R$2,Stac!$S37))=FALSE,"+","-")</f>
        <v>-</v>
      </c>
      <c r="S32" s="38" t="str">
        <f>IF(ISERR(FIND(S$2,Stac!$S37))=FALSE,"+","-")</f>
        <v>-</v>
      </c>
      <c r="T32" s="38" t="str">
        <f>IF(ISERR(FIND(T$2,Stac!$S37))=FALSE,"+","-")</f>
        <v>-</v>
      </c>
      <c r="U32" s="38" t="str">
        <f>IF(ISERR(FIND(U$2,Stac!$S37))=FALSE,"+","-")</f>
        <v>-</v>
      </c>
      <c r="V32" s="38" t="str">
        <f>IF(ISERR(FIND(V$2,Stac!$S37))=FALSE,"+","-")</f>
        <v>-</v>
      </c>
      <c r="W32" s="38" t="str">
        <f>IF(ISERR(FIND(W$2,Stac!$S37))=FALSE,"+","-")</f>
        <v>-</v>
      </c>
      <c r="X32" s="38" t="str">
        <f>IF(ISERR(FIND(X$2,Stac!$S37))=FALSE,"+","-")</f>
        <v>-</v>
      </c>
      <c r="Y32" s="118">
        <f>Stac!C37</f>
        <v>0</v>
      </c>
      <c r="Z32" s="38" t="str">
        <f>IF(ISERR(FIND(Z$2,Stac!$S37))=FALSE,"+","-")</f>
        <v>-</v>
      </c>
      <c r="AA32" s="38" t="str">
        <f>IF(ISERR(FIND(AA$2,Stac!$S37))=FALSE,"+","-")</f>
        <v>-</v>
      </c>
      <c r="AB32" s="38" t="str">
        <f>IF(ISERR(FIND(AB$2,Stac!$S37))=FALSE,"+","-")</f>
        <v>-</v>
      </c>
      <c r="AC32" s="38" t="str">
        <f>IF(ISERR(FIND(AC$2,Stac!$S37))=FALSE,"+","-")</f>
        <v>-</v>
      </c>
      <c r="AD32" s="38" t="str">
        <f>IF(ISERR(FIND(AD$2,Stac!$S37))=FALSE,"+","-")</f>
        <v>-</v>
      </c>
      <c r="AE32" s="38" t="str">
        <f>IF(ISERR(FIND(AE$2,Stac!$S37))=FALSE,"+","-")</f>
        <v>-</v>
      </c>
      <c r="AF32" s="38" t="str">
        <f>IF(ISERR(FIND(AF$2,Stac!$S37))=FALSE,"+","-")</f>
        <v>-</v>
      </c>
      <c r="AG32" s="38" t="str">
        <f>IF(ISERR(FIND(AG$2,Stac!$S37))=FALSE,"+","-")</f>
        <v>-</v>
      </c>
      <c r="AH32" s="38" t="str">
        <f>IF(ISERR(FIND(AH$2,Stac!$T37))=FALSE,"+","-")</f>
        <v>-</v>
      </c>
      <c r="AI32" s="38" t="str">
        <f>IF(ISERR(FIND(AI$2,Stac!$T37))=FALSE,"+","-")</f>
        <v>-</v>
      </c>
      <c r="AJ32" s="38" t="str">
        <f>IF(ISERR(FIND(AJ$2,Stac!$T37))=FALSE,"+","-")</f>
        <v>-</v>
      </c>
      <c r="AK32" s="38" t="str">
        <f>IF(ISERR(FIND(AK$2,Stac!$T37))=FALSE,"+","-")</f>
        <v>-</v>
      </c>
      <c r="AL32" s="38" t="str">
        <f>IF(ISERR(FIND(AL$2,Stac!$T37))=FALSE,"+","-")</f>
        <v>-</v>
      </c>
    </row>
    <row r="33" spans="1:38" x14ac:dyDescent="0.2">
      <c r="A33" s="425" t="str">
        <f>Stac!C38</f>
        <v>Semestr 3:</v>
      </c>
      <c r="B33" s="427" t="str">
        <f>IF(ISERR(FIND(B$2,Stac!$R38))=FALSE,"+","-")</f>
        <v>-</v>
      </c>
      <c r="C33" s="427" t="str">
        <f>IF(ISERR(FIND(C$2,Stac!$R38))=FALSE,"+","-")</f>
        <v>-</v>
      </c>
      <c r="D33" s="427" t="str">
        <f>IF(ISERR(FIND(D$2,Stac!$R38))=FALSE,"+","-")</f>
        <v>-</v>
      </c>
      <c r="E33" s="427" t="str">
        <f>IF(ISERR(FIND(E$2,Stac!$R38))=FALSE,"+","-")</f>
        <v>-</v>
      </c>
      <c r="F33" s="427" t="str">
        <f>IF(ISERR(FIND(F$2,Stac!$R38))=FALSE,"+","-")</f>
        <v>-</v>
      </c>
      <c r="G33" s="427" t="str">
        <f>IF(ISERR(FIND(G$2,Stac!$R38))=FALSE,"+","-")</f>
        <v>-</v>
      </c>
      <c r="H33" s="427" t="str">
        <f>IF(ISERR(FIND(H$2,Stac!$R38))=FALSE,"+","-")</f>
        <v>-</v>
      </c>
      <c r="I33" s="427" t="str">
        <f>IF(ISERR(FIND(I$2,Stac!$R38))=FALSE,"+","-")</f>
        <v>-</v>
      </c>
      <c r="J33" s="427" t="str">
        <f>IF(ISERR(FIND(J$2,Stac!$R38))=FALSE,"+","-")</f>
        <v>-</v>
      </c>
      <c r="K33" s="427" t="str">
        <f>IF(ISERR(FIND(K$2,Stac!$R38))=FALSE,"+","-")</f>
        <v>-</v>
      </c>
      <c r="L33" s="427" t="str">
        <f>IF(ISERR(FIND(L$2,Stac!$R38))=FALSE,"+","-")</f>
        <v>-</v>
      </c>
      <c r="M33" s="425" t="str">
        <f>Stac!C38</f>
        <v>Semestr 3:</v>
      </c>
      <c r="N33" s="427" t="str">
        <f>IF(ISERR(FIND(N$2,Stac!$S38))=FALSE,"+","-")</f>
        <v>-</v>
      </c>
      <c r="O33" s="427" t="str">
        <f>IF(ISERR(FIND(O$2,Stac!$S38))=FALSE,"+","-")</f>
        <v>-</v>
      </c>
      <c r="P33" s="427" t="str">
        <f>IF(ISERR(FIND(P$2,Stac!$S38))=FALSE,"+","-")</f>
        <v>-</v>
      </c>
      <c r="Q33" s="427" t="str">
        <f>IF(ISERR(FIND(Q$2,Stac!$S38))=FALSE,"+","-")</f>
        <v>-</v>
      </c>
      <c r="R33" s="427" t="str">
        <f>IF(ISERR(FIND(R$2,Stac!$S38))=FALSE,"+","-")</f>
        <v>-</v>
      </c>
      <c r="S33" s="427" t="str">
        <f>IF(ISERR(FIND(S$2,Stac!$S38))=FALSE,"+","-")</f>
        <v>-</v>
      </c>
      <c r="T33" s="427" t="str">
        <f>IF(ISERR(FIND(T$2,Stac!$S38))=FALSE,"+","-")</f>
        <v>-</v>
      </c>
      <c r="U33" s="427" t="str">
        <f>IF(ISERR(FIND(U$2,Stac!$S38))=FALSE,"+","-")</f>
        <v>-</v>
      </c>
      <c r="V33" s="427" t="str">
        <f>IF(ISERR(FIND(V$2,Stac!$S38))=FALSE,"+","-")</f>
        <v>-</v>
      </c>
      <c r="W33" s="427" t="str">
        <f>IF(ISERR(FIND(W$2,Stac!$S38))=FALSE,"+","-")</f>
        <v>-</v>
      </c>
      <c r="X33" s="427" t="str">
        <f>IF(ISERR(FIND(X$2,Stac!$S38))=FALSE,"+","-")</f>
        <v>-</v>
      </c>
      <c r="Y33" s="425" t="str">
        <f>Stac!C38</f>
        <v>Semestr 3:</v>
      </c>
      <c r="Z33" s="427" t="str">
        <f>IF(ISERR(FIND(Z$2,Stac!$S38))=FALSE,"+","-")</f>
        <v>-</v>
      </c>
      <c r="AA33" s="427" t="str">
        <f>IF(ISERR(FIND(AA$2,Stac!$S38))=FALSE,"+","-")</f>
        <v>-</v>
      </c>
      <c r="AB33" s="427" t="str">
        <f>IF(ISERR(FIND(AB$2,Stac!$S38))=FALSE,"+","-")</f>
        <v>-</v>
      </c>
      <c r="AC33" s="427" t="str">
        <f>IF(ISERR(FIND(AC$2,Stac!$S38))=FALSE,"+","-")</f>
        <v>-</v>
      </c>
      <c r="AD33" s="427" t="str">
        <f>IF(ISERR(FIND(AD$2,Stac!$S38))=FALSE,"+","-")</f>
        <v>-</v>
      </c>
      <c r="AE33" s="427" t="str">
        <f>IF(ISERR(FIND(AE$2,Stac!$S38))=FALSE,"+","-")</f>
        <v>-</v>
      </c>
      <c r="AF33" s="427" t="str">
        <f>IF(ISERR(FIND(AF$2,Stac!$S38))=FALSE,"+","-")</f>
        <v>-</v>
      </c>
      <c r="AG33" s="427" t="str">
        <f>IF(ISERR(FIND(AG$2,Stac!$S38))=FALSE,"+","-")</f>
        <v>-</v>
      </c>
      <c r="AH33" s="427" t="str">
        <f>IF(ISERR(FIND(AH$2,Stac!$T38))=FALSE,"+","-")</f>
        <v>-</v>
      </c>
      <c r="AI33" s="427" t="str">
        <f>IF(ISERR(FIND(AI$2,Stac!$T38))=FALSE,"+","-")</f>
        <v>-</v>
      </c>
      <c r="AJ33" s="427" t="str">
        <f>IF(ISERR(FIND(AJ$2,Stac!$T38))=FALSE,"+","-")</f>
        <v>-</v>
      </c>
      <c r="AK33" s="427" t="str">
        <f>IF(ISERR(FIND(AK$2,Stac!$T38))=FALSE,"+","-")</f>
        <v>-</v>
      </c>
      <c r="AL33" s="427" t="str">
        <f>IF(ISERR(FIND(AL$2,Stac!$T38))=FALSE,"+","-")</f>
        <v>-</v>
      </c>
    </row>
    <row r="34" spans="1:38" hidden="1" x14ac:dyDescent="0.2">
      <c r="A34" s="117" t="str">
        <f>Stac!C39</f>
        <v>Moduł kształcenia</v>
      </c>
      <c r="B34" s="38" t="str">
        <f>IF(ISERR(FIND(B$2,Stac!$R39))=FALSE,"+","-")</f>
        <v>-</v>
      </c>
      <c r="C34" s="38" t="str">
        <f>IF(ISERR(FIND(C$2,Stac!$R39))=FALSE,"+","-")</f>
        <v>-</v>
      </c>
      <c r="D34" s="38" t="str">
        <f>IF(ISERR(FIND(D$2,Stac!$R39))=FALSE,"+","-")</f>
        <v>-</v>
      </c>
      <c r="E34" s="38" t="str">
        <f>IF(ISERR(FIND(E$2,Stac!$R39))=FALSE,"+","-")</f>
        <v>-</v>
      </c>
      <c r="F34" s="38" t="str">
        <f>IF(ISERR(FIND(F$2,Stac!$R39))=FALSE,"+","-")</f>
        <v>-</v>
      </c>
      <c r="G34" s="38" t="str">
        <f>IF(ISERR(FIND(G$2,Stac!$R39))=FALSE,"+","-")</f>
        <v>-</v>
      </c>
      <c r="H34" s="38" t="str">
        <f>IF(ISERR(FIND(H$2,Stac!$R39))=FALSE,"+","-")</f>
        <v>-</v>
      </c>
      <c r="I34" s="38" t="str">
        <f>IF(ISERR(FIND(I$2,Stac!$R39))=FALSE,"+","-")</f>
        <v>-</v>
      </c>
      <c r="J34" s="38" t="str">
        <f>IF(ISERR(FIND(J$2,Stac!$R39))=FALSE,"+","-")</f>
        <v>-</v>
      </c>
      <c r="K34" s="38" t="str">
        <f>IF(ISERR(FIND(K$2,Stac!$R39))=FALSE,"+","-")</f>
        <v>-</v>
      </c>
      <c r="L34" s="38" t="str">
        <f>IF(ISERR(FIND(L$2,Stac!$R39))=FALSE,"+","-")</f>
        <v>-</v>
      </c>
      <c r="M34" s="118" t="str">
        <f>Stac!C39</f>
        <v>Moduł kształcenia</v>
      </c>
      <c r="N34" s="38" t="str">
        <f>IF(ISERR(FIND(N$2,Stac!$S39))=FALSE,"+","-")</f>
        <v>-</v>
      </c>
      <c r="O34" s="38" t="str">
        <f>IF(ISERR(FIND(O$2,Stac!$S39))=FALSE,"+","-")</f>
        <v>-</v>
      </c>
      <c r="P34" s="38" t="str">
        <f>IF(ISERR(FIND(P$2,Stac!$S39))=FALSE,"+","-")</f>
        <v>-</v>
      </c>
      <c r="Q34" s="38" t="str">
        <f>IF(ISERR(FIND(Q$2,Stac!$S39))=FALSE,"+","-")</f>
        <v>-</v>
      </c>
      <c r="R34" s="38" t="str">
        <f>IF(ISERR(FIND(R$2,Stac!$S39))=FALSE,"+","-")</f>
        <v>-</v>
      </c>
      <c r="S34" s="38" t="str">
        <f>IF(ISERR(FIND(S$2,Stac!$S39))=FALSE,"+","-")</f>
        <v>-</v>
      </c>
      <c r="T34" s="38" t="str">
        <f>IF(ISERR(FIND(T$2,Stac!$S39))=FALSE,"+","-")</f>
        <v>-</v>
      </c>
      <c r="U34" s="38" t="str">
        <f>IF(ISERR(FIND(U$2,Stac!$S39))=FALSE,"+","-")</f>
        <v>-</v>
      </c>
      <c r="V34" s="38" t="str">
        <f>IF(ISERR(FIND(V$2,Stac!$S39))=FALSE,"+","-")</f>
        <v>-</v>
      </c>
      <c r="W34" s="38" t="str">
        <f>IF(ISERR(FIND(W$2,Stac!$S39))=FALSE,"+","-")</f>
        <v>-</v>
      </c>
      <c r="X34" s="38" t="str">
        <f>IF(ISERR(FIND(X$2,Stac!$S39))=FALSE,"+","-")</f>
        <v>-</v>
      </c>
      <c r="Y34" s="118" t="str">
        <f>Stac!C39</f>
        <v>Moduł kształcenia</v>
      </c>
      <c r="Z34" s="38" t="str">
        <f>IF(ISERR(FIND(Z$2,Stac!$S39))=FALSE,"+","-")</f>
        <v>-</v>
      </c>
      <c r="AA34" s="38" t="str">
        <f>IF(ISERR(FIND(AA$2,Stac!$S39))=FALSE,"+","-")</f>
        <v>-</v>
      </c>
      <c r="AB34" s="38" t="str">
        <f>IF(ISERR(FIND(AB$2,Stac!$S39))=FALSE,"+","-")</f>
        <v>-</v>
      </c>
      <c r="AC34" s="38" t="str">
        <f>IF(ISERR(FIND(AC$2,Stac!$S39))=FALSE,"+","-")</f>
        <v>-</v>
      </c>
      <c r="AD34" s="38" t="str">
        <f>IF(ISERR(FIND(AD$2,Stac!$S39))=FALSE,"+","-")</f>
        <v>-</v>
      </c>
      <c r="AE34" s="38" t="str">
        <f>IF(ISERR(FIND(AE$2,Stac!$S39))=FALSE,"+","-")</f>
        <v>-</v>
      </c>
      <c r="AF34" s="38" t="str">
        <f>IF(ISERR(FIND(AF$2,Stac!$S39))=FALSE,"+","-")</f>
        <v>-</v>
      </c>
      <c r="AG34" s="38" t="str">
        <f>IF(ISERR(FIND(AG$2,Stac!$S39))=FALSE,"+","-")</f>
        <v>-</v>
      </c>
      <c r="AH34" s="38" t="str">
        <f>IF(ISERR(FIND(AH$2,Stac!$T39))=FALSE,"+","-")</f>
        <v>-</v>
      </c>
      <c r="AI34" s="38" t="str">
        <f>IF(ISERR(FIND(AI$2,Stac!$T39))=FALSE,"+","-")</f>
        <v>-</v>
      </c>
      <c r="AJ34" s="38" t="str">
        <f>IF(ISERR(FIND(AJ$2,Stac!$T39))=FALSE,"+","-")</f>
        <v>-</v>
      </c>
      <c r="AK34" s="38" t="str">
        <f>IF(ISERR(FIND(AK$2,Stac!$T39))=FALSE,"+","-")</f>
        <v>-</v>
      </c>
      <c r="AL34" s="38" t="str">
        <f>IF(ISERR(FIND(AL$2,Stac!$T39))=FALSE,"+","-")</f>
        <v>-</v>
      </c>
    </row>
    <row r="35" spans="1:38" x14ac:dyDescent="0.2">
      <c r="A35" s="117" t="str">
        <f>Stac!C40</f>
        <v>Podstawy techniki cyfrowej</v>
      </c>
      <c r="B35" s="38" t="str">
        <f>IF(ISERR(FIND(B$2,Stac!$R40))=FALSE,"+","-")</f>
        <v>-</v>
      </c>
      <c r="C35" s="38" t="str">
        <f>IF(ISERR(FIND(C$2,Stac!$R40))=FALSE,"+","-")</f>
        <v>-</v>
      </c>
      <c r="D35" s="38" t="str">
        <f>IF(ISERR(FIND(D$2,Stac!$R40))=FALSE,"+","-")</f>
        <v>+</v>
      </c>
      <c r="E35" s="38" t="str">
        <f>IF(ISERR(FIND(E$2,Stac!$R40))=FALSE,"+","-")</f>
        <v>+</v>
      </c>
      <c r="F35" s="38" t="str">
        <f>IF(ISERR(FIND(F$2,Stac!$R40))=FALSE,"+","-")</f>
        <v>-</v>
      </c>
      <c r="G35" s="38" t="str">
        <f>IF(ISERR(FIND(G$2,Stac!$R40))=FALSE,"+","-")</f>
        <v>-</v>
      </c>
      <c r="H35" s="38" t="str">
        <f>IF(ISERR(FIND(H$2,Stac!$R40))=FALSE,"+","-")</f>
        <v>+</v>
      </c>
      <c r="I35" s="38" t="str">
        <f>IF(ISERR(FIND(I$2,Stac!$R40))=FALSE,"+","-")</f>
        <v>-</v>
      </c>
      <c r="J35" s="38" t="str">
        <f>IF(ISERR(FIND(J$2,Stac!$R40))=FALSE,"+","-")</f>
        <v>-</v>
      </c>
      <c r="K35" s="38" t="str">
        <f>IF(ISERR(FIND(K$2,Stac!$R40))=FALSE,"+","-")</f>
        <v>-</v>
      </c>
      <c r="L35" s="38" t="str">
        <f>IF(ISERR(FIND(L$2,Stac!$R40))=FALSE,"+","-")</f>
        <v>-</v>
      </c>
      <c r="M35" s="118" t="str">
        <f>Stac!C40</f>
        <v>Podstawy techniki cyfrowej</v>
      </c>
      <c r="N35" s="38" t="str">
        <f>IF(ISERR(FIND(N$2,Stac!$S40))=FALSE,"+","-")</f>
        <v>-</v>
      </c>
      <c r="O35" s="38" t="str">
        <f>IF(ISERR(FIND(O$2,Stac!$S40))=FALSE,"+","-")</f>
        <v>-</v>
      </c>
      <c r="P35" s="38" t="str">
        <f>IF(ISERR(FIND(P$2,Stac!$S40))=FALSE,"+","-")</f>
        <v>+</v>
      </c>
      <c r="Q35" s="38" t="str">
        <f>IF(ISERR(FIND(Q$2,Stac!$S40))=FALSE,"+","-")</f>
        <v>+</v>
      </c>
      <c r="R35" s="38" t="str">
        <f>IF(ISERR(FIND(R$2,Stac!$S40))=FALSE,"+","-")</f>
        <v>-</v>
      </c>
      <c r="S35" s="38" t="str">
        <f>IF(ISERR(FIND(S$2,Stac!$S40))=FALSE,"+","-")</f>
        <v>-</v>
      </c>
      <c r="T35" s="38" t="str">
        <f>IF(ISERR(FIND(T$2,Stac!$S40))=FALSE,"+","-")</f>
        <v>-</v>
      </c>
      <c r="U35" s="38" t="str">
        <f>IF(ISERR(FIND(U$2,Stac!$S40))=FALSE,"+","-")</f>
        <v>-</v>
      </c>
      <c r="V35" s="38" t="str">
        <f>IF(ISERR(FIND(V$2,Stac!$S40))=FALSE,"+","-")</f>
        <v>-</v>
      </c>
      <c r="W35" s="38" t="str">
        <f>IF(ISERR(FIND(W$2,Stac!$S40))=FALSE,"+","-")</f>
        <v>-</v>
      </c>
      <c r="X35" s="38" t="str">
        <f>IF(ISERR(FIND(X$2,Stac!$S40))=FALSE,"+","-")</f>
        <v>-</v>
      </c>
      <c r="Y35" s="118" t="str">
        <f>Stac!C40</f>
        <v>Podstawy techniki cyfrowej</v>
      </c>
      <c r="Z35" s="38" t="str">
        <f>IF(ISERR(FIND(Z$2,Stac!$S40))=FALSE,"+","-")</f>
        <v>-</v>
      </c>
      <c r="AA35" s="38" t="str">
        <f>IF(ISERR(FIND(AA$2,Stac!$S40))=FALSE,"+","-")</f>
        <v>+</v>
      </c>
      <c r="AB35" s="38" t="str">
        <f>IF(ISERR(FIND(AB$2,Stac!$S40))=FALSE,"+","-")</f>
        <v>-</v>
      </c>
      <c r="AC35" s="38" t="str">
        <f>IF(ISERR(FIND(AC$2,Stac!$S40))=FALSE,"+","-")</f>
        <v>-</v>
      </c>
      <c r="AD35" s="38" t="str">
        <f>IF(ISERR(FIND(AD$2,Stac!$S40))=FALSE,"+","-")</f>
        <v>-</v>
      </c>
      <c r="AE35" s="38" t="str">
        <f>IF(ISERR(FIND(AE$2,Stac!$S40))=FALSE,"+","-")</f>
        <v>-</v>
      </c>
      <c r="AF35" s="38" t="str">
        <f>IF(ISERR(FIND(AF$2,Stac!$S40))=FALSE,"+","-")</f>
        <v>-</v>
      </c>
      <c r="AG35" s="38" t="str">
        <f>IF(ISERR(FIND(AG$2,Stac!$S40))=FALSE,"+","-")</f>
        <v>-</v>
      </c>
      <c r="AH35" s="38" t="str">
        <f>IF(ISERR(FIND(AH$2,Stac!$T40))=FALSE,"+","-")</f>
        <v>+</v>
      </c>
      <c r="AI35" s="38" t="str">
        <f>IF(ISERR(FIND(AI$2,Stac!$T40))=FALSE,"+","-")</f>
        <v>+</v>
      </c>
      <c r="AJ35" s="38" t="str">
        <f>IF(ISERR(FIND(AJ$2,Stac!$T40))=FALSE,"+","-")</f>
        <v>-</v>
      </c>
      <c r="AK35" s="38" t="str">
        <f>IF(ISERR(FIND(AK$2,Stac!$T40))=FALSE,"+","-")</f>
        <v>-</v>
      </c>
      <c r="AL35" s="38" t="str">
        <f>IF(ISERR(FIND(AL$2,Stac!$T40))=FALSE,"+","-")</f>
        <v>-</v>
      </c>
    </row>
    <row r="36" spans="1:38" ht="25.5" x14ac:dyDescent="0.2">
      <c r="A36" s="117" t="str">
        <f>Stac!C41</f>
        <v>Programowanie systemowe i współbieżne</v>
      </c>
      <c r="B36" s="38" t="str">
        <f>IF(ISERR(FIND(B$2,Stac!$R41))=FALSE,"+","-")</f>
        <v>-</v>
      </c>
      <c r="C36" s="38" t="str">
        <f>IF(ISERR(FIND(C$2,Stac!$R41))=FALSE,"+","-")</f>
        <v>-</v>
      </c>
      <c r="D36" s="38" t="str">
        <f>IF(ISERR(FIND(D$2,Stac!$R41))=FALSE,"+","-")</f>
        <v>-</v>
      </c>
      <c r="E36" s="38" t="str">
        <f>IF(ISERR(FIND(E$2,Stac!$R41))=FALSE,"+","-")</f>
        <v>+</v>
      </c>
      <c r="F36" s="38" t="str">
        <f>IF(ISERR(FIND(F$2,Stac!$R41))=FALSE,"+","-")</f>
        <v>-</v>
      </c>
      <c r="G36" s="38" t="str">
        <f>IF(ISERR(FIND(G$2,Stac!$R41))=FALSE,"+","-")</f>
        <v>+</v>
      </c>
      <c r="H36" s="38" t="str">
        <f>IF(ISERR(FIND(H$2,Stac!$R41))=FALSE,"+","-")</f>
        <v>+</v>
      </c>
      <c r="I36" s="38" t="str">
        <f>IF(ISERR(FIND(I$2,Stac!$R41))=FALSE,"+","-")</f>
        <v>-</v>
      </c>
      <c r="J36" s="38" t="str">
        <f>IF(ISERR(FIND(J$2,Stac!$R41))=FALSE,"+","-")</f>
        <v>-</v>
      </c>
      <c r="K36" s="38" t="str">
        <f>IF(ISERR(FIND(K$2,Stac!$R41))=FALSE,"+","-")</f>
        <v>-</v>
      </c>
      <c r="L36" s="38" t="str">
        <f>IF(ISERR(FIND(L$2,Stac!$R41))=FALSE,"+","-")</f>
        <v>-</v>
      </c>
      <c r="M36" s="118" t="str">
        <f>Stac!C41</f>
        <v>Programowanie systemowe i współbieżne</v>
      </c>
      <c r="N36" s="38" t="str">
        <f>IF(ISERR(FIND(N$2,Stac!$S41))=FALSE,"+","-")</f>
        <v>-</v>
      </c>
      <c r="O36" s="38" t="str">
        <f>IF(ISERR(FIND(O$2,Stac!$S41))=FALSE,"+","-")</f>
        <v>-</v>
      </c>
      <c r="P36" s="38" t="str">
        <f>IF(ISERR(FIND(P$2,Stac!$S41))=FALSE,"+","-")</f>
        <v>-</v>
      </c>
      <c r="Q36" s="38" t="str">
        <f>IF(ISERR(FIND(Q$2,Stac!$S41))=FALSE,"+","-")</f>
        <v>+</v>
      </c>
      <c r="R36" s="38" t="str">
        <f>IF(ISERR(FIND(R$2,Stac!$S41))=FALSE,"+","-")</f>
        <v>-</v>
      </c>
      <c r="S36" s="38" t="str">
        <f>IF(ISERR(FIND(S$2,Stac!$S41))=FALSE,"+","-")</f>
        <v>-</v>
      </c>
      <c r="T36" s="38" t="str">
        <f>IF(ISERR(FIND(T$2,Stac!$S41))=FALSE,"+","-")</f>
        <v>-</v>
      </c>
      <c r="U36" s="38" t="str">
        <f>IF(ISERR(FIND(U$2,Stac!$S41))=FALSE,"+","-")</f>
        <v>+</v>
      </c>
      <c r="V36" s="38" t="str">
        <f>IF(ISERR(FIND(V$2,Stac!$S41))=FALSE,"+","-")</f>
        <v>-</v>
      </c>
      <c r="W36" s="38" t="str">
        <f>IF(ISERR(FIND(W$2,Stac!$S41))=FALSE,"+","-")</f>
        <v>+</v>
      </c>
      <c r="X36" s="38" t="str">
        <f>IF(ISERR(FIND(X$2,Stac!$S41))=FALSE,"+","-")</f>
        <v>+</v>
      </c>
      <c r="Y36" s="118" t="str">
        <f>Stac!C41</f>
        <v>Programowanie systemowe i współbieżne</v>
      </c>
      <c r="Z36" s="38" t="str">
        <f>IF(ISERR(FIND(Z$2,Stac!$S41))=FALSE,"+","-")</f>
        <v>-</v>
      </c>
      <c r="AA36" s="38" t="str">
        <f>IF(ISERR(FIND(AA$2,Stac!$S41))=FALSE,"+","-")</f>
        <v>-</v>
      </c>
      <c r="AB36" s="38" t="str">
        <f>IF(ISERR(FIND(AB$2,Stac!$S41))=FALSE,"+","-")</f>
        <v>-</v>
      </c>
      <c r="AC36" s="38" t="str">
        <f>IF(ISERR(FIND(AC$2,Stac!$S41))=FALSE,"+","-")</f>
        <v>-</v>
      </c>
      <c r="AD36" s="38" t="str">
        <f>IF(ISERR(FIND(AD$2,Stac!$S41))=FALSE,"+","-")</f>
        <v>-</v>
      </c>
      <c r="AE36" s="38" t="str">
        <f>IF(ISERR(FIND(AE$2,Stac!$S41))=FALSE,"+","-")</f>
        <v>-</v>
      </c>
      <c r="AF36" s="38" t="str">
        <f>IF(ISERR(FIND(AF$2,Stac!$S41))=FALSE,"+","-")</f>
        <v>-</v>
      </c>
      <c r="AG36" s="38" t="str">
        <f>IF(ISERR(FIND(AG$2,Stac!$S41))=FALSE,"+","-")</f>
        <v>-</v>
      </c>
      <c r="AH36" s="38" t="str">
        <f>IF(ISERR(FIND(AH$2,Stac!$T41))=FALSE,"+","-")</f>
        <v>+</v>
      </c>
      <c r="AI36" s="38" t="str">
        <f>IF(ISERR(FIND(AI$2,Stac!$T41))=FALSE,"+","-")</f>
        <v>+</v>
      </c>
      <c r="AJ36" s="38" t="str">
        <f>IF(ISERR(FIND(AJ$2,Stac!$T41))=FALSE,"+","-")</f>
        <v>-</v>
      </c>
      <c r="AK36" s="38" t="str">
        <f>IF(ISERR(FIND(AK$2,Stac!$T41))=FALSE,"+","-")</f>
        <v>-</v>
      </c>
      <c r="AL36" s="38" t="str">
        <f>IF(ISERR(FIND(AL$2,Stac!$T41))=FALSE,"+","-")</f>
        <v>-</v>
      </c>
    </row>
    <row r="37" spans="1:38" x14ac:dyDescent="0.2">
      <c r="A37" s="117" t="str">
        <f>Stac!C42</f>
        <v>Metody probabilistyczne</v>
      </c>
      <c r="B37" s="38" t="str">
        <f>IF(ISERR(FIND(B$2,Stac!$R42))=FALSE,"+","-")</f>
        <v>-</v>
      </c>
      <c r="C37" s="38" t="str">
        <f>IF(ISERR(FIND(C$2,Stac!$R42))=FALSE,"+","-")</f>
        <v>-</v>
      </c>
      <c r="D37" s="38" t="str">
        <f>IF(ISERR(FIND(D$2,Stac!$R42))=FALSE,"+","-")</f>
        <v>-</v>
      </c>
      <c r="E37" s="38" t="str">
        <f>IF(ISERR(FIND(E$2,Stac!$R42))=FALSE,"+","-")</f>
        <v>-</v>
      </c>
      <c r="F37" s="38" t="str">
        <f>IF(ISERR(FIND(F$2,Stac!$R42))=FALSE,"+","-")</f>
        <v>-</v>
      </c>
      <c r="G37" s="38" t="str">
        <f>IF(ISERR(FIND(G$2,Stac!$R42))=FALSE,"+","-")</f>
        <v>-</v>
      </c>
      <c r="H37" s="38" t="str">
        <f>IF(ISERR(FIND(H$2,Stac!$R42))=FALSE,"+","-")</f>
        <v>-</v>
      </c>
      <c r="I37" s="38" t="str">
        <f>IF(ISERR(FIND(I$2,Stac!$R42))=FALSE,"+","-")</f>
        <v>-</v>
      </c>
      <c r="J37" s="38" t="str">
        <f>IF(ISERR(FIND(J$2,Stac!$R42))=FALSE,"+","-")</f>
        <v>-</v>
      </c>
      <c r="K37" s="38" t="str">
        <f>IF(ISERR(FIND(K$2,Stac!$R42))=FALSE,"+","-")</f>
        <v>-</v>
      </c>
      <c r="L37" s="38" t="str">
        <f>IF(ISERR(FIND(L$2,Stac!$R42))=FALSE,"+","-")</f>
        <v>-</v>
      </c>
      <c r="M37" s="118" t="str">
        <f>Stac!C42</f>
        <v>Metody probabilistyczne</v>
      </c>
      <c r="N37" s="38" t="str">
        <f>IF(ISERR(FIND(N$2,Stac!$S42))=FALSE,"+","-")</f>
        <v>-</v>
      </c>
      <c r="O37" s="38" t="str">
        <f>IF(ISERR(FIND(O$2,Stac!$S42))=FALSE,"+","-")</f>
        <v>-</v>
      </c>
      <c r="P37" s="38" t="str">
        <f>IF(ISERR(FIND(P$2,Stac!$S42))=FALSE,"+","-")</f>
        <v>+</v>
      </c>
      <c r="Q37" s="38" t="str">
        <f>IF(ISERR(FIND(Q$2,Stac!$S42))=FALSE,"+","-")</f>
        <v>+</v>
      </c>
      <c r="R37" s="38" t="str">
        <f>IF(ISERR(FIND(R$2,Stac!$S42))=FALSE,"+","-")</f>
        <v>-</v>
      </c>
      <c r="S37" s="38" t="str">
        <f>IF(ISERR(FIND(S$2,Stac!$S42))=FALSE,"+","-")</f>
        <v>-</v>
      </c>
      <c r="T37" s="38" t="str">
        <f>IF(ISERR(FIND(T$2,Stac!$S42))=FALSE,"+","-")</f>
        <v>-</v>
      </c>
      <c r="U37" s="38" t="str">
        <f>IF(ISERR(FIND(U$2,Stac!$S42))=FALSE,"+","-")</f>
        <v>-</v>
      </c>
      <c r="V37" s="38" t="str">
        <f>IF(ISERR(FIND(V$2,Stac!$S42))=FALSE,"+","-")</f>
        <v>-</v>
      </c>
      <c r="W37" s="38" t="str">
        <f>IF(ISERR(FIND(W$2,Stac!$S42))=FALSE,"+","-")</f>
        <v>-</v>
      </c>
      <c r="X37" s="38" t="str">
        <f>IF(ISERR(FIND(X$2,Stac!$S42))=FALSE,"+","-")</f>
        <v>-</v>
      </c>
      <c r="Y37" s="118" t="str">
        <f>Stac!C42</f>
        <v>Metody probabilistyczne</v>
      </c>
      <c r="Z37" s="38" t="str">
        <f>IF(ISERR(FIND(Z$2,Stac!$S42))=FALSE,"+","-")</f>
        <v>-</v>
      </c>
      <c r="AA37" s="38" t="str">
        <f>IF(ISERR(FIND(AA$2,Stac!$S42))=FALSE,"+","-")</f>
        <v>-</v>
      </c>
      <c r="AB37" s="38" t="str">
        <f>IF(ISERR(FIND(AB$2,Stac!$S42))=FALSE,"+","-")</f>
        <v>-</v>
      </c>
      <c r="AC37" s="38" t="str">
        <f>IF(ISERR(FIND(AC$2,Stac!$S42))=FALSE,"+","-")</f>
        <v>-</v>
      </c>
      <c r="AD37" s="38" t="str">
        <f>IF(ISERR(FIND(AD$2,Stac!$S42))=FALSE,"+","-")</f>
        <v>-</v>
      </c>
      <c r="AE37" s="38" t="str">
        <f>IF(ISERR(FIND(AE$2,Stac!$S42))=FALSE,"+","-")</f>
        <v>-</v>
      </c>
      <c r="AF37" s="38" t="str">
        <f>IF(ISERR(FIND(AF$2,Stac!$S42))=FALSE,"+","-")</f>
        <v>-</v>
      </c>
      <c r="AG37" s="38" t="str">
        <f>IF(ISERR(FIND(AG$2,Stac!$S42))=FALSE,"+","-")</f>
        <v>-</v>
      </c>
      <c r="AH37" s="38" t="str">
        <f>IF(ISERR(FIND(AH$2,Stac!$T42))=FALSE,"+","-")</f>
        <v>-</v>
      </c>
      <c r="AI37" s="38" t="str">
        <f>IF(ISERR(FIND(AI$2,Stac!$T42))=FALSE,"+","-")</f>
        <v>+</v>
      </c>
      <c r="AJ37" s="38" t="str">
        <f>IF(ISERR(FIND(AJ$2,Stac!$T42))=FALSE,"+","-")</f>
        <v>-</v>
      </c>
      <c r="AK37" s="38" t="str">
        <f>IF(ISERR(FIND(AK$2,Stac!$T42))=FALSE,"+","-")</f>
        <v>-</v>
      </c>
      <c r="AL37" s="38" t="str">
        <f>IF(ISERR(FIND(AL$2,Stac!$T42))=FALSE,"+","-")</f>
        <v>-</v>
      </c>
    </row>
    <row r="38" spans="1:38" x14ac:dyDescent="0.2">
      <c r="A38" s="117" t="str">
        <f>Stac!C43</f>
        <v>Optymalizacja kombinatoryczna</v>
      </c>
      <c r="B38" s="38" t="str">
        <f>IF(ISERR(FIND(B$2,Stac!$R43))=FALSE,"+","-")</f>
        <v>-</v>
      </c>
      <c r="C38" s="38" t="str">
        <f>IF(ISERR(FIND(C$2,Stac!$R43))=FALSE,"+","-")</f>
        <v>-</v>
      </c>
      <c r="D38" s="38" t="str">
        <f>IF(ISERR(FIND(D$2,Stac!$R43))=FALSE,"+","-")</f>
        <v>-</v>
      </c>
      <c r="E38" s="38" t="str">
        <f>IF(ISERR(FIND(E$2,Stac!$R43))=FALSE,"+","-")</f>
        <v>+</v>
      </c>
      <c r="F38" s="38" t="str">
        <f>IF(ISERR(FIND(F$2,Stac!$R43))=FALSE,"+","-")</f>
        <v>+</v>
      </c>
      <c r="G38" s="38" t="str">
        <f>IF(ISERR(FIND(G$2,Stac!$R43))=FALSE,"+","-")</f>
        <v>-</v>
      </c>
      <c r="H38" s="38" t="str">
        <f>IF(ISERR(FIND(H$2,Stac!$R43))=FALSE,"+","-")</f>
        <v>+</v>
      </c>
      <c r="I38" s="38" t="str">
        <f>IF(ISERR(FIND(I$2,Stac!$R43))=FALSE,"+","-")</f>
        <v>-</v>
      </c>
      <c r="J38" s="38" t="str">
        <f>IF(ISERR(FIND(J$2,Stac!$R43))=FALSE,"+","-")</f>
        <v>-</v>
      </c>
      <c r="K38" s="38" t="str">
        <f>IF(ISERR(FIND(K$2,Stac!$R43))=FALSE,"+","-")</f>
        <v>-</v>
      </c>
      <c r="L38" s="38" t="str">
        <f>IF(ISERR(FIND(L$2,Stac!$R43))=FALSE,"+","-")</f>
        <v>-</v>
      </c>
      <c r="M38" s="118" t="str">
        <f>Stac!C43</f>
        <v>Optymalizacja kombinatoryczna</v>
      </c>
      <c r="N38" s="38" t="str">
        <f>IF(ISERR(FIND(N$2,Stac!$S43))=FALSE,"+","-")</f>
        <v>-</v>
      </c>
      <c r="O38" s="38" t="str">
        <f>IF(ISERR(FIND(O$2,Stac!$S43))=FALSE,"+","-")</f>
        <v>-</v>
      </c>
      <c r="P38" s="38" t="str">
        <f>IF(ISERR(FIND(P$2,Stac!$S43))=FALSE,"+","-")</f>
        <v>+</v>
      </c>
      <c r="Q38" s="38" t="str">
        <f>IF(ISERR(FIND(Q$2,Stac!$S43))=FALSE,"+","-")</f>
        <v>+</v>
      </c>
      <c r="R38" s="38" t="str">
        <f>IF(ISERR(FIND(R$2,Stac!$S43))=FALSE,"+","-")</f>
        <v>-</v>
      </c>
      <c r="S38" s="38" t="str">
        <f>IF(ISERR(FIND(S$2,Stac!$S43))=FALSE,"+","-")</f>
        <v>-</v>
      </c>
      <c r="T38" s="38" t="str">
        <f>IF(ISERR(FIND(T$2,Stac!$S43))=FALSE,"+","-")</f>
        <v>-</v>
      </c>
      <c r="U38" s="38" t="str">
        <f>IF(ISERR(FIND(U$2,Stac!$S43))=FALSE,"+","-")</f>
        <v>+</v>
      </c>
      <c r="V38" s="38" t="str">
        <f>IF(ISERR(FIND(V$2,Stac!$S43))=FALSE,"+","-")</f>
        <v>-</v>
      </c>
      <c r="W38" s="38" t="str">
        <f>IF(ISERR(FIND(W$2,Stac!$S43))=FALSE,"+","-")</f>
        <v>-</v>
      </c>
      <c r="X38" s="38" t="str">
        <f>IF(ISERR(FIND(X$2,Stac!$S43))=FALSE,"+","-")</f>
        <v>+</v>
      </c>
      <c r="Y38" s="118" t="str">
        <f>Stac!C43</f>
        <v>Optymalizacja kombinatoryczna</v>
      </c>
      <c r="Z38" s="38" t="str">
        <f>IF(ISERR(FIND(Z$2,Stac!$S43))=FALSE,"+","-")</f>
        <v>-</v>
      </c>
      <c r="AA38" s="38" t="str">
        <f>IF(ISERR(FIND(AA$2,Stac!$S43))=FALSE,"+","-")</f>
        <v>-</v>
      </c>
      <c r="AB38" s="38" t="str">
        <f>IF(ISERR(FIND(AB$2,Stac!$S43))=FALSE,"+","-")</f>
        <v>-</v>
      </c>
      <c r="AC38" s="38" t="str">
        <f>IF(ISERR(FIND(AC$2,Stac!$S43))=FALSE,"+","-")</f>
        <v>-</v>
      </c>
      <c r="AD38" s="38" t="str">
        <f>IF(ISERR(FIND(AD$2,Stac!$S43))=FALSE,"+","-")</f>
        <v>-</v>
      </c>
      <c r="AE38" s="38" t="str">
        <f>IF(ISERR(FIND(AE$2,Stac!$S43))=FALSE,"+","-")</f>
        <v>-</v>
      </c>
      <c r="AF38" s="38" t="str">
        <f>IF(ISERR(FIND(AF$2,Stac!$S43))=FALSE,"+","-")</f>
        <v>-</v>
      </c>
      <c r="AG38" s="38" t="str">
        <f>IF(ISERR(FIND(AG$2,Stac!$S43))=FALSE,"+","-")</f>
        <v>-</v>
      </c>
      <c r="AH38" s="38" t="str">
        <f>IF(ISERR(FIND(AH$2,Stac!$T43))=FALSE,"+","-")</f>
        <v>+</v>
      </c>
      <c r="AI38" s="38" t="str">
        <f>IF(ISERR(FIND(AI$2,Stac!$T43))=FALSE,"+","-")</f>
        <v>+</v>
      </c>
      <c r="AJ38" s="38" t="str">
        <f>IF(ISERR(FIND(AJ$2,Stac!$T43))=FALSE,"+","-")</f>
        <v>-</v>
      </c>
      <c r="AK38" s="38" t="str">
        <f>IF(ISERR(FIND(AK$2,Stac!$T43))=FALSE,"+","-")</f>
        <v>-</v>
      </c>
      <c r="AL38" s="38" t="str">
        <f>IF(ISERR(FIND(AL$2,Stac!$T43))=FALSE,"+","-")</f>
        <v>-</v>
      </c>
    </row>
    <row r="39" spans="1:38" x14ac:dyDescent="0.2">
      <c r="A39" s="117" t="str">
        <f>Stac!C44</f>
        <v>Programowanie obiektowe</v>
      </c>
      <c r="B39" s="38" t="str">
        <f>IF(ISERR(FIND(B$2,Stac!$R44))=FALSE,"+","-")</f>
        <v>-</v>
      </c>
      <c r="C39" s="38" t="str">
        <f>IF(ISERR(FIND(C$2,Stac!$R44))=FALSE,"+","-")</f>
        <v>-</v>
      </c>
      <c r="D39" s="38" t="str">
        <f>IF(ISERR(FIND(D$2,Stac!$R44))=FALSE,"+","-")</f>
        <v>-</v>
      </c>
      <c r="E39" s="38" t="str">
        <f>IF(ISERR(FIND(E$2,Stac!$R44))=FALSE,"+","-")</f>
        <v>+</v>
      </c>
      <c r="F39" s="38" t="str">
        <f>IF(ISERR(FIND(F$2,Stac!$R44))=FALSE,"+","-")</f>
        <v>-</v>
      </c>
      <c r="G39" s="38" t="str">
        <f>IF(ISERR(FIND(G$2,Stac!$R44))=FALSE,"+","-")</f>
        <v>+</v>
      </c>
      <c r="H39" s="38" t="str">
        <f>IF(ISERR(FIND(H$2,Stac!$R44))=FALSE,"+","-")</f>
        <v>+</v>
      </c>
      <c r="I39" s="38" t="str">
        <f>IF(ISERR(FIND(I$2,Stac!$R44))=FALSE,"+","-")</f>
        <v>-</v>
      </c>
      <c r="J39" s="38" t="str">
        <f>IF(ISERR(FIND(J$2,Stac!$R44))=FALSE,"+","-")</f>
        <v>-</v>
      </c>
      <c r="K39" s="38" t="str">
        <f>IF(ISERR(FIND(K$2,Stac!$R44))=FALSE,"+","-")</f>
        <v>-</v>
      </c>
      <c r="L39" s="38" t="str">
        <f>IF(ISERR(FIND(L$2,Stac!$R44))=FALSE,"+","-")</f>
        <v>-</v>
      </c>
      <c r="M39" s="118" t="str">
        <f>Stac!C44</f>
        <v>Programowanie obiektowe</v>
      </c>
      <c r="N39" s="38" t="str">
        <f>IF(ISERR(FIND(N$2,Stac!$S44))=FALSE,"+","-")</f>
        <v>-</v>
      </c>
      <c r="O39" s="38" t="str">
        <f>IF(ISERR(FIND(O$2,Stac!$S44))=FALSE,"+","-")</f>
        <v>-</v>
      </c>
      <c r="P39" s="38" t="str">
        <f>IF(ISERR(FIND(P$2,Stac!$S44))=FALSE,"+","-")</f>
        <v>-</v>
      </c>
      <c r="Q39" s="38" t="str">
        <f>IF(ISERR(FIND(Q$2,Stac!$S44))=FALSE,"+","-")</f>
        <v>-</v>
      </c>
      <c r="R39" s="38" t="str">
        <f>IF(ISERR(FIND(R$2,Stac!$S44))=FALSE,"+","-")</f>
        <v>-</v>
      </c>
      <c r="S39" s="38" t="str">
        <f>IF(ISERR(FIND(S$2,Stac!$S44))=FALSE,"+","-")</f>
        <v>-</v>
      </c>
      <c r="T39" s="38" t="str">
        <f>IF(ISERR(FIND(T$2,Stac!$S44))=FALSE,"+","-")</f>
        <v>-</v>
      </c>
      <c r="U39" s="38" t="str">
        <f>IF(ISERR(FIND(U$2,Stac!$S44))=FALSE,"+","-")</f>
        <v>-</v>
      </c>
      <c r="V39" s="38" t="str">
        <f>IF(ISERR(FIND(V$2,Stac!$S44))=FALSE,"+","-")</f>
        <v>+</v>
      </c>
      <c r="W39" s="38" t="str">
        <f>IF(ISERR(FIND(W$2,Stac!$S44))=FALSE,"+","-")</f>
        <v>+</v>
      </c>
      <c r="X39" s="38" t="str">
        <f>IF(ISERR(FIND(X$2,Stac!$S44))=FALSE,"+","-")</f>
        <v>+</v>
      </c>
      <c r="Y39" s="118" t="str">
        <f>Stac!C44</f>
        <v>Programowanie obiektowe</v>
      </c>
      <c r="Z39" s="38" t="str">
        <f>IF(ISERR(FIND(Z$2,Stac!$S44))=FALSE,"+","-")</f>
        <v>-</v>
      </c>
      <c r="AA39" s="38" t="str">
        <f>IF(ISERR(FIND(AA$2,Stac!$S44))=FALSE,"+","-")</f>
        <v>-</v>
      </c>
      <c r="AB39" s="38" t="str">
        <f>IF(ISERR(FIND(AB$2,Stac!$S44))=FALSE,"+","-")</f>
        <v>-</v>
      </c>
      <c r="AC39" s="38" t="str">
        <f>IF(ISERR(FIND(AC$2,Stac!$S44))=FALSE,"+","-")</f>
        <v>-</v>
      </c>
      <c r="AD39" s="38" t="str">
        <f>IF(ISERR(FIND(AD$2,Stac!$S44))=FALSE,"+","-")</f>
        <v>-</v>
      </c>
      <c r="AE39" s="38" t="str">
        <f>IF(ISERR(FIND(AE$2,Stac!$S44))=FALSE,"+","-")</f>
        <v>-</v>
      </c>
      <c r="AF39" s="38" t="str">
        <f>IF(ISERR(FIND(AF$2,Stac!$S44))=FALSE,"+","-")</f>
        <v>+</v>
      </c>
      <c r="AG39" s="38" t="str">
        <f>IF(ISERR(FIND(AG$2,Stac!$S44))=FALSE,"+","-")</f>
        <v>-</v>
      </c>
      <c r="AH39" s="38" t="str">
        <f>IF(ISERR(FIND(AH$2,Stac!$T44))=FALSE,"+","-")</f>
        <v>+</v>
      </c>
      <c r="AI39" s="38" t="str">
        <f>IF(ISERR(FIND(AI$2,Stac!$T44))=FALSE,"+","-")</f>
        <v>+</v>
      </c>
      <c r="AJ39" s="38" t="str">
        <f>IF(ISERR(FIND(AJ$2,Stac!$T44))=FALSE,"+","-")</f>
        <v>-</v>
      </c>
      <c r="AK39" s="38" t="str">
        <f>IF(ISERR(FIND(AK$2,Stac!$T44))=FALSE,"+","-")</f>
        <v>-</v>
      </c>
      <c r="AL39" s="38" t="str">
        <f>IF(ISERR(FIND(AL$2,Stac!$T44))=FALSE,"+","-")</f>
        <v>-</v>
      </c>
    </row>
    <row r="40" spans="1:38" x14ac:dyDescent="0.2">
      <c r="A40" s="117" t="str">
        <f>Stac!C45</f>
        <v>Podstawy automatyki</v>
      </c>
      <c r="B40" s="38" t="str">
        <f>IF(ISERR(FIND(B$2,Stac!$R45))=FALSE,"+","-")</f>
        <v>+</v>
      </c>
      <c r="C40" s="38" t="str">
        <f>IF(ISERR(FIND(C$2,Stac!$R45))=FALSE,"+","-")</f>
        <v>-</v>
      </c>
      <c r="D40" s="38" t="str">
        <f>IF(ISERR(FIND(D$2,Stac!$R45))=FALSE,"+","-")</f>
        <v>-</v>
      </c>
      <c r="E40" s="38" t="str">
        <f>IF(ISERR(FIND(E$2,Stac!$R45))=FALSE,"+","-")</f>
        <v>-</v>
      </c>
      <c r="F40" s="38" t="str">
        <f>IF(ISERR(FIND(F$2,Stac!$R45))=FALSE,"+","-")</f>
        <v>+</v>
      </c>
      <c r="G40" s="38" t="str">
        <f>IF(ISERR(FIND(G$2,Stac!$R45))=FALSE,"+","-")</f>
        <v>-</v>
      </c>
      <c r="H40" s="38" t="str">
        <f>IF(ISERR(FIND(H$2,Stac!$R45))=FALSE,"+","-")</f>
        <v>+</v>
      </c>
      <c r="I40" s="38" t="str">
        <f>IF(ISERR(FIND(I$2,Stac!$R45))=FALSE,"+","-")</f>
        <v>-</v>
      </c>
      <c r="J40" s="38" t="str">
        <f>IF(ISERR(FIND(J$2,Stac!$R45))=FALSE,"+","-")</f>
        <v>-</v>
      </c>
      <c r="K40" s="38" t="str">
        <f>IF(ISERR(FIND(K$2,Stac!$R45))=FALSE,"+","-")</f>
        <v>-</v>
      </c>
      <c r="L40" s="38" t="str">
        <f>IF(ISERR(FIND(L$2,Stac!$R45))=FALSE,"+","-")</f>
        <v>-</v>
      </c>
      <c r="M40" s="118" t="str">
        <f>Stac!C45</f>
        <v>Podstawy automatyki</v>
      </c>
      <c r="N40" s="38" t="str">
        <f>IF(ISERR(FIND(N$2,Stac!$S45))=FALSE,"+","-")</f>
        <v>-</v>
      </c>
      <c r="O40" s="38" t="str">
        <f>IF(ISERR(FIND(O$2,Stac!$S45))=FALSE,"+","-")</f>
        <v>-</v>
      </c>
      <c r="P40" s="38" t="str">
        <f>IF(ISERR(FIND(P$2,Stac!$S45))=FALSE,"+","-")</f>
        <v>+</v>
      </c>
      <c r="Q40" s="38" t="str">
        <f>IF(ISERR(FIND(Q$2,Stac!$S45))=FALSE,"+","-")</f>
        <v>+</v>
      </c>
      <c r="R40" s="38" t="str">
        <f>IF(ISERR(FIND(R$2,Stac!$S45))=FALSE,"+","-")</f>
        <v>-</v>
      </c>
      <c r="S40" s="38" t="str">
        <f>IF(ISERR(FIND(S$2,Stac!$S45))=FALSE,"+","-")</f>
        <v>-</v>
      </c>
      <c r="T40" s="38" t="str">
        <f>IF(ISERR(FIND(T$2,Stac!$S45))=FALSE,"+","-")</f>
        <v>-</v>
      </c>
      <c r="U40" s="38" t="str">
        <f>IF(ISERR(FIND(U$2,Stac!$S45))=FALSE,"+","-")</f>
        <v>-</v>
      </c>
      <c r="V40" s="38" t="str">
        <f>IF(ISERR(FIND(V$2,Stac!$S45))=FALSE,"+","-")</f>
        <v>-</v>
      </c>
      <c r="W40" s="38" t="str">
        <f>IF(ISERR(FIND(W$2,Stac!$S45))=FALSE,"+","-")</f>
        <v>-</v>
      </c>
      <c r="X40" s="38" t="str">
        <f>IF(ISERR(FIND(X$2,Stac!$S45))=FALSE,"+","-")</f>
        <v>-</v>
      </c>
      <c r="Y40" s="118" t="str">
        <f>Stac!C45</f>
        <v>Podstawy automatyki</v>
      </c>
      <c r="Z40" s="38" t="str">
        <f>IF(ISERR(FIND(Z$2,Stac!$S45))=FALSE,"+","-")</f>
        <v>-</v>
      </c>
      <c r="AA40" s="38" t="str">
        <f>IF(ISERR(FIND(AA$2,Stac!$S45))=FALSE,"+","-")</f>
        <v>+</v>
      </c>
      <c r="AB40" s="38" t="str">
        <f>IF(ISERR(FIND(AB$2,Stac!$S45))=FALSE,"+","-")</f>
        <v>-</v>
      </c>
      <c r="AC40" s="38" t="str">
        <f>IF(ISERR(FIND(AC$2,Stac!$S45))=FALSE,"+","-")</f>
        <v>-</v>
      </c>
      <c r="AD40" s="38" t="str">
        <f>IF(ISERR(FIND(AD$2,Stac!$S45))=FALSE,"+","-")</f>
        <v>-</v>
      </c>
      <c r="AE40" s="38" t="str">
        <f>IF(ISERR(FIND(AE$2,Stac!$S45))=FALSE,"+","-")</f>
        <v>-</v>
      </c>
      <c r="AF40" s="38" t="str">
        <f>IF(ISERR(FIND(AF$2,Stac!$S45))=FALSE,"+","-")</f>
        <v>-</v>
      </c>
      <c r="AG40" s="38" t="str">
        <f>IF(ISERR(FIND(AG$2,Stac!$S45))=FALSE,"+","-")</f>
        <v>-</v>
      </c>
      <c r="AH40" s="38" t="str">
        <f>IF(ISERR(FIND(AH$2,Stac!$T45))=FALSE,"+","-")</f>
        <v>+</v>
      </c>
      <c r="AI40" s="38" t="str">
        <f>IF(ISERR(FIND(AI$2,Stac!$T45))=FALSE,"+","-")</f>
        <v>+</v>
      </c>
      <c r="AJ40" s="38" t="str">
        <f>IF(ISERR(FIND(AJ$2,Stac!$T45))=FALSE,"+","-")</f>
        <v>-</v>
      </c>
      <c r="AK40" s="38" t="str">
        <f>IF(ISERR(FIND(AK$2,Stac!$T45))=FALSE,"+","-")</f>
        <v>-</v>
      </c>
      <c r="AL40" s="38" t="str">
        <f>IF(ISERR(FIND(AL$2,Stac!$T45))=FALSE,"+","-")</f>
        <v>-</v>
      </c>
    </row>
    <row r="41" spans="1:38" ht="25.5" x14ac:dyDescent="0.2">
      <c r="A41" s="117" t="str">
        <f>Stac!C46</f>
        <v>Przedmiot obieralny 4: Mikroelektronika / Podstawy robotyki</v>
      </c>
      <c r="B41" s="38" t="str">
        <f>IF(ISERR(FIND(B$2,Stac!$R46))=FALSE,"+","-")</f>
        <v>-</v>
      </c>
      <c r="C41" s="38" t="str">
        <f>IF(ISERR(FIND(C$2,Stac!$R46))=FALSE,"+","-")</f>
        <v>-</v>
      </c>
      <c r="D41" s="38" t="str">
        <f>IF(ISERR(FIND(D$2,Stac!$R46))=FALSE,"+","-")</f>
        <v>+</v>
      </c>
      <c r="E41" s="38" t="str">
        <f>IF(ISERR(FIND(E$2,Stac!$R46))=FALSE,"+","-")</f>
        <v>-</v>
      </c>
      <c r="F41" s="38" t="str">
        <f>IF(ISERR(FIND(F$2,Stac!$R46))=FALSE,"+","-")</f>
        <v>+</v>
      </c>
      <c r="G41" s="38" t="str">
        <f>IF(ISERR(FIND(G$2,Stac!$R46))=FALSE,"+","-")</f>
        <v>-</v>
      </c>
      <c r="H41" s="38" t="str">
        <f>IF(ISERR(FIND(H$2,Stac!$R46))=FALSE,"+","-")</f>
        <v>+</v>
      </c>
      <c r="I41" s="38" t="str">
        <f>IF(ISERR(FIND(I$2,Stac!$R46))=FALSE,"+","-")</f>
        <v>-</v>
      </c>
      <c r="J41" s="38" t="str">
        <f>IF(ISERR(FIND(J$2,Stac!$R46))=FALSE,"+","-")</f>
        <v>-</v>
      </c>
      <c r="K41" s="38" t="str">
        <f>IF(ISERR(FIND(K$2,Stac!$R46))=FALSE,"+","-")</f>
        <v>-</v>
      </c>
      <c r="L41" s="38" t="str">
        <f>IF(ISERR(FIND(L$2,Stac!$R46))=FALSE,"+","-")</f>
        <v>-</v>
      </c>
      <c r="M41" s="118" t="str">
        <f>Stac!C46</f>
        <v>Przedmiot obieralny 4: Mikroelektronika / Podstawy robotyki</v>
      </c>
      <c r="N41" s="38" t="str">
        <f>IF(ISERR(FIND(N$2,Stac!$S46))=FALSE,"+","-")</f>
        <v>-</v>
      </c>
      <c r="O41" s="38" t="str">
        <f>IF(ISERR(FIND(O$2,Stac!$S46))=FALSE,"+","-")</f>
        <v>-</v>
      </c>
      <c r="P41" s="38" t="str">
        <f>IF(ISERR(FIND(P$2,Stac!$S46))=FALSE,"+","-")</f>
        <v>+</v>
      </c>
      <c r="Q41" s="38" t="str">
        <f>IF(ISERR(FIND(Q$2,Stac!$S46))=FALSE,"+","-")</f>
        <v>+</v>
      </c>
      <c r="R41" s="38" t="str">
        <f>IF(ISERR(FIND(R$2,Stac!$S46))=FALSE,"+","-")</f>
        <v>-</v>
      </c>
      <c r="S41" s="38" t="str">
        <f>IF(ISERR(FIND(S$2,Stac!$S46))=FALSE,"+","-")</f>
        <v>-</v>
      </c>
      <c r="T41" s="38" t="str">
        <f>IF(ISERR(FIND(T$2,Stac!$S46))=FALSE,"+","-")</f>
        <v>-</v>
      </c>
      <c r="U41" s="38" t="str">
        <f>IF(ISERR(FIND(U$2,Stac!$S46))=FALSE,"+","-")</f>
        <v>-</v>
      </c>
      <c r="V41" s="38" t="str">
        <f>IF(ISERR(FIND(V$2,Stac!$S46))=FALSE,"+","-")</f>
        <v>-</v>
      </c>
      <c r="W41" s="38" t="str">
        <f>IF(ISERR(FIND(W$2,Stac!$S46))=FALSE,"+","-")</f>
        <v>-</v>
      </c>
      <c r="X41" s="38" t="str">
        <f>IF(ISERR(FIND(X$2,Stac!$S46))=FALSE,"+","-")</f>
        <v>-</v>
      </c>
      <c r="Y41" s="118" t="str">
        <f>Stac!C46</f>
        <v>Przedmiot obieralny 4: Mikroelektronika / Podstawy robotyki</v>
      </c>
      <c r="Z41" s="38" t="str">
        <f>IF(ISERR(FIND(Z$2,Stac!$S46))=FALSE,"+","-")</f>
        <v>-</v>
      </c>
      <c r="AA41" s="38" t="str">
        <f>IF(ISERR(FIND(AA$2,Stac!$S46))=FALSE,"+","-")</f>
        <v>+</v>
      </c>
      <c r="AB41" s="38" t="str">
        <f>IF(ISERR(FIND(AB$2,Stac!$S46))=FALSE,"+","-")</f>
        <v>-</v>
      </c>
      <c r="AC41" s="38" t="str">
        <f>IF(ISERR(FIND(AC$2,Stac!$S46))=FALSE,"+","-")</f>
        <v>-</v>
      </c>
      <c r="AD41" s="38" t="str">
        <f>IF(ISERR(FIND(AD$2,Stac!$S46))=FALSE,"+","-")</f>
        <v>-</v>
      </c>
      <c r="AE41" s="38" t="str">
        <f>IF(ISERR(FIND(AE$2,Stac!$S46))=FALSE,"+","-")</f>
        <v>-</v>
      </c>
      <c r="AF41" s="38" t="str">
        <f>IF(ISERR(FIND(AF$2,Stac!$S46))=FALSE,"+","-")</f>
        <v>-</v>
      </c>
      <c r="AG41" s="38" t="str">
        <f>IF(ISERR(FIND(AG$2,Stac!$S46))=FALSE,"+","-")</f>
        <v>-</v>
      </c>
      <c r="AH41" s="38" t="str">
        <f>IF(ISERR(FIND(AH$2,Stac!$T46))=FALSE,"+","-")</f>
        <v>+</v>
      </c>
      <c r="AI41" s="38" t="str">
        <f>IF(ISERR(FIND(AI$2,Stac!$T46))=FALSE,"+","-")</f>
        <v>+</v>
      </c>
      <c r="AJ41" s="38" t="str">
        <f>IF(ISERR(FIND(AJ$2,Stac!$T46))=FALSE,"+","-")</f>
        <v>-</v>
      </c>
      <c r="AK41" s="38" t="str">
        <f>IF(ISERR(FIND(AK$2,Stac!$T46))=FALSE,"+","-")</f>
        <v>-</v>
      </c>
      <c r="AL41" s="38" t="str">
        <f>IF(ISERR(FIND(AL$2,Stac!$T46))=FALSE,"+","-")</f>
        <v>-</v>
      </c>
    </row>
    <row r="42" spans="1:38" x14ac:dyDescent="0.2">
      <c r="A42" s="117" t="str">
        <f>Stac!C47</f>
        <v>Język angielski</v>
      </c>
      <c r="B42" s="38" t="str">
        <f>IF(ISERR(FIND(B$2,Stac!$R47))=FALSE,"+","-")</f>
        <v>-</v>
      </c>
      <c r="C42" s="38" t="str">
        <f>IF(ISERR(FIND(C$2,Stac!$R47))=FALSE,"+","-")</f>
        <v>-</v>
      </c>
      <c r="D42" s="38" t="str">
        <f>IF(ISERR(FIND(D$2,Stac!$R47))=FALSE,"+","-")</f>
        <v>-</v>
      </c>
      <c r="E42" s="38" t="str">
        <f>IF(ISERR(FIND(E$2,Stac!$R47))=FALSE,"+","-")</f>
        <v>-</v>
      </c>
      <c r="F42" s="38" t="str">
        <f>IF(ISERR(FIND(F$2,Stac!$R47))=FALSE,"+","-")</f>
        <v>-</v>
      </c>
      <c r="G42" s="38" t="str">
        <f>IF(ISERR(FIND(G$2,Stac!$R47))=FALSE,"+","-")</f>
        <v>-</v>
      </c>
      <c r="H42" s="38" t="str">
        <f>IF(ISERR(FIND(H$2,Stac!$R47))=FALSE,"+","-")</f>
        <v>-</v>
      </c>
      <c r="I42" s="38" t="str">
        <f>IF(ISERR(FIND(I$2,Stac!$R47))=FALSE,"+","-")</f>
        <v>-</v>
      </c>
      <c r="J42" s="38" t="str">
        <f>IF(ISERR(FIND(J$2,Stac!$R47))=FALSE,"+","-")</f>
        <v>-</v>
      </c>
      <c r="K42" s="38" t="str">
        <f>IF(ISERR(FIND(K$2,Stac!$R47))=FALSE,"+","-")</f>
        <v>-</v>
      </c>
      <c r="L42" s="38" t="str">
        <f>IF(ISERR(FIND(L$2,Stac!$R47))=FALSE,"+","-")</f>
        <v>-</v>
      </c>
      <c r="M42" s="118" t="str">
        <f>Stac!C47</f>
        <v>Język angielski</v>
      </c>
      <c r="N42" s="38" t="str">
        <f>IF(ISERR(FIND(N$2,Stac!$S47))=FALSE,"+","-")</f>
        <v>+</v>
      </c>
      <c r="O42" s="38" t="str">
        <f>IF(ISERR(FIND(O$2,Stac!$S47))=FALSE,"+","-")</f>
        <v>-</v>
      </c>
      <c r="P42" s="38" t="str">
        <f>IF(ISERR(FIND(P$2,Stac!$S47))=FALSE,"+","-")</f>
        <v>-</v>
      </c>
      <c r="Q42" s="38" t="str">
        <f>IF(ISERR(FIND(Q$2,Stac!$S47))=FALSE,"+","-")</f>
        <v>-</v>
      </c>
      <c r="R42" s="38" t="str">
        <f>IF(ISERR(FIND(R$2,Stac!$S47))=FALSE,"+","-")</f>
        <v>-</v>
      </c>
      <c r="S42" s="38" t="str">
        <f>IF(ISERR(FIND(S$2,Stac!$S47))=FALSE,"+","-")</f>
        <v>-</v>
      </c>
      <c r="T42" s="38" t="str">
        <f>IF(ISERR(FIND(T$2,Stac!$S47))=FALSE,"+","-")</f>
        <v>-</v>
      </c>
      <c r="U42" s="38" t="str">
        <f>IF(ISERR(FIND(U$2,Stac!$S47))=FALSE,"+","-")</f>
        <v>-</v>
      </c>
      <c r="V42" s="38" t="str">
        <f>IF(ISERR(FIND(V$2,Stac!$S47))=FALSE,"+","-")</f>
        <v>-</v>
      </c>
      <c r="W42" s="38" t="str">
        <f>IF(ISERR(FIND(W$2,Stac!$S47))=FALSE,"+","-")</f>
        <v>-</v>
      </c>
      <c r="X42" s="38" t="str">
        <f>IF(ISERR(FIND(X$2,Stac!$S47))=FALSE,"+","-")</f>
        <v>-</v>
      </c>
      <c r="Y42" s="118" t="str">
        <f>Stac!C47</f>
        <v>Język angielski</v>
      </c>
      <c r="Z42" s="38" t="str">
        <f>IF(ISERR(FIND(Z$2,Stac!$S47))=FALSE,"+","-")</f>
        <v>-</v>
      </c>
      <c r="AA42" s="38" t="str">
        <f>IF(ISERR(FIND(AA$2,Stac!$S47))=FALSE,"+","-")</f>
        <v>-</v>
      </c>
      <c r="AB42" s="38" t="str">
        <f>IF(ISERR(FIND(AB$2,Stac!$S47))=FALSE,"+","-")</f>
        <v>-</v>
      </c>
      <c r="AC42" s="38" t="str">
        <f>IF(ISERR(FIND(AC$2,Stac!$S47))=FALSE,"+","-")</f>
        <v>+</v>
      </c>
      <c r="AD42" s="38" t="str">
        <f>IF(ISERR(FIND(AD$2,Stac!$S47))=FALSE,"+","-")</f>
        <v>+</v>
      </c>
      <c r="AE42" s="38" t="str">
        <f>IF(ISERR(FIND(AE$2,Stac!$S47))=FALSE,"+","-")</f>
        <v>+</v>
      </c>
      <c r="AF42" s="38" t="str">
        <f>IF(ISERR(FIND(AF$2,Stac!$S47))=FALSE,"+","-")</f>
        <v>-</v>
      </c>
      <c r="AG42" s="38" t="str">
        <f>IF(ISERR(FIND(AG$2,Stac!$S47))=FALSE,"+","-")</f>
        <v>-</v>
      </c>
      <c r="AH42" s="38" t="str">
        <f>IF(ISERR(FIND(AH$2,Stac!$T47))=FALSE,"+","-")</f>
        <v>-</v>
      </c>
      <c r="AI42" s="38" t="str">
        <f>IF(ISERR(FIND(AI$2,Stac!$T47))=FALSE,"+","-")</f>
        <v>-</v>
      </c>
      <c r="AJ42" s="38" t="str">
        <f>IF(ISERR(FIND(AJ$2,Stac!$T47))=FALSE,"+","-")</f>
        <v>-</v>
      </c>
      <c r="AK42" s="38" t="str">
        <f>IF(ISERR(FIND(AK$2,Stac!$T47))=FALSE,"+","-")</f>
        <v>+</v>
      </c>
      <c r="AL42" s="38" t="str">
        <f>IF(ISERR(FIND(AL$2,Stac!$T47))=FALSE,"+","-")</f>
        <v>-</v>
      </c>
    </row>
    <row r="43" spans="1:38" x14ac:dyDescent="0.2">
      <c r="A43" s="117" t="str">
        <f>Stac!C48</f>
        <v>Fizyka dla informatyków 2</v>
      </c>
      <c r="B43" s="38" t="str">
        <f>IF(ISERR(FIND(B$2,Stac!$R48))=FALSE,"+","-")</f>
        <v>-</v>
      </c>
      <c r="C43" s="38" t="str">
        <f>IF(ISERR(FIND(C$2,Stac!$R48))=FALSE,"+","-")</f>
        <v>+</v>
      </c>
      <c r="D43" s="38" t="str">
        <f>IF(ISERR(FIND(D$2,Stac!$R48))=FALSE,"+","-")</f>
        <v>-</v>
      </c>
      <c r="E43" s="38" t="str">
        <f>IF(ISERR(FIND(E$2,Stac!$R48))=FALSE,"+","-")</f>
        <v>-</v>
      </c>
      <c r="F43" s="38" t="str">
        <f>IF(ISERR(FIND(F$2,Stac!$R48))=FALSE,"+","-")</f>
        <v>-</v>
      </c>
      <c r="G43" s="38" t="str">
        <f>IF(ISERR(FIND(G$2,Stac!$R48))=FALSE,"+","-")</f>
        <v>-</v>
      </c>
      <c r="H43" s="38" t="str">
        <f>IF(ISERR(FIND(H$2,Stac!$R48))=FALSE,"+","-")</f>
        <v>-</v>
      </c>
      <c r="I43" s="38" t="str">
        <f>IF(ISERR(FIND(I$2,Stac!$R48))=FALSE,"+","-")</f>
        <v>-</v>
      </c>
      <c r="J43" s="38" t="str">
        <f>IF(ISERR(FIND(J$2,Stac!$R48))=FALSE,"+","-")</f>
        <v>-</v>
      </c>
      <c r="K43" s="38" t="str">
        <f>IF(ISERR(FIND(K$2,Stac!$R48))=FALSE,"+","-")</f>
        <v>-</v>
      </c>
      <c r="L43" s="38" t="str">
        <f>IF(ISERR(FIND(L$2,Stac!$R48))=FALSE,"+","-")</f>
        <v>-</v>
      </c>
      <c r="M43" s="118" t="str">
        <f>Stac!C48</f>
        <v>Fizyka dla informatyków 2</v>
      </c>
      <c r="N43" s="38" t="str">
        <f>IF(ISERR(FIND(N$2,Stac!$S48))=FALSE,"+","-")</f>
        <v>+</v>
      </c>
      <c r="O43" s="38" t="str">
        <f>IF(ISERR(FIND(O$2,Stac!$S48))=FALSE,"+","-")</f>
        <v>-</v>
      </c>
      <c r="P43" s="38" t="str">
        <f>IF(ISERR(FIND(P$2,Stac!$S48))=FALSE,"+","-")</f>
        <v>+</v>
      </c>
      <c r="Q43" s="38" t="str">
        <f>IF(ISERR(FIND(Q$2,Stac!$S48))=FALSE,"+","-")</f>
        <v>+</v>
      </c>
      <c r="R43" s="38" t="str">
        <f>IF(ISERR(FIND(R$2,Stac!$S48))=FALSE,"+","-")</f>
        <v>-</v>
      </c>
      <c r="S43" s="38" t="str">
        <f>IF(ISERR(FIND(S$2,Stac!$S48))=FALSE,"+","-")</f>
        <v>-</v>
      </c>
      <c r="T43" s="38" t="str">
        <f>IF(ISERR(FIND(T$2,Stac!$S48))=FALSE,"+","-")</f>
        <v>-</v>
      </c>
      <c r="U43" s="38" t="str">
        <f>IF(ISERR(FIND(U$2,Stac!$S48))=FALSE,"+","-")</f>
        <v>-</v>
      </c>
      <c r="V43" s="38" t="str">
        <f>IF(ISERR(FIND(V$2,Stac!$S48))=FALSE,"+","-")</f>
        <v>-</v>
      </c>
      <c r="W43" s="38" t="str">
        <f>IF(ISERR(FIND(W$2,Stac!$S48))=FALSE,"+","-")</f>
        <v>-</v>
      </c>
      <c r="X43" s="38" t="str">
        <f>IF(ISERR(FIND(X$2,Stac!$S48))=FALSE,"+","-")</f>
        <v>-</v>
      </c>
      <c r="Y43" s="118" t="str">
        <f>Stac!C48</f>
        <v>Fizyka dla informatyków 2</v>
      </c>
      <c r="Z43" s="38" t="str">
        <f>IF(ISERR(FIND(Z$2,Stac!$S48))=FALSE,"+","-")</f>
        <v>-</v>
      </c>
      <c r="AA43" s="38" t="str">
        <f>IF(ISERR(FIND(AA$2,Stac!$S48))=FALSE,"+","-")</f>
        <v>-</v>
      </c>
      <c r="AB43" s="38" t="str">
        <f>IF(ISERR(FIND(AB$2,Stac!$S48))=FALSE,"+","-")</f>
        <v>-</v>
      </c>
      <c r="AC43" s="38" t="str">
        <f>IF(ISERR(FIND(AC$2,Stac!$S48))=FALSE,"+","-")</f>
        <v>-</v>
      </c>
      <c r="AD43" s="38" t="str">
        <f>IF(ISERR(FIND(AD$2,Stac!$S48))=FALSE,"+","-")</f>
        <v>-</v>
      </c>
      <c r="AE43" s="38" t="str">
        <f>IF(ISERR(FIND(AE$2,Stac!$S48))=FALSE,"+","-")</f>
        <v>-</v>
      </c>
      <c r="AF43" s="38" t="str">
        <f>IF(ISERR(FIND(AF$2,Stac!$S48))=FALSE,"+","-")</f>
        <v>-</v>
      </c>
      <c r="AG43" s="38" t="str">
        <f>IF(ISERR(FIND(AG$2,Stac!$S48))=FALSE,"+","-")</f>
        <v>-</v>
      </c>
      <c r="AH43" s="38" t="str">
        <f>IF(ISERR(FIND(AH$2,Stac!$T48))=FALSE,"+","-")</f>
        <v>+</v>
      </c>
      <c r="AI43" s="38" t="str">
        <f>IF(ISERR(FIND(AI$2,Stac!$T48))=FALSE,"+","-")</f>
        <v>+</v>
      </c>
      <c r="AJ43" s="38" t="str">
        <f>IF(ISERR(FIND(AJ$2,Stac!$T48))=FALSE,"+","-")</f>
        <v>-</v>
      </c>
      <c r="AK43" s="38" t="str">
        <f>IF(ISERR(FIND(AK$2,Stac!$T48))=FALSE,"+","-")</f>
        <v>-</v>
      </c>
      <c r="AL43" s="38" t="str">
        <f>IF(ISERR(FIND(AL$2,Stac!$T48))=FALSE,"+","-")</f>
        <v>-</v>
      </c>
    </row>
    <row r="44" spans="1:38" hidden="1" x14ac:dyDescent="0.2">
      <c r="A44" s="117">
        <f>Stac!C49</f>
        <v>0</v>
      </c>
      <c r="B44" s="38" t="str">
        <f>IF(ISERR(FIND(B$2,Stac!$R49))=FALSE,"+","-")</f>
        <v>-</v>
      </c>
      <c r="C44" s="38" t="str">
        <f>IF(ISERR(FIND(C$2,Stac!$R49))=FALSE,"+","-")</f>
        <v>-</v>
      </c>
      <c r="D44" s="38" t="str">
        <f>IF(ISERR(FIND(D$2,Stac!$R49))=FALSE,"+","-")</f>
        <v>-</v>
      </c>
      <c r="E44" s="38" t="str">
        <f>IF(ISERR(FIND(E$2,Stac!$R49))=FALSE,"+","-")</f>
        <v>-</v>
      </c>
      <c r="F44" s="38" t="str">
        <f>IF(ISERR(FIND(F$2,Stac!$R49))=FALSE,"+","-")</f>
        <v>-</v>
      </c>
      <c r="G44" s="38" t="str">
        <f>IF(ISERR(FIND(G$2,Stac!$R49))=FALSE,"+","-")</f>
        <v>-</v>
      </c>
      <c r="H44" s="38" t="str">
        <f>IF(ISERR(FIND(H$2,Stac!$R49))=FALSE,"+","-")</f>
        <v>-</v>
      </c>
      <c r="I44" s="38" t="str">
        <f>IF(ISERR(FIND(I$2,Stac!$R49))=FALSE,"+","-")</f>
        <v>-</v>
      </c>
      <c r="J44" s="38" t="str">
        <f>IF(ISERR(FIND(J$2,Stac!$R49))=FALSE,"+","-")</f>
        <v>-</v>
      </c>
      <c r="K44" s="38" t="str">
        <f>IF(ISERR(FIND(K$2,Stac!$R49))=FALSE,"+","-")</f>
        <v>-</v>
      </c>
      <c r="L44" s="38" t="str">
        <f>IF(ISERR(FIND(L$2,Stac!$R49))=FALSE,"+","-")</f>
        <v>-</v>
      </c>
      <c r="M44" s="118">
        <f>Stac!C49</f>
        <v>0</v>
      </c>
      <c r="N44" s="38" t="str">
        <f>IF(ISERR(FIND(N$2,Stac!$S49))=FALSE,"+","-")</f>
        <v>-</v>
      </c>
      <c r="O44" s="38" t="str">
        <f>IF(ISERR(FIND(O$2,Stac!$S49))=FALSE,"+","-")</f>
        <v>-</v>
      </c>
      <c r="P44" s="38" t="str">
        <f>IF(ISERR(FIND(P$2,Stac!$S49))=FALSE,"+","-")</f>
        <v>-</v>
      </c>
      <c r="Q44" s="38" t="str">
        <f>IF(ISERR(FIND(Q$2,Stac!$S49))=FALSE,"+","-")</f>
        <v>-</v>
      </c>
      <c r="R44" s="38" t="str">
        <f>IF(ISERR(FIND(R$2,Stac!$S49))=FALSE,"+","-")</f>
        <v>-</v>
      </c>
      <c r="S44" s="38" t="str">
        <f>IF(ISERR(FIND(S$2,Stac!$S49))=FALSE,"+","-")</f>
        <v>-</v>
      </c>
      <c r="T44" s="38" t="str">
        <f>IF(ISERR(FIND(T$2,Stac!$S49))=FALSE,"+","-")</f>
        <v>-</v>
      </c>
      <c r="U44" s="38" t="str">
        <f>IF(ISERR(FIND(U$2,Stac!$S49))=FALSE,"+","-")</f>
        <v>-</v>
      </c>
      <c r="V44" s="38" t="str">
        <f>IF(ISERR(FIND(V$2,Stac!$S49))=FALSE,"+","-")</f>
        <v>-</v>
      </c>
      <c r="W44" s="38" t="str">
        <f>IF(ISERR(FIND(W$2,Stac!$S49))=FALSE,"+","-")</f>
        <v>-</v>
      </c>
      <c r="X44" s="38" t="str">
        <f>IF(ISERR(FIND(X$2,Stac!$S49))=FALSE,"+","-")</f>
        <v>-</v>
      </c>
      <c r="Y44" s="118">
        <f>Stac!C49</f>
        <v>0</v>
      </c>
      <c r="Z44" s="38" t="str">
        <f>IF(ISERR(FIND(Z$2,Stac!$S49))=FALSE,"+","-")</f>
        <v>-</v>
      </c>
      <c r="AA44" s="38" t="str">
        <f>IF(ISERR(FIND(AA$2,Stac!$S49))=FALSE,"+","-")</f>
        <v>-</v>
      </c>
      <c r="AB44" s="38" t="str">
        <f>IF(ISERR(FIND(AB$2,Stac!$S49))=FALSE,"+","-")</f>
        <v>-</v>
      </c>
      <c r="AC44" s="38" t="str">
        <f>IF(ISERR(FIND(AC$2,Stac!$S49))=FALSE,"+","-")</f>
        <v>-</v>
      </c>
      <c r="AD44" s="38" t="str">
        <f>IF(ISERR(FIND(AD$2,Stac!$S49))=FALSE,"+","-")</f>
        <v>-</v>
      </c>
      <c r="AE44" s="38" t="str">
        <f>IF(ISERR(FIND(AE$2,Stac!$S49))=FALSE,"+","-")</f>
        <v>-</v>
      </c>
      <c r="AF44" s="38" t="str">
        <f>IF(ISERR(FIND(AF$2,Stac!$S49))=FALSE,"+","-")</f>
        <v>-</v>
      </c>
      <c r="AG44" s="38" t="str">
        <f>IF(ISERR(FIND(AG$2,Stac!$S49))=FALSE,"+","-")</f>
        <v>-</v>
      </c>
      <c r="AH44" s="38" t="str">
        <f>IF(ISERR(FIND(AH$2,Stac!$T49))=FALSE,"+","-")</f>
        <v>-</v>
      </c>
      <c r="AI44" s="38" t="str">
        <f>IF(ISERR(FIND(AI$2,Stac!$T49))=FALSE,"+","-")</f>
        <v>-</v>
      </c>
      <c r="AJ44" s="38" t="str">
        <f>IF(ISERR(FIND(AJ$2,Stac!$T49))=FALSE,"+","-")</f>
        <v>-</v>
      </c>
      <c r="AK44" s="38" t="str">
        <f>IF(ISERR(FIND(AK$2,Stac!$T49))=FALSE,"+","-")</f>
        <v>-</v>
      </c>
      <c r="AL44" s="38" t="str">
        <f>IF(ISERR(FIND(AL$2,Stac!$T49))=FALSE,"+","-")</f>
        <v>-</v>
      </c>
    </row>
    <row r="45" spans="1:38" hidden="1" x14ac:dyDescent="0.2">
      <c r="A45" s="117">
        <f>Stac!C50</f>
        <v>0</v>
      </c>
      <c r="B45" s="38" t="str">
        <f>IF(ISERR(FIND(B$2,Stac!$R50))=FALSE,"+","-")</f>
        <v>-</v>
      </c>
      <c r="C45" s="38" t="str">
        <f>IF(ISERR(FIND(C$2,Stac!$R50))=FALSE,"+","-")</f>
        <v>-</v>
      </c>
      <c r="D45" s="38" t="str">
        <f>IF(ISERR(FIND(D$2,Stac!$R50))=FALSE,"+","-")</f>
        <v>-</v>
      </c>
      <c r="E45" s="38" t="str">
        <f>IF(ISERR(FIND(E$2,Stac!$R50))=FALSE,"+","-")</f>
        <v>-</v>
      </c>
      <c r="F45" s="38" t="str">
        <f>IF(ISERR(FIND(F$2,Stac!$R50))=FALSE,"+","-")</f>
        <v>-</v>
      </c>
      <c r="G45" s="38" t="str">
        <f>IF(ISERR(FIND(G$2,Stac!$R50))=FALSE,"+","-")</f>
        <v>-</v>
      </c>
      <c r="H45" s="38" t="str">
        <f>IF(ISERR(FIND(H$2,Stac!$R50))=FALSE,"+","-")</f>
        <v>-</v>
      </c>
      <c r="I45" s="38" t="str">
        <f>IF(ISERR(FIND(I$2,Stac!$R50))=FALSE,"+","-")</f>
        <v>-</v>
      </c>
      <c r="J45" s="38" t="str">
        <f>IF(ISERR(FIND(J$2,Stac!$R50))=FALSE,"+","-")</f>
        <v>-</v>
      </c>
      <c r="K45" s="38" t="str">
        <f>IF(ISERR(FIND(K$2,Stac!$R50))=FALSE,"+","-")</f>
        <v>-</v>
      </c>
      <c r="L45" s="38" t="str">
        <f>IF(ISERR(FIND(L$2,Stac!$R50))=FALSE,"+","-")</f>
        <v>-</v>
      </c>
      <c r="M45" s="118">
        <f>Stac!C50</f>
        <v>0</v>
      </c>
      <c r="N45" s="38" t="str">
        <f>IF(ISERR(FIND(N$2,Stac!$S50))=FALSE,"+","-")</f>
        <v>-</v>
      </c>
      <c r="O45" s="38" t="str">
        <f>IF(ISERR(FIND(O$2,Stac!$S50))=FALSE,"+","-")</f>
        <v>-</v>
      </c>
      <c r="P45" s="38" t="str">
        <f>IF(ISERR(FIND(P$2,Stac!$S50))=FALSE,"+","-")</f>
        <v>-</v>
      </c>
      <c r="Q45" s="38" t="str">
        <f>IF(ISERR(FIND(Q$2,Stac!$S50))=FALSE,"+","-")</f>
        <v>-</v>
      </c>
      <c r="R45" s="38" t="str">
        <f>IF(ISERR(FIND(R$2,Stac!$S50))=FALSE,"+","-")</f>
        <v>-</v>
      </c>
      <c r="S45" s="38" t="str">
        <f>IF(ISERR(FIND(S$2,Stac!$S50))=FALSE,"+","-")</f>
        <v>-</v>
      </c>
      <c r="T45" s="38" t="str">
        <f>IF(ISERR(FIND(T$2,Stac!$S50))=FALSE,"+","-")</f>
        <v>-</v>
      </c>
      <c r="U45" s="38" t="str">
        <f>IF(ISERR(FIND(U$2,Stac!$S50))=FALSE,"+","-")</f>
        <v>-</v>
      </c>
      <c r="V45" s="38" t="str">
        <f>IF(ISERR(FIND(V$2,Stac!$S50))=FALSE,"+","-")</f>
        <v>-</v>
      </c>
      <c r="W45" s="38" t="str">
        <f>IF(ISERR(FIND(W$2,Stac!$S50))=FALSE,"+","-")</f>
        <v>-</v>
      </c>
      <c r="X45" s="38" t="str">
        <f>IF(ISERR(FIND(X$2,Stac!$S50))=FALSE,"+","-")</f>
        <v>-</v>
      </c>
      <c r="Y45" s="118">
        <f>Stac!C50</f>
        <v>0</v>
      </c>
      <c r="Z45" s="38" t="str">
        <f>IF(ISERR(FIND(Z$2,Stac!$S50))=FALSE,"+","-")</f>
        <v>-</v>
      </c>
      <c r="AA45" s="38" t="str">
        <f>IF(ISERR(FIND(AA$2,Stac!$S50))=FALSE,"+","-")</f>
        <v>-</v>
      </c>
      <c r="AB45" s="38" t="str">
        <f>IF(ISERR(FIND(AB$2,Stac!$S50))=FALSE,"+","-")</f>
        <v>-</v>
      </c>
      <c r="AC45" s="38" t="str">
        <f>IF(ISERR(FIND(AC$2,Stac!$S50))=FALSE,"+","-")</f>
        <v>-</v>
      </c>
      <c r="AD45" s="38" t="str">
        <f>IF(ISERR(FIND(AD$2,Stac!$S50))=FALSE,"+","-")</f>
        <v>-</v>
      </c>
      <c r="AE45" s="38" t="str">
        <f>IF(ISERR(FIND(AE$2,Stac!$S50))=FALSE,"+","-")</f>
        <v>-</v>
      </c>
      <c r="AF45" s="38" t="str">
        <f>IF(ISERR(FIND(AF$2,Stac!$S50))=FALSE,"+","-")</f>
        <v>-</v>
      </c>
      <c r="AG45" s="38" t="str">
        <f>IF(ISERR(FIND(AG$2,Stac!$S50))=FALSE,"+","-")</f>
        <v>-</v>
      </c>
      <c r="AH45" s="38" t="str">
        <f>IF(ISERR(FIND(AH$2,Stac!$T50))=FALSE,"+","-")</f>
        <v>-</v>
      </c>
      <c r="AI45" s="38" t="str">
        <f>IF(ISERR(FIND(AI$2,Stac!$T50))=FALSE,"+","-")</f>
        <v>-</v>
      </c>
      <c r="AJ45" s="38" t="str">
        <f>IF(ISERR(FIND(AJ$2,Stac!$T50))=FALSE,"+","-")</f>
        <v>-</v>
      </c>
      <c r="AK45" s="38" t="str">
        <f>IF(ISERR(FIND(AK$2,Stac!$T50))=FALSE,"+","-")</f>
        <v>-</v>
      </c>
      <c r="AL45" s="38" t="str">
        <f>IF(ISERR(FIND(AL$2,Stac!$T50))=FALSE,"+","-")</f>
        <v>-</v>
      </c>
    </row>
    <row r="46" spans="1:38" x14ac:dyDescent="0.2">
      <c r="A46" s="425" t="str">
        <f>Stac!C51</f>
        <v>Semestr 4:</v>
      </c>
      <c r="B46" s="427" t="str">
        <f>IF(ISERR(FIND(B$2,Stac!$R51))=FALSE,"+","-")</f>
        <v>-</v>
      </c>
      <c r="C46" s="427" t="str">
        <f>IF(ISERR(FIND(C$2,Stac!$R51))=FALSE,"+","-")</f>
        <v>-</v>
      </c>
      <c r="D46" s="427" t="str">
        <f>IF(ISERR(FIND(D$2,Stac!$R51))=FALSE,"+","-")</f>
        <v>-</v>
      </c>
      <c r="E46" s="427" t="str">
        <f>IF(ISERR(FIND(E$2,Stac!$R51))=FALSE,"+","-")</f>
        <v>-</v>
      </c>
      <c r="F46" s="427" t="str">
        <f>IF(ISERR(FIND(F$2,Stac!$R51))=FALSE,"+","-")</f>
        <v>-</v>
      </c>
      <c r="G46" s="427" t="str">
        <f>IF(ISERR(FIND(G$2,Stac!$R51))=FALSE,"+","-")</f>
        <v>-</v>
      </c>
      <c r="H46" s="427" t="str">
        <f>IF(ISERR(FIND(H$2,Stac!$R51))=FALSE,"+","-")</f>
        <v>-</v>
      </c>
      <c r="I46" s="427" t="str">
        <f>IF(ISERR(FIND(I$2,Stac!$R51))=FALSE,"+","-")</f>
        <v>-</v>
      </c>
      <c r="J46" s="427" t="str">
        <f>IF(ISERR(FIND(J$2,Stac!$R51))=FALSE,"+","-")</f>
        <v>-</v>
      </c>
      <c r="K46" s="427" t="str">
        <f>IF(ISERR(FIND(K$2,Stac!$R51))=FALSE,"+","-")</f>
        <v>-</v>
      </c>
      <c r="L46" s="427" t="str">
        <f>IF(ISERR(FIND(L$2,Stac!$R51))=FALSE,"+","-")</f>
        <v>-</v>
      </c>
      <c r="M46" s="425" t="str">
        <f>Stac!C51</f>
        <v>Semestr 4:</v>
      </c>
      <c r="N46" s="427" t="str">
        <f>IF(ISERR(FIND(N$2,Stac!$S51))=FALSE,"+","-")</f>
        <v>-</v>
      </c>
      <c r="O46" s="427" t="str">
        <f>IF(ISERR(FIND(O$2,Stac!$S51))=FALSE,"+","-")</f>
        <v>-</v>
      </c>
      <c r="P46" s="427" t="str">
        <f>IF(ISERR(FIND(P$2,Stac!$S51))=FALSE,"+","-")</f>
        <v>-</v>
      </c>
      <c r="Q46" s="427" t="str">
        <f>IF(ISERR(FIND(Q$2,Stac!$S51))=FALSE,"+","-")</f>
        <v>-</v>
      </c>
      <c r="R46" s="427" t="str">
        <f>IF(ISERR(FIND(R$2,Stac!$S51))=FALSE,"+","-")</f>
        <v>-</v>
      </c>
      <c r="S46" s="427" t="str">
        <f>IF(ISERR(FIND(S$2,Stac!$S51))=FALSE,"+","-")</f>
        <v>-</v>
      </c>
      <c r="T46" s="427" t="str">
        <f>IF(ISERR(FIND(T$2,Stac!$S51))=FALSE,"+","-")</f>
        <v>-</v>
      </c>
      <c r="U46" s="427" t="str">
        <f>IF(ISERR(FIND(U$2,Stac!$S51))=FALSE,"+","-")</f>
        <v>-</v>
      </c>
      <c r="V46" s="427" t="str">
        <f>IF(ISERR(FIND(V$2,Stac!$S51))=FALSE,"+","-")</f>
        <v>-</v>
      </c>
      <c r="W46" s="427" t="str">
        <f>IF(ISERR(FIND(W$2,Stac!$S51))=FALSE,"+","-")</f>
        <v>-</v>
      </c>
      <c r="X46" s="427" t="str">
        <f>IF(ISERR(FIND(X$2,Stac!$S51))=FALSE,"+","-")</f>
        <v>-</v>
      </c>
      <c r="Y46" s="425" t="str">
        <f>Stac!C51</f>
        <v>Semestr 4:</v>
      </c>
      <c r="Z46" s="427" t="str">
        <f>IF(ISERR(FIND(Z$2,Stac!$S51))=FALSE,"+","-")</f>
        <v>-</v>
      </c>
      <c r="AA46" s="427" t="str">
        <f>IF(ISERR(FIND(AA$2,Stac!$S51))=FALSE,"+","-")</f>
        <v>-</v>
      </c>
      <c r="AB46" s="427" t="str">
        <f>IF(ISERR(FIND(AB$2,Stac!$S51))=FALSE,"+","-")</f>
        <v>-</v>
      </c>
      <c r="AC46" s="427" t="str">
        <f>IF(ISERR(FIND(AC$2,Stac!$S51))=FALSE,"+","-")</f>
        <v>-</v>
      </c>
      <c r="AD46" s="427" t="str">
        <f>IF(ISERR(FIND(AD$2,Stac!$S51))=FALSE,"+","-")</f>
        <v>-</v>
      </c>
      <c r="AE46" s="427" t="str">
        <f>IF(ISERR(FIND(AE$2,Stac!$S51))=FALSE,"+","-")</f>
        <v>-</v>
      </c>
      <c r="AF46" s="427" t="str">
        <f>IF(ISERR(FIND(AF$2,Stac!$S51))=FALSE,"+","-")</f>
        <v>-</v>
      </c>
      <c r="AG46" s="427" t="str">
        <f>IF(ISERR(FIND(AG$2,Stac!$S51))=FALSE,"+","-")</f>
        <v>-</v>
      </c>
      <c r="AH46" s="427" t="str">
        <f>IF(ISERR(FIND(AH$2,Stac!$T51))=FALSE,"+","-")</f>
        <v>-</v>
      </c>
      <c r="AI46" s="427" t="str">
        <f>IF(ISERR(FIND(AI$2,Stac!$T51))=FALSE,"+","-")</f>
        <v>-</v>
      </c>
      <c r="AJ46" s="427" t="str">
        <f>IF(ISERR(FIND(AJ$2,Stac!$T51))=FALSE,"+","-")</f>
        <v>-</v>
      </c>
      <c r="AK46" s="427" t="str">
        <f>IF(ISERR(FIND(AK$2,Stac!$T51))=FALSE,"+","-")</f>
        <v>-</v>
      </c>
      <c r="AL46" s="427" t="str">
        <f>IF(ISERR(FIND(AL$2,Stac!$T51))=FALSE,"+","-")</f>
        <v>-</v>
      </c>
    </row>
    <row r="47" spans="1:38" hidden="1" x14ac:dyDescent="0.2">
      <c r="A47" s="117" t="str">
        <f>Stac!C52</f>
        <v>Moduł kształcenia</v>
      </c>
      <c r="B47" s="38" t="str">
        <f>IF(ISERR(FIND(B$2,Stac!$R52))=FALSE,"+","-")</f>
        <v>-</v>
      </c>
      <c r="C47" s="38" t="str">
        <f>IF(ISERR(FIND(C$2,Stac!$R52))=FALSE,"+","-")</f>
        <v>-</v>
      </c>
      <c r="D47" s="38" t="str">
        <f>IF(ISERR(FIND(D$2,Stac!$R52))=FALSE,"+","-")</f>
        <v>-</v>
      </c>
      <c r="E47" s="38" t="str">
        <f>IF(ISERR(FIND(E$2,Stac!$R52))=FALSE,"+","-")</f>
        <v>-</v>
      </c>
      <c r="F47" s="38" t="str">
        <f>IF(ISERR(FIND(F$2,Stac!$R52))=FALSE,"+","-")</f>
        <v>-</v>
      </c>
      <c r="G47" s="38" t="str">
        <f>IF(ISERR(FIND(G$2,Stac!$R52))=FALSE,"+","-")</f>
        <v>-</v>
      </c>
      <c r="H47" s="38" t="str">
        <f>IF(ISERR(FIND(H$2,Stac!$R52))=FALSE,"+","-")</f>
        <v>-</v>
      </c>
      <c r="I47" s="38" t="str">
        <f>IF(ISERR(FIND(I$2,Stac!$R52))=FALSE,"+","-")</f>
        <v>-</v>
      </c>
      <c r="J47" s="38" t="str">
        <f>IF(ISERR(FIND(J$2,Stac!$R52))=FALSE,"+","-")</f>
        <v>-</v>
      </c>
      <c r="K47" s="38" t="str">
        <f>IF(ISERR(FIND(K$2,Stac!$R52))=FALSE,"+","-")</f>
        <v>-</v>
      </c>
      <c r="L47" s="38" t="str">
        <f>IF(ISERR(FIND(L$2,Stac!$R52))=FALSE,"+","-")</f>
        <v>-</v>
      </c>
      <c r="M47" s="118" t="str">
        <f>Stac!C52</f>
        <v>Moduł kształcenia</v>
      </c>
      <c r="N47" s="38" t="str">
        <f>IF(ISERR(FIND(N$2,Stac!$S52))=FALSE,"+","-")</f>
        <v>-</v>
      </c>
      <c r="O47" s="38" t="str">
        <f>IF(ISERR(FIND(O$2,Stac!$S52))=FALSE,"+","-")</f>
        <v>-</v>
      </c>
      <c r="P47" s="38" t="str">
        <f>IF(ISERR(FIND(P$2,Stac!$S52))=FALSE,"+","-")</f>
        <v>-</v>
      </c>
      <c r="Q47" s="38" t="str">
        <f>IF(ISERR(FIND(Q$2,Stac!$S52))=FALSE,"+","-")</f>
        <v>-</v>
      </c>
      <c r="R47" s="38" t="str">
        <f>IF(ISERR(FIND(R$2,Stac!$S52))=FALSE,"+","-")</f>
        <v>-</v>
      </c>
      <c r="S47" s="38" t="str">
        <f>IF(ISERR(FIND(S$2,Stac!$S52))=FALSE,"+","-")</f>
        <v>-</v>
      </c>
      <c r="T47" s="38" t="str">
        <f>IF(ISERR(FIND(T$2,Stac!$S52))=FALSE,"+","-")</f>
        <v>-</v>
      </c>
      <c r="U47" s="38" t="str">
        <f>IF(ISERR(FIND(U$2,Stac!$S52))=FALSE,"+","-")</f>
        <v>-</v>
      </c>
      <c r="V47" s="38" t="str">
        <f>IF(ISERR(FIND(V$2,Stac!$S52))=FALSE,"+","-")</f>
        <v>-</v>
      </c>
      <c r="W47" s="38" t="str">
        <f>IF(ISERR(FIND(W$2,Stac!$S52))=FALSE,"+","-")</f>
        <v>-</v>
      </c>
      <c r="X47" s="38" t="str">
        <f>IF(ISERR(FIND(X$2,Stac!$S52))=FALSE,"+","-")</f>
        <v>-</v>
      </c>
      <c r="Y47" s="118" t="str">
        <f>Stac!C52</f>
        <v>Moduł kształcenia</v>
      </c>
      <c r="Z47" s="38" t="str">
        <f>IF(ISERR(FIND(Z$2,Stac!$S52))=FALSE,"+","-")</f>
        <v>-</v>
      </c>
      <c r="AA47" s="38" t="str">
        <f>IF(ISERR(FIND(AA$2,Stac!$S52))=FALSE,"+","-")</f>
        <v>-</v>
      </c>
      <c r="AB47" s="38" t="str">
        <f>IF(ISERR(FIND(AB$2,Stac!$S52))=FALSE,"+","-")</f>
        <v>-</v>
      </c>
      <c r="AC47" s="38" t="str">
        <f>IF(ISERR(FIND(AC$2,Stac!$S52))=FALSE,"+","-")</f>
        <v>-</v>
      </c>
      <c r="AD47" s="38" t="str">
        <f>IF(ISERR(FIND(AD$2,Stac!$S52))=FALSE,"+","-")</f>
        <v>-</v>
      </c>
      <c r="AE47" s="38" t="str">
        <f>IF(ISERR(FIND(AE$2,Stac!$S52))=FALSE,"+","-")</f>
        <v>-</v>
      </c>
      <c r="AF47" s="38" t="str">
        <f>IF(ISERR(FIND(AF$2,Stac!$S52))=FALSE,"+","-")</f>
        <v>-</v>
      </c>
      <c r="AG47" s="38" t="str">
        <f>IF(ISERR(FIND(AG$2,Stac!$S52))=FALSE,"+","-")</f>
        <v>-</v>
      </c>
      <c r="AH47" s="38" t="str">
        <f>IF(ISERR(FIND(AH$2,Stac!$T52))=FALSE,"+","-")</f>
        <v>-</v>
      </c>
      <c r="AI47" s="38" t="str">
        <f>IF(ISERR(FIND(AI$2,Stac!$T52))=FALSE,"+","-")</f>
        <v>-</v>
      </c>
      <c r="AJ47" s="38" t="str">
        <f>IF(ISERR(FIND(AJ$2,Stac!$T52))=FALSE,"+","-")</f>
        <v>-</v>
      </c>
      <c r="AK47" s="38" t="str">
        <f>IF(ISERR(FIND(AK$2,Stac!$T52))=FALSE,"+","-")</f>
        <v>-</v>
      </c>
      <c r="AL47" s="38" t="str">
        <f>IF(ISERR(FIND(AL$2,Stac!$T52))=FALSE,"+","-")</f>
        <v>-</v>
      </c>
    </row>
    <row r="48" spans="1:38" x14ac:dyDescent="0.2">
      <c r="A48" s="117" t="str">
        <f>Stac!C53</f>
        <v>Architektura systemów komputerowych</v>
      </c>
      <c r="B48" s="38" t="str">
        <f>IF(ISERR(FIND(B$2,Stac!$R53))=FALSE,"+","-")</f>
        <v>-</v>
      </c>
      <c r="C48" s="38" t="str">
        <f>IF(ISERR(FIND(C$2,Stac!$R53))=FALSE,"+","-")</f>
        <v>-</v>
      </c>
      <c r="D48" s="38" t="str">
        <f>IF(ISERR(FIND(D$2,Stac!$R53))=FALSE,"+","-")</f>
        <v>+</v>
      </c>
      <c r="E48" s="38" t="str">
        <f>IF(ISERR(FIND(E$2,Stac!$R53))=FALSE,"+","-")</f>
        <v>+</v>
      </c>
      <c r="F48" s="38" t="str">
        <f>IF(ISERR(FIND(F$2,Stac!$R53))=FALSE,"+","-")</f>
        <v>+</v>
      </c>
      <c r="G48" s="38" t="str">
        <f>IF(ISERR(FIND(G$2,Stac!$R53))=FALSE,"+","-")</f>
        <v>+</v>
      </c>
      <c r="H48" s="38" t="str">
        <f>IF(ISERR(FIND(H$2,Stac!$R53))=FALSE,"+","-")</f>
        <v>+</v>
      </c>
      <c r="I48" s="38" t="str">
        <f>IF(ISERR(FIND(I$2,Stac!$R53))=FALSE,"+","-")</f>
        <v>-</v>
      </c>
      <c r="J48" s="38" t="str">
        <f>IF(ISERR(FIND(J$2,Stac!$R53))=FALSE,"+","-")</f>
        <v>-</v>
      </c>
      <c r="K48" s="38" t="str">
        <f>IF(ISERR(FIND(K$2,Stac!$R53))=FALSE,"+","-")</f>
        <v>-</v>
      </c>
      <c r="L48" s="38" t="str">
        <f>IF(ISERR(FIND(L$2,Stac!$R53))=FALSE,"+","-")</f>
        <v>-</v>
      </c>
      <c r="M48" s="118" t="str">
        <f>Stac!C53</f>
        <v>Architektura systemów komputerowych</v>
      </c>
      <c r="N48" s="38" t="str">
        <f>IF(ISERR(FIND(N$2,Stac!$S53))=FALSE,"+","-")</f>
        <v>+</v>
      </c>
      <c r="O48" s="38" t="str">
        <f>IF(ISERR(FIND(O$2,Stac!$S53))=FALSE,"+","-")</f>
        <v>+</v>
      </c>
      <c r="P48" s="38" t="str">
        <f>IF(ISERR(FIND(P$2,Stac!$S53))=FALSE,"+","-")</f>
        <v>+</v>
      </c>
      <c r="Q48" s="38" t="str">
        <f>IF(ISERR(FIND(Q$2,Stac!$S53))=FALSE,"+","-")</f>
        <v>+</v>
      </c>
      <c r="R48" s="38" t="str">
        <f>IF(ISERR(FIND(R$2,Stac!$S53))=FALSE,"+","-")</f>
        <v>-</v>
      </c>
      <c r="S48" s="38" t="str">
        <f>IF(ISERR(FIND(S$2,Stac!$S53))=FALSE,"+","-")</f>
        <v>-</v>
      </c>
      <c r="T48" s="38" t="str">
        <f>IF(ISERR(FIND(T$2,Stac!$S53))=FALSE,"+","-")</f>
        <v>-</v>
      </c>
      <c r="U48" s="38" t="str">
        <f>IF(ISERR(FIND(U$2,Stac!$S53))=FALSE,"+","-")</f>
        <v>-</v>
      </c>
      <c r="V48" s="38" t="str">
        <f>IF(ISERR(FIND(V$2,Stac!$S53))=FALSE,"+","-")</f>
        <v>+</v>
      </c>
      <c r="W48" s="38" t="str">
        <f>IF(ISERR(FIND(W$2,Stac!$S53))=FALSE,"+","-")</f>
        <v>+</v>
      </c>
      <c r="X48" s="38" t="str">
        <f>IF(ISERR(FIND(X$2,Stac!$S53))=FALSE,"+","-")</f>
        <v>+</v>
      </c>
      <c r="Y48" s="118" t="str">
        <f>Stac!C53</f>
        <v>Architektura systemów komputerowych</v>
      </c>
      <c r="Z48" s="38" t="str">
        <f>IF(ISERR(FIND(Z$2,Stac!$S53))=FALSE,"+","-")</f>
        <v>-</v>
      </c>
      <c r="AA48" s="38" t="str">
        <f>IF(ISERR(FIND(AA$2,Stac!$S53))=FALSE,"+","-")</f>
        <v>+</v>
      </c>
      <c r="AB48" s="38" t="str">
        <f>IF(ISERR(FIND(AB$2,Stac!$S53))=FALSE,"+","-")</f>
        <v>-</v>
      </c>
      <c r="AC48" s="38" t="str">
        <f>IF(ISERR(FIND(AC$2,Stac!$S53))=FALSE,"+","-")</f>
        <v>-</v>
      </c>
      <c r="AD48" s="38" t="str">
        <f>IF(ISERR(FIND(AD$2,Stac!$S53))=FALSE,"+","-")</f>
        <v>-</v>
      </c>
      <c r="AE48" s="38" t="str">
        <f>IF(ISERR(FIND(AE$2,Stac!$S53))=FALSE,"+","-")</f>
        <v>-</v>
      </c>
      <c r="AF48" s="38" t="str">
        <f>IF(ISERR(FIND(AF$2,Stac!$S53))=FALSE,"+","-")</f>
        <v>+</v>
      </c>
      <c r="AG48" s="38" t="str">
        <f>IF(ISERR(FIND(AG$2,Stac!$S53))=FALSE,"+","-")</f>
        <v>-</v>
      </c>
      <c r="AH48" s="38" t="str">
        <f>IF(ISERR(FIND(AH$2,Stac!$T53))=FALSE,"+","-")</f>
        <v>+</v>
      </c>
      <c r="AI48" s="38" t="str">
        <f>IF(ISERR(FIND(AI$2,Stac!$T53))=FALSE,"+","-")</f>
        <v>+</v>
      </c>
      <c r="AJ48" s="38" t="str">
        <f>IF(ISERR(FIND(AJ$2,Stac!$T53))=FALSE,"+","-")</f>
        <v>+</v>
      </c>
      <c r="AK48" s="38" t="str">
        <f>IF(ISERR(FIND(AK$2,Stac!$T53))=FALSE,"+","-")</f>
        <v>-</v>
      </c>
      <c r="AL48" s="38" t="str">
        <f>IF(ISERR(FIND(AL$2,Stac!$T53))=FALSE,"+","-")</f>
        <v>-</v>
      </c>
    </row>
    <row r="49" spans="1:38" x14ac:dyDescent="0.2">
      <c r="A49" s="117" t="str">
        <f>Stac!C54</f>
        <v>Badania operacyjne</v>
      </c>
      <c r="B49" s="38" t="str">
        <f>IF(ISERR(FIND(B$2,Stac!$R54))=FALSE,"+","-")</f>
        <v>+</v>
      </c>
      <c r="C49" s="38" t="str">
        <f>IF(ISERR(FIND(C$2,Stac!$R54))=FALSE,"+","-")</f>
        <v>-</v>
      </c>
      <c r="D49" s="38" t="str">
        <f>IF(ISERR(FIND(D$2,Stac!$R54))=FALSE,"+","-")</f>
        <v>-</v>
      </c>
      <c r="E49" s="38" t="str">
        <f>IF(ISERR(FIND(E$2,Stac!$R54))=FALSE,"+","-")</f>
        <v>+</v>
      </c>
      <c r="F49" s="38" t="str">
        <f>IF(ISERR(FIND(F$2,Stac!$R54))=FALSE,"+","-")</f>
        <v>-</v>
      </c>
      <c r="G49" s="38" t="str">
        <f>IF(ISERR(FIND(G$2,Stac!$R54))=FALSE,"+","-")</f>
        <v>-</v>
      </c>
      <c r="H49" s="38" t="str">
        <f>IF(ISERR(FIND(H$2,Stac!$R54))=FALSE,"+","-")</f>
        <v>-</v>
      </c>
      <c r="I49" s="38" t="str">
        <f>IF(ISERR(FIND(I$2,Stac!$R54))=FALSE,"+","-")</f>
        <v>-</v>
      </c>
      <c r="J49" s="38" t="str">
        <f>IF(ISERR(FIND(J$2,Stac!$R54))=FALSE,"+","-")</f>
        <v>-</v>
      </c>
      <c r="K49" s="38" t="str">
        <f>IF(ISERR(FIND(K$2,Stac!$R54))=FALSE,"+","-")</f>
        <v>-</v>
      </c>
      <c r="L49" s="38" t="str">
        <f>IF(ISERR(FIND(L$2,Stac!$R54))=FALSE,"+","-")</f>
        <v>-</v>
      </c>
      <c r="M49" s="118" t="str">
        <f>Stac!C54</f>
        <v>Badania operacyjne</v>
      </c>
      <c r="N49" s="38" t="str">
        <f>IF(ISERR(FIND(N$2,Stac!$S54))=FALSE,"+","-")</f>
        <v>-</v>
      </c>
      <c r="O49" s="38" t="str">
        <f>IF(ISERR(FIND(O$2,Stac!$S54))=FALSE,"+","-")</f>
        <v>-</v>
      </c>
      <c r="P49" s="38" t="str">
        <f>IF(ISERR(FIND(P$2,Stac!$S54))=FALSE,"+","-")</f>
        <v>+</v>
      </c>
      <c r="Q49" s="38" t="str">
        <f>IF(ISERR(FIND(Q$2,Stac!$S54))=FALSE,"+","-")</f>
        <v>+</v>
      </c>
      <c r="R49" s="38" t="str">
        <f>IF(ISERR(FIND(R$2,Stac!$S54))=FALSE,"+","-")</f>
        <v>-</v>
      </c>
      <c r="S49" s="38" t="str">
        <f>IF(ISERR(FIND(S$2,Stac!$S54))=FALSE,"+","-")</f>
        <v>-</v>
      </c>
      <c r="T49" s="38" t="str">
        <f>IF(ISERR(FIND(T$2,Stac!$S54))=FALSE,"+","-")</f>
        <v>-</v>
      </c>
      <c r="U49" s="38" t="str">
        <f>IF(ISERR(FIND(U$2,Stac!$S54))=FALSE,"+","-")</f>
        <v>+</v>
      </c>
      <c r="V49" s="38" t="str">
        <f>IF(ISERR(FIND(V$2,Stac!$S54))=FALSE,"+","-")</f>
        <v>-</v>
      </c>
      <c r="W49" s="38" t="str">
        <f>IF(ISERR(FIND(W$2,Stac!$S54))=FALSE,"+","-")</f>
        <v>-</v>
      </c>
      <c r="X49" s="38" t="str">
        <f>IF(ISERR(FIND(X$2,Stac!$S54))=FALSE,"+","-")</f>
        <v>-</v>
      </c>
      <c r="Y49" s="118" t="str">
        <f>Stac!C54</f>
        <v>Badania operacyjne</v>
      </c>
      <c r="Z49" s="38" t="str">
        <f>IF(ISERR(FIND(Z$2,Stac!$S54))=FALSE,"+","-")</f>
        <v>-</v>
      </c>
      <c r="AA49" s="38" t="str">
        <f>IF(ISERR(FIND(AA$2,Stac!$S54))=FALSE,"+","-")</f>
        <v>-</v>
      </c>
      <c r="AB49" s="38" t="str">
        <f>IF(ISERR(FIND(AB$2,Stac!$S54))=FALSE,"+","-")</f>
        <v>-</v>
      </c>
      <c r="AC49" s="38" t="str">
        <f>IF(ISERR(FIND(AC$2,Stac!$S54))=FALSE,"+","-")</f>
        <v>-</v>
      </c>
      <c r="AD49" s="38" t="str">
        <f>IF(ISERR(FIND(AD$2,Stac!$S54))=FALSE,"+","-")</f>
        <v>-</v>
      </c>
      <c r="AE49" s="38" t="str">
        <f>IF(ISERR(FIND(AE$2,Stac!$S54))=FALSE,"+","-")</f>
        <v>-</v>
      </c>
      <c r="AF49" s="38" t="str">
        <f>IF(ISERR(FIND(AF$2,Stac!$S54))=FALSE,"+","-")</f>
        <v>-</v>
      </c>
      <c r="AG49" s="38" t="str">
        <f>IF(ISERR(FIND(AG$2,Stac!$S54))=FALSE,"+","-")</f>
        <v>-</v>
      </c>
      <c r="AH49" s="38" t="str">
        <f>IF(ISERR(FIND(AH$2,Stac!$T54))=FALSE,"+","-")</f>
        <v>+</v>
      </c>
      <c r="AI49" s="38" t="str">
        <f>IF(ISERR(FIND(AI$2,Stac!$T54))=FALSE,"+","-")</f>
        <v>+</v>
      </c>
      <c r="AJ49" s="38" t="str">
        <f>IF(ISERR(FIND(AJ$2,Stac!$T54))=FALSE,"+","-")</f>
        <v>-</v>
      </c>
      <c r="AK49" s="38" t="str">
        <f>IF(ISERR(FIND(AK$2,Stac!$T54))=FALSE,"+","-")</f>
        <v>-</v>
      </c>
      <c r="AL49" s="38" t="str">
        <f>IF(ISERR(FIND(AL$2,Stac!$T54))=FALSE,"+","-")</f>
        <v>-</v>
      </c>
    </row>
    <row r="50" spans="1:38" x14ac:dyDescent="0.2">
      <c r="A50" s="117" t="str">
        <f>Stac!C55</f>
        <v>Sieci komputerowe 1</v>
      </c>
      <c r="B50" s="38" t="str">
        <f>IF(ISERR(FIND(B$2,Stac!$R55))=FALSE,"+","-")</f>
        <v>-</v>
      </c>
      <c r="C50" s="38" t="str">
        <f>IF(ISERR(FIND(C$2,Stac!$R55))=FALSE,"+","-")</f>
        <v>-</v>
      </c>
      <c r="D50" s="38" t="str">
        <f>IF(ISERR(FIND(D$2,Stac!$R55))=FALSE,"+","-")</f>
        <v>-</v>
      </c>
      <c r="E50" s="38" t="str">
        <f>IF(ISERR(FIND(E$2,Stac!$R55))=FALSE,"+","-")</f>
        <v>+</v>
      </c>
      <c r="F50" s="38" t="str">
        <f>IF(ISERR(FIND(F$2,Stac!$R55))=FALSE,"+","-")</f>
        <v>+</v>
      </c>
      <c r="G50" s="38" t="str">
        <f>IF(ISERR(FIND(G$2,Stac!$R55))=FALSE,"+","-")</f>
        <v>+</v>
      </c>
      <c r="H50" s="38" t="str">
        <f>IF(ISERR(FIND(H$2,Stac!$R55))=FALSE,"+","-")</f>
        <v>+</v>
      </c>
      <c r="I50" s="38" t="str">
        <f>IF(ISERR(FIND(I$2,Stac!$R55))=FALSE,"+","-")</f>
        <v>-</v>
      </c>
      <c r="J50" s="38" t="str">
        <f>IF(ISERR(FIND(J$2,Stac!$R55))=FALSE,"+","-")</f>
        <v>-</v>
      </c>
      <c r="K50" s="38" t="str">
        <f>IF(ISERR(FIND(K$2,Stac!$R55))=FALSE,"+","-")</f>
        <v>-</v>
      </c>
      <c r="L50" s="38" t="str">
        <f>IF(ISERR(FIND(L$2,Stac!$R55))=FALSE,"+","-")</f>
        <v>-</v>
      </c>
      <c r="M50" s="118" t="str">
        <f>Stac!C55</f>
        <v>Sieci komputerowe 1</v>
      </c>
      <c r="N50" s="38" t="str">
        <f>IF(ISERR(FIND(N$2,Stac!$S55))=FALSE,"+","-")</f>
        <v>-</v>
      </c>
      <c r="O50" s="38" t="str">
        <f>IF(ISERR(FIND(O$2,Stac!$S55))=FALSE,"+","-")</f>
        <v>-</v>
      </c>
      <c r="P50" s="38" t="str">
        <f>IF(ISERR(FIND(P$2,Stac!$S55))=FALSE,"+","-")</f>
        <v>-</v>
      </c>
      <c r="Q50" s="38" t="str">
        <f>IF(ISERR(FIND(Q$2,Stac!$S55))=FALSE,"+","-")</f>
        <v>-</v>
      </c>
      <c r="R50" s="38" t="str">
        <f>IF(ISERR(FIND(R$2,Stac!$S55))=FALSE,"+","-")</f>
        <v>-</v>
      </c>
      <c r="S50" s="38" t="str">
        <f>IF(ISERR(FIND(S$2,Stac!$S55))=FALSE,"+","-")</f>
        <v>-</v>
      </c>
      <c r="T50" s="38" t="str">
        <f>IF(ISERR(FIND(T$2,Stac!$S55))=FALSE,"+","-")</f>
        <v>-</v>
      </c>
      <c r="U50" s="38" t="str">
        <f>IF(ISERR(FIND(U$2,Stac!$S55))=FALSE,"+","-")</f>
        <v>-</v>
      </c>
      <c r="V50" s="38" t="str">
        <f>IF(ISERR(FIND(V$2,Stac!$S55))=FALSE,"+","-")</f>
        <v>+</v>
      </c>
      <c r="W50" s="38" t="str">
        <f>IF(ISERR(FIND(W$2,Stac!$S55))=FALSE,"+","-")</f>
        <v>+</v>
      </c>
      <c r="X50" s="38" t="str">
        <f>IF(ISERR(FIND(X$2,Stac!$S55))=FALSE,"+","-")</f>
        <v>-</v>
      </c>
      <c r="Y50" s="118" t="str">
        <f>Stac!C55</f>
        <v>Sieci komputerowe 1</v>
      </c>
      <c r="Z50" s="38" t="str">
        <f>IF(ISERR(FIND(Z$2,Stac!$S55))=FALSE,"+","-")</f>
        <v>+</v>
      </c>
      <c r="AA50" s="38" t="str">
        <f>IF(ISERR(FIND(AA$2,Stac!$S55))=FALSE,"+","-")</f>
        <v>-</v>
      </c>
      <c r="AB50" s="38" t="str">
        <f>IF(ISERR(FIND(AB$2,Stac!$S55))=FALSE,"+","-")</f>
        <v>-</v>
      </c>
      <c r="AC50" s="38" t="str">
        <f>IF(ISERR(FIND(AC$2,Stac!$S55))=FALSE,"+","-")</f>
        <v>-</v>
      </c>
      <c r="AD50" s="38" t="str">
        <f>IF(ISERR(FIND(AD$2,Stac!$S55))=FALSE,"+","-")</f>
        <v>-</v>
      </c>
      <c r="AE50" s="38" t="str">
        <f>IF(ISERR(FIND(AE$2,Stac!$S55))=FALSE,"+","-")</f>
        <v>-</v>
      </c>
      <c r="AF50" s="38" t="str">
        <f>IF(ISERR(FIND(AF$2,Stac!$S55))=FALSE,"+","-")</f>
        <v>+</v>
      </c>
      <c r="AG50" s="38" t="str">
        <f>IF(ISERR(FIND(AG$2,Stac!$S55))=FALSE,"+","-")</f>
        <v>-</v>
      </c>
      <c r="AH50" s="38" t="str">
        <f>IF(ISERR(FIND(AH$2,Stac!$T55))=FALSE,"+","-")</f>
        <v>+</v>
      </c>
      <c r="AI50" s="38" t="str">
        <f>IF(ISERR(FIND(AI$2,Stac!$T55))=FALSE,"+","-")</f>
        <v>+</v>
      </c>
      <c r="AJ50" s="38" t="str">
        <f>IF(ISERR(FIND(AJ$2,Stac!$T55))=FALSE,"+","-")</f>
        <v>-</v>
      </c>
      <c r="AK50" s="38" t="str">
        <f>IF(ISERR(FIND(AK$2,Stac!$T55))=FALSE,"+","-")</f>
        <v>-</v>
      </c>
      <c r="AL50" s="38" t="str">
        <f>IF(ISERR(FIND(AL$2,Stac!$T55))=FALSE,"+","-")</f>
        <v>-</v>
      </c>
    </row>
    <row r="51" spans="1:38" x14ac:dyDescent="0.2">
      <c r="A51" s="117" t="str">
        <f>Stac!C56</f>
        <v>Systemy baz danych</v>
      </c>
      <c r="B51" s="38" t="str">
        <f>IF(ISERR(FIND(B$2,Stac!$R56))=FALSE,"+","-")</f>
        <v>-</v>
      </c>
      <c r="C51" s="38" t="str">
        <f>IF(ISERR(FIND(C$2,Stac!$R56))=FALSE,"+","-")</f>
        <v>-</v>
      </c>
      <c r="D51" s="38" t="str">
        <f>IF(ISERR(FIND(D$2,Stac!$R56))=FALSE,"+","-")</f>
        <v>-</v>
      </c>
      <c r="E51" s="38" t="str">
        <f>IF(ISERR(FIND(E$2,Stac!$R56))=FALSE,"+","-")</f>
        <v>+</v>
      </c>
      <c r="F51" s="38" t="str">
        <f>IF(ISERR(FIND(F$2,Stac!$R56))=FALSE,"+","-")</f>
        <v>+</v>
      </c>
      <c r="G51" s="38" t="str">
        <f>IF(ISERR(FIND(G$2,Stac!$R56))=FALSE,"+","-")</f>
        <v>+</v>
      </c>
      <c r="H51" s="38" t="str">
        <f>IF(ISERR(FIND(H$2,Stac!$R56))=FALSE,"+","-")</f>
        <v>+</v>
      </c>
      <c r="I51" s="38" t="str">
        <f>IF(ISERR(FIND(I$2,Stac!$R56))=FALSE,"+","-")</f>
        <v>-</v>
      </c>
      <c r="J51" s="38" t="str">
        <f>IF(ISERR(FIND(J$2,Stac!$R56))=FALSE,"+","-")</f>
        <v>-</v>
      </c>
      <c r="K51" s="38" t="str">
        <f>IF(ISERR(FIND(K$2,Stac!$R56))=FALSE,"+","-")</f>
        <v>-</v>
      </c>
      <c r="L51" s="38" t="str">
        <f>IF(ISERR(FIND(L$2,Stac!$R56))=FALSE,"+","-")</f>
        <v>-</v>
      </c>
      <c r="M51" s="118" t="str">
        <f>Stac!C56</f>
        <v>Systemy baz danych</v>
      </c>
      <c r="N51" s="38" t="str">
        <f>IF(ISERR(FIND(N$2,Stac!$S56))=FALSE,"+","-")</f>
        <v>-</v>
      </c>
      <c r="O51" s="38" t="str">
        <f>IF(ISERR(FIND(O$2,Stac!$S56))=FALSE,"+","-")</f>
        <v>-</v>
      </c>
      <c r="P51" s="38" t="str">
        <f>IF(ISERR(FIND(P$2,Stac!$S56))=FALSE,"+","-")</f>
        <v>-</v>
      </c>
      <c r="Q51" s="38" t="str">
        <f>IF(ISERR(FIND(Q$2,Stac!$S56))=FALSE,"+","-")</f>
        <v>+</v>
      </c>
      <c r="R51" s="38" t="str">
        <f>IF(ISERR(FIND(R$2,Stac!$S56))=FALSE,"+","-")</f>
        <v>-</v>
      </c>
      <c r="S51" s="38" t="str">
        <f>IF(ISERR(FIND(S$2,Stac!$S56))=FALSE,"+","-")</f>
        <v>-</v>
      </c>
      <c r="T51" s="38" t="str">
        <f>IF(ISERR(FIND(T$2,Stac!$S56))=FALSE,"+","-")</f>
        <v>-</v>
      </c>
      <c r="U51" s="38" t="str">
        <f>IF(ISERR(FIND(U$2,Stac!$S56))=FALSE,"+","-")</f>
        <v>-</v>
      </c>
      <c r="V51" s="38" t="str">
        <f>IF(ISERR(FIND(V$2,Stac!$S56))=FALSE,"+","-")</f>
        <v>+</v>
      </c>
      <c r="W51" s="38" t="str">
        <f>IF(ISERR(FIND(W$2,Stac!$S56))=FALSE,"+","-")</f>
        <v>+</v>
      </c>
      <c r="X51" s="38" t="str">
        <f>IF(ISERR(FIND(X$2,Stac!$S56))=FALSE,"+","-")</f>
        <v>+</v>
      </c>
      <c r="Y51" s="118" t="str">
        <f>Stac!C56</f>
        <v>Systemy baz danych</v>
      </c>
      <c r="Z51" s="38" t="str">
        <f>IF(ISERR(FIND(Z$2,Stac!$S56))=FALSE,"+","-")</f>
        <v>-</v>
      </c>
      <c r="AA51" s="38" t="str">
        <f>IF(ISERR(FIND(AA$2,Stac!$S56))=FALSE,"+","-")</f>
        <v>-</v>
      </c>
      <c r="AB51" s="38" t="str">
        <f>IF(ISERR(FIND(AB$2,Stac!$S56))=FALSE,"+","-")</f>
        <v>-</v>
      </c>
      <c r="AC51" s="38" t="str">
        <f>IF(ISERR(FIND(AC$2,Stac!$S56))=FALSE,"+","-")</f>
        <v>-</v>
      </c>
      <c r="AD51" s="38" t="str">
        <f>IF(ISERR(FIND(AD$2,Stac!$S56))=FALSE,"+","-")</f>
        <v>-</v>
      </c>
      <c r="AE51" s="38" t="str">
        <f>IF(ISERR(FIND(AE$2,Stac!$S56))=FALSE,"+","-")</f>
        <v>-</v>
      </c>
      <c r="AF51" s="38" t="str">
        <f>IF(ISERR(FIND(AF$2,Stac!$S56))=FALSE,"+","-")</f>
        <v>-</v>
      </c>
      <c r="AG51" s="38" t="str">
        <f>IF(ISERR(FIND(AG$2,Stac!$S56))=FALSE,"+","-")</f>
        <v>-</v>
      </c>
      <c r="AH51" s="38" t="str">
        <f>IF(ISERR(FIND(AH$2,Stac!$T56))=FALSE,"+","-")</f>
        <v>+</v>
      </c>
      <c r="AI51" s="38" t="str">
        <f>IF(ISERR(FIND(AI$2,Stac!$T56))=FALSE,"+","-")</f>
        <v>+</v>
      </c>
      <c r="AJ51" s="38" t="str">
        <f>IF(ISERR(FIND(AJ$2,Stac!$T56))=FALSE,"+","-")</f>
        <v>-</v>
      </c>
      <c r="AK51" s="38" t="str">
        <f>IF(ISERR(FIND(AK$2,Stac!$T56))=FALSE,"+","-")</f>
        <v>-</v>
      </c>
      <c r="AL51" s="38" t="str">
        <f>IF(ISERR(FIND(AL$2,Stac!$T56))=FALSE,"+","-")</f>
        <v>-</v>
      </c>
    </row>
    <row r="52" spans="1:38" x14ac:dyDescent="0.2">
      <c r="A52" s="117" t="str">
        <f>Stac!C57</f>
        <v>Statystyka i analiza danych</v>
      </c>
      <c r="B52" s="38" t="str">
        <f>IF(ISERR(FIND(B$2,Stac!$R57))=FALSE,"+","-")</f>
        <v>-</v>
      </c>
      <c r="C52" s="38" t="str">
        <f>IF(ISERR(FIND(C$2,Stac!$R57))=FALSE,"+","-")</f>
        <v>-</v>
      </c>
      <c r="D52" s="38" t="str">
        <f>IF(ISERR(FIND(D$2,Stac!$R57))=FALSE,"+","-")</f>
        <v>-</v>
      </c>
      <c r="E52" s="38" t="str">
        <f>IF(ISERR(FIND(E$2,Stac!$R57))=FALSE,"+","-")</f>
        <v>+</v>
      </c>
      <c r="F52" s="38" t="str">
        <f>IF(ISERR(FIND(F$2,Stac!$R57))=FALSE,"+","-")</f>
        <v>+</v>
      </c>
      <c r="G52" s="38" t="str">
        <f>IF(ISERR(FIND(G$2,Stac!$R57))=FALSE,"+","-")</f>
        <v>-</v>
      </c>
      <c r="H52" s="38" t="str">
        <f>IF(ISERR(FIND(H$2,Stac!$R57))=FALSE,"+","-")</f>
        <v>+</v>
      </c>
      <c r="I52" s="38" t="str">
        <f>IF(ISERR(FIND(I$2,Stac!$R57))=FALSE,"+","-")</f>
        <v>-</v>
      </c>
      <c r="J52" s="38" t="str">
        <f>IF(ISERR(FIND(J$2,Stac!$R57))=FALSE,"+","-")</f>
        <v>-</v>
      </c>
      <c r="K52" s="38" t="str">
        <f>IF(ISERR(FIND(K$2,Stac!$R57))=FALSE,"+","-")</f>
        <v>-</v>
      </c>
      <c r="L52" s="38" t="str">
        <f>IF(ISERR(FIND(L$2,Stac!$R57))=FALSE,"+","-")</f>
        <v>-</v>
      </c>
      <c r="M52" s="118" t="str">
        <f>Stac!C57</f>
        <v>Statystyka i analiza danych</v>
      </c>
      <c r="N52" s="38" t="str">
        <f>IF(ISERR(FIND(N$2,Stac!$S57))=FALSE,"+","-")</f>
        <v>-</v>
      </c>
      <c r="O52" s="38" t="str">
        <f>IF(ISERR(FIND(O$2,Stac!$S57))=FALSE,"+","-")</f>
        <v>-</v>
      </c>
      <c r="P52" s="38" t="str">
        <f>IF(ISERR(FIND(P$2,Stac!$S57))=FALSE,"+","-")</f>
        <v>+</v>
      </c>
      <c r="Q52" s="38" t="str">
        <f>IF(ISERR(FIND(Q$2,Stac!$S57))=FALSE,"+","-")</f>
        <v>+</v>
      </c>
      <c r="R52" s="38" t="str">
        <f>IF(ISERR(FIND(R$2,Stac!$S57))=FALSE,"+","-")</f>
        <v>-</v>
      </c>
      <c r="S52" s="38" t="str">
        <f>IF(ISERR(FIND(S$2,Stac!$S57))=FALSE,"+","-")</f>
        <v>-</v>
      </c>
      <c r="T52" s="38" t="str">
        <f>IF(ISERR(FIND(T$2,Stac!$S57))=FALSE,"+","-")</f>
        <v>-</v>
      </c>
      <c r="U52" s="38" t="str">
        <f>IF(ISERR(FIND(U$2,Stac!$S57))=FALSE,"+","-")</f>
        <v>-</v>
      </c>
      <c r="V52" s="38" t="str">
        <f>IF(ISERR(FIND(V$2,Stac!$S57))=FALSE,"+","-")</f>
        <v>-</v>
      </c>
      <c r="W52" s="38" t="str">
        <f>IF(ISERR(FIND(W$2,Stac!$S57))=FALSE,"+","-")</f>
        <v>-</v>
      </c>
      <c r="X52" s="38" t="str">
        <f>IF(ISERR(FIND(X$2,Stac!$S57))=FALSE,"+","-")</f>
        <v>-</v>
      </c>
      <c r="Y52" s="118" t="str">
        <f>Stac!C57</f>
        <v>Statystyka i analiza danych</v>
      </c>
      <c r="Z52" s="38" t="str">
        <f>IF(ISERR(FIND(Z$2,Stac!$S57))=FALSE,"+","-")</f>
        <v>-</v>
      </c>
      <c r="AA52" s="38" t="str">
        <f>IF(ISERR(FIND(AA$2,Stac!$S57))=FALSE,"+","-")</f>
        <v>-</v>
      </c>
      <c r="AB52" s="38" t="str">
        <f>IF(ISERR(FIND(AB$2,Stac!$S57))=FALSE,"+","-")</f>
        <v>-</v>
      </c>
      <c r="AC52" s="38" t="str">
        <f>IF(ISERR(FIND(AC$2,Stac!$S57))=FALSE,"+","-")</f>
        <v>-</v>
      </c>
      <c r="AD52" s="38" t="str">
        <f>IF(ISERR(FIND(AD$2,Stac!$S57))=FALSE,"+","-")</f>
        <v>-</v>
      </c>
      <c r="AE52" s="38" t="str">
        <f>IF(ISERR(FIND(AE$2,Stac!$S57))=FALSE,"+","-")</f>
        <v>-</v>
      </c>
      <c r="AF52" s="38" t="str">
        <f>IF(ISERR(FIND(AF$2,Stac!$S57))=FALSE,"+","-")</f>
        <v>-</v>
      </c>
      <c r="AG52" s="38" t="str">
        <f>IF(ISERR(FIND(AG$2,Stac!$S57))=FALSE,"+","-")</f>
        <v>-</v>
      </c>
      <c r="AH52" s="38" t="str">
        <f>IF(ISERR(FIND(AH$2,Stac!$T57))=FALSE,"+","-")</f>
        <v>+</v>
      </c>
      <c r="AI52" s="38" t="str">
        <f>IF(ISERR(FIND(AI$2,Stac!$T57))=FALSE,"+","-")</f>
        <v>+</v>
      </c>
      <c r="AJ52" s="38" t="str">
        <f>IF(ISERR(FIND(AJ$2,Stac!$T57))=FALSE,"+","-")</f>
        <v>-</v>
      </c>
      <c r="AK52" s="38" t="str">
        <f>IF(ISERR(FIND(AK$2,Stac!$T57))=FALSE,"+","-")</f>
        <v>-</v>
      </c>
      <c r="AL52" s="38" t="str">
        <f>IF(ISERR(FIND(AL$2,Stac!$T57))=FALSE,"+","-")</f>
        <v>-</v>
      </c>
    </row>
    <row r="53" spans="1:38" ht="51" x14ac:dyDescent="0.2">
      <c r="A53" s="117" t="str">
        <f>Stac!C58</f>
        <v>Przedmiot obieralny 5: Elementy analizy numerycznej / Języki formalne i kompilatory / Formal Languages and Compilers</v>
      </c>
      <c r="B53" s="38" t="str">
        <f>IF(ISERR(FIND(B$2,Stac!$R58))=FALSE,"+","-")</f>
        <v>+</v>
      </c>
      <c r="C53" s="38" t="str">
        <f>IF(ISERR(FIND(C$2,Stac!$R58))=FALSE,"+","-")</f>
        <v>-</v>
      </c>
      <c r="D53" s="38" t="str">
        <f>IF(ISERR(FIND(D$2,Stac!$R58))=FALSE,"+","-")</f>
        <v>-</v>
      </c>
      <c r="E53" s="38" t="str">
        <f>IF(ISERR(FIND(E$2,Stac!$R58))=FALSE,"+","-")</f>
        <v>+</v>
      </c>
      <c r="F53" s="38" t="str">
        <f>IF(ISERR(FIND(F$2,Stac!$R58))=FALSE,"+","-")</f>
        <v>-</v>
      </c>
      <c r="G53" s="38" t="str">
        <f>IF(ISERR(FIND(G$2,Stac!$R58))=FALSE,"+","-")</f>
        <v>-</v>
      </c>
      <c r="H53" s="38" t="str">
        <f>IF(ISERR(FIND(H$2,Stac!$R58))=FALSE,"+","-")</f>
        <v>+</v>
      </c>
      <c r="I53" s="38" t="str">
        <f>IF(ISERR(FIND(I$2,Stac!$R58))=FALSE,"+","-")</f>
        <v>-</v>
      </c>
      <c r="J53" s="38" t="str">
        <f>IF(ISERR(FIND(J$2,Stac!$R58))=FALSE,"+","-")</f>
        <v>-</v>
      </c>
      <c r="K53" s="38" t="str">
        <f>IF(ISERR(FIND(K$2,Stac!$R58))=FALSE,"+","-")</f>
        <v>-</v>
      </c>
      <c r="L53" s="38" t="str">
        <f>IF(ISERR(FIND(L$2,Stac!$R58))=FALSE,"+","-")</f>
        <v>-</v>
      </c>
      <c r="M53" s="118" t="str">
        <f>Stac!C58</f>
        <v>Przedmiot obieralny 5: Elementy analizy numerycznej / Języki formalne i kompilatory / Formal Languages and Compilers</v>
      </c>
      <c r="N53" s="38" t="str">
        <f>IF(ISERR(FIND(N$2,Stac!$S58))=FALSE,"+","-")</f>
        <v>-</v>
      </c>
      <c r="O53" s="38" t="str">
        <f>IF(ISERR(FIND(O$2,Stac!$S58))=FALSE,"+","-")</f>
        <v>-</v>
      </c>
      <c r="P53" s="38" t="str">
        <f>IF(ISERR(FIND(P$2,Stac!$S58))=FALSE,"+","-")</f>
        <v>+</v>
      </c>
      <c r="Q53" s="38" t="str">
        <f>IF(ISERR(FIND(Q$2,Stac!$S58))=FALSE,"+","-")</f>
        <v>+</v>
      </c>
      <c r="R53" s="38" t="str">
        <f>IF(ISERR(FIND(R$2,Stac!$S58))=FALSE,"+","-")</f>
        <v>-</v>
      </c>
      <c r="S53" s="38" t="str">
        <f>IF(ISERR(FIND(S$2,Stac!$S58))=FALSE,"+","-")</f>
        <v>-</v>
      </c>
      <c r="T53" s="38" t="str">
        <f>IF(ISERR(FIND(T$2,Stac!$S58))=FALSE,"+","-")</f>
        <v>-</v>
      </c>
      <c r="U53" s="38" t="str">
        <f>IF(ISERR(FIND(U$2,Stac!$S58))=FALSE,"+","-")</f>
        <v>-</v>
      </c>
      <c r="V53" s="38" t="str">
        <f>IF(ISERR(FIND(V$2,Stac!$S58))=FALSE,"+","-")</f>
        <v>-</v>
      </c>
      <c r="W53" s="38" t="str">
        <f>IF(ISERR(FIND(W$2,Stac!$S58))=FALSE,"+","-")</f>
        <v>-</v>
      </c>
      <c r="X53" s="38" t="str">
        <f>IF(ISERR(FIND(X$2,Stac!$S58))=FALSE,"+","-")</f>
        <v>+</v>
      </c>
      <c r="Y53" s="118" t="str">
        <f>Stac!C58</f>
        <v>Przedmiot obieralny 5: Elementy analizy numerycznej / Języki formalne i kompilatory / Formal Languages and Compilers</v>
      </c>
      <c r="Z53" s="38" t="str">
        <f>IF(ISERR(FIND(Z$2,Stac!$S58))=FALSE,"+","-")</f>
        <v>-</v>
      </c>
      <c r="AA53" s="38" t="str">
        <f>IF(ISERR(FIND(AA$2,Stac!$S58))=FALSE,"+","-")</f>
        <v>-</v>
      </c>
      <c r="AB53" s="38" t="str">
        <f>IF(ISERR(FIND(AB$2,Stac!$S58))=FALSE,"+","-")</f>
        <v>-</v>
      </c>
      <c r="AC53" s="38" t="str">
        <f>IF(ISERR(FIND(AC$2,Stac!$S58))=FALSE,"+","-")</f>
        <v>-</v>
      </c>
      <c r="AD53" s="38" t="str">
        <f>IF(ISERR(FIND(AD$2,Stac!$S58))=FALSE,"+","-")</f>
        <v>-</v>
      </c>
      <c r="AE53" s="38" t="str">
        <f>IF(ISERR(FIND(AE$2,Stac!$S58))=FALSE,"+","-")</f>
        <v>-</v>
      </c>
      <c r="AF53" s="38" t="str">
        <f>IF(ISERR(FIND(AF$2,Stac!$S58))=FALSE,"+","-")</f>
        <v>-</v>
      </c>
      <c r="AG53" s="38" t="str">
        <f>IF(ISERR(FIND(AG$2,Stac!$S58))=FALSE,"+","-")</f>
        <v>-</v>
      </c>
      <c r="AH53" s="38" t="str">
        <f>IF(ISERR(FIND(AH$2,Stac!$T58))=FALSE,"+","-")</f>
        <v>-</v>
      </c>
      <c r="AI53" s="38" t="str">
        <f>IF(ISERR(FIND(AI$2,Stac!$T58))=FALSE,"+","-")</f>
        <v>+</v>
      </c>
      <c r="AJ53" s="38" t="str">
        <f>IF(ISERR(FIND(AJ$2,Stac!$T58))=FALSE,"+","-")</f>
        <v>-</v>
      </c>
      <c r="AK53" s="38" t="str">
        <f>IF(ISERR(FIND(AK$2,Stac!$T58))=FALSE,"+","-")</f>
        <v>-</v>
      </c>
      <c r="AL53" s="38" t="str">
        <f>IF(ISERR(FIND(AL$2,Stac!$T58))=FALSE,"+","-")</f>
        <v>-</v>
      </c>
    </row>
    <row r="54" spans="1:38" ht="25.5" x14ac:dyDescent="0.2">
      <c r="A54" s="117" t="str">
        <f>Stac!C59</f>
        <v>Grafika komputerowa i wizualizacja / Computer Graphics and Visualization</v>
      </c>
      <c r="B54" s="38" t="str">
        <f>IF(ISERR(FIND(B$2,Stac!$R59))=FALSE,"+","-")</f>
        <v>+</v>
      </c>
      <c r="C54" s="38" t="str">
        <f>IF(ISERR(FIND(C$2,Stac!$R59))=FALSE,"+","-")</f>
        <v>-</v>
      </c>
      <c r="D54" s="38" t="str">
        <f>IF(ISERR(FIND(D$2,Stac!$R59))=FALSE,"+","-")</f>
        <v>-</v>
      </c>
      <c r="E54" s="38" t="str">
        <f>IF(ISERR(FIND(E$2,Stac!$R59))=FALSE,"+","-")</f>
        <v>+</v>
      </c>
      <c r="F54" s="38" t="str">
        <f>IF(ISERR(FIND(F$2,Stac!$R59))=FALSE,"+","-")</f>
        <v>+</v>
      </c>
      <c r="G54" s="38" t="str">
        <f>IF(ISERR(FIND(G$2,Stac!$R59))=FALSE,"+","-")</f>
        <v>-</v>
      </c>
      <c r="H54" s="38" t="str">
        <f>IF(ISERR(FIND(H$2,Stac!$R59))=FALSE,"+","-")</f>
        <v>+</v>
      </c>
      <c r="I54" s="38" t="str">
        <f>IF(ISERR(FIND(I$2,Stac!$R59))=FALSE,"+","-")</f>
        <v>-</v>
      </c>
      <c r="J54" s="38" t="str">
        <f>IF(ISERR(FIND(J$2,Stac!$R59))=FALSE,"+","-")</f>
        <v>-</v>
      </c>
      <c r="K54" s="38" t="str">
        <f>IF(ISERR(FIND(K$2,Stac!$R59))=FALSE,"+","-")</f>
        <v>-</v>
      </c>
      <c r="L54" s="38" t="str">
        <f>IF(ISERR(FIND(L$2,Stac!$R59))=FALSE,"+","-")</f>
        <v>-</v>
      </c>
      <c r="M54" s="118" t="str">
        <f>Stac!C59</f>
        <v>Grafika komputerowa i wizualizacja / Computer Graphics and Visualization</v>
      </c>
      <c r="N54" s="38" t="str">
        <f>IF(ISERR(FIND(N$2,Stac!$S59))=FALSE,"+","-")</f>
        <v>-</v>
      </c>
      <c r="O54" s="38" t="str">
        <f>IF(ISERR(FIND(O$2,Stac!$S59))=FALSE,"+","-")</f>
        <v>+</v>
      </c>
      <c r="P54" s="38" t="str">
        <f>IF(ISERR(FIND(P$2,Stac!$S59))=FALSE,"+","-")</f>
        <v>-</v>
      </c>
      <c r="Q54" s="38" t="str">
        <f>IF(ISERR(FIND(Q$2,Stac!$S59))=FALSE,"+","-")</f>
        <v>-</v>
      </c>
      <c r="R54" s="38" t="str">
        <f>IF(ISERR(FIND(R$2,Stac!$S59))=FALSE,"+","-")</f>
        <v>-</v>
      </c>
      <c r="S54" s="38" t="str">
        <f>IF(ISERR(FIND(S$2,Stac!$S59))=FALSE,"+","-")</f>
        <v>-</v>
      </c>
      <c r="T54" s="38" t="str">
        <f>IF(ISERR(FIND(T$2,Stac!$S59))=FALSE,"+","-")</f>
        <v>-</v>
      </c>
      <c r="U54" s="38" t="str">
        <f>IF(ISERR(FIND(U$2,Stac!$S59))=FALSE,"+","-")</f>
        <v>-</v>
      </c>
      <c r="V54" s="38" t="str">
        <f>IF(ISERR(FIND(V$2,Stac!$S59))=FALSE,"+","-")</f>
        <v>-</v>
      </c>
      <c r="W54" s="38" t="str">
        <f>IF(ISERR(FIND(W$2,Stac!$S59))=FALSE,"+","-")</f>
        <v>-</v>
      </c>
      <c r="X54" s="38" t="str">
        <f>IF(ISERR(FIND(X$2,Stac!$S59))=FALSE,"+","-")</f>
        <v>+</v>
      </c>
      <c r="Y54" s="118" t="str">
        <f>Stac!C59</f>
        <v>Grafika komputerowa i wizualizacja / Computer Graphics and Visualization</v>
      </c>
      <c r="Z54" s="38" t="str">
        <f>IF(ISERR(FIND(Z$2,Stac!$S59))=FALSE,"+","-")</f>
        <v>-</v>
      </c>
      <c r="AA54" s="38" t="str">
        <f>IF(ISERR(FIND(AA$2,Stac!$S59))=FALSE,"+","-")</f>
        <v>-</v>
      </c>
      <c r="AB54" s="38" t="str">
        <f>IF(ISERR(FIND(AB$2,Stac!$S59))=FALSE,"+","-")</f>
        <v>+</v>
      </c>
      <c r="AC54" s="38" t="str">
        <f>IF(ISERR(FIND(AC$2,Stac!$S59))=FALSE,"+","-")</f>
        <v>-</v>
      </c>
      <c r="AD54" s="38" t="str">
        <f>IF(ISERR(FIND(AD$2,Stac!$S59))=FALSE,"+","-")</f>
        <v>-</v>
      </c>
      <c r="AE54" s="38" t="str">
        <f>IF(ISERR(FIND(AE$2,Stac!$S59))=FALSE,"+","-")</f>
        <v>-</v>
      </c>
      <c r="AF54" s="38" t="str">
        <f>IF(ISERR(FIND(AF$2,Stac!$S59))=FALSE,"+","-")</f>
        <v>-</v>
      </c>
      <c r="AG54" s="38" t="str">
        <f>IF(ISERR(FIND(AG$2,Stac!$S59))=FALSE,"+","-")</f>
        <v>-</v>
      </c>
      <c r="AH54" s="38" t="str">
        <f>IF(ISERR(FIND(AH$2,Stac!$T59))=FALSE,"+","-")</f>
        <v>+</v>
      </c>
      <c r="AI54" s="38" t="str">
        <f>IF(ISERR(FIND(AI$2,Stac!$T59))=FALSE,"+","-")</f>
        <v>+</v>
      </c>
      <c r="AJ54" s="38" t="str">
        <f>IF(ISERR(FIND(AJ$2,Stac!$T59))=FALSE,"+","-")</f>
        <v>-</v>
      </c>
      <c r="AK54" s="38" t="str">
        <f>IF(ISERR(FIND(AK$2,Stac!$T59))=FALSE,"+","-")</f>
        <v>-</v>
      </c>
      <c r="AL54" s="38" t="str">
        <f>IF(ISERR(FIND(AL$2,Stac!$T59))=FALSE,"+","-")</f>
        <v>-</v>
      </c>
    </row>
    <row r="55" spans="1:38" x14ac:dyDescent="0.2">
      <c r="A55" s="117" t="str">
        <f>Stac!C60</f>
        <v>Język angielski</v>
      </c>
      <c r="B55" s="38" t="str">
        <f>IF(ISERR(FIND(B$2,Stac!$R60))=FALSE,"+","-")</f>
        <v>-</v>
      </c>
      <c r="C55" s="38" t="str">
        <f>IF(ISERR(FIND(C$2,Stac!$R60))=FALSE,"+","-")</f>
        <v>-</v>
      </c>
      <c r="D55" s="38" t="str">
        <f>IF(ISERR(FIND(D$2,Stac!$R60))=FALSE,"+","-")</f>
        <v>-</v>
      </c>
      <c r="E55" s="38" t="str">
        <f>IF(ISERR(FIND(E$2,Stac!$R60))=FALSE,"+","-")</f>
        <v>-</v>
      </c>
      <c r="F55" s="38" t="str">
        <f>IF(ISERR(FIND(F$2,Stac!$R60))=FALSE,"+","-")</f>
        <v>-</v>
      </c>
      <c r="G55" s="38" t="str">
        <f>IF(ISERR(FIND(G$2,Stac!$R60))=FALSE,"+","-")</f>
        <v>-</v>
      </c>
      <c r="H55" s="38" t="str">
        <f>IF(ISERR(FIND(H$2,Stac!$R60))=FALSE,"+","-")</f>
        <v>-</v>
      </c>
      <c r="I55" s="38" t="str">
        <f>IF(ISERR(FIND(I$2,Stac!$R60))=FALSE,"+","-")</f>
        <v>-</v>
      </c>
      <c r="J55" s="38" t="str">
        <f>IF(ISERR(FIND(J$2,Stac!$R60))=FALSE,"+","-")</f>
        <v>-</v>
      </c>
      <c r="K55" s="38" t="str">
        <f>IF(ISERR(FIND(K$2,Stac!$R60))=FALSE,"+","-")</f>
        <v>-</v>
      </c>
      <c r="L55" s="38" t="str">
        <f>IF(ISERR(FIND(L$2,Stac!$R60))=FALSE,"+","-")</f>
        <v>-</v>
      </c>
      <c r="M55" s="118" t="str">
        <f>Stac!C60</f>
        <v>Język angielski</v>
      </c>
      <c r="N55" s="38" t="str">
        <f>IF(ISERR(FIND(N$2,Stac!$S60))=FALSE,"+","-")</f>
        <v>+</v>
      </c>
      <c r="O55" s="38" t="str">
        <f>IF(ISERR(FIND(O$2,Stac!$S60))=FALSE,"+","-")</f>
        <v>-</v>
      </c>
      <c r="P55" s="38" t="str">
        <f>IF(ISERR(FIND(P$2,Stac!$S60))=FALSE,"+","-")</f>
        <v>-</v>
      </c>
      <c r="Q55" s="38" t="str">
        <f>IF(ISERR(FIND(Q$2,Stac!$S60))=FALSE,"+","-")</f>
        <v>-</v>
      </c>
      <c r="R55" s="38" t="str">
        <f>IF(ISERR(FIND(R$2,Stac!$S60))=FALSE,"+","-")</f>
        <v>-</v>
      </c>
      <c r="S55" s="38" t="str">
        <f>IF(ISERR(FIND(S$2,Stac!$S60))=FALSE,"+","-")</f>
        <v>-</v>
      </c>
      <c r="T55" s="38" t="str">
        <f>IF(ISERR(FIND(T$2,Stac!$S60))=FALSE,"+","-")</f>
        <v>-</v>
      </c>
      <c r="U55" s="38" t="str">
        <f>IF(ISERR(FIND(U$2,Stac!$S60))=FALSE,"+","-")</f>
        <v>-</v>
      </c>
      <c r="V55" s="38" t="str">
        <f>IF(ISERR(FIND(V$2,Stac!$S60))=FALSE,"+","-")</f>
        <v>-</v>
      </c>
      <c r="W55" s="38" t="str">
        <f>IF(ISERR(FIND(W$2,Stac!$S60))=FALSE,"+","-")</f>
        <v>-</v>
      </c>
      <c r="X55" s="38" t="str">
        <f>IF(ISERR(FIND(X$2,Stac!$S60))=FALSE,"+","-")</f>
        <v>-</v>
      </c>
      <c r="Y55" s="118" t="str">
        <f>Stac!C60</f>
        <v>Język angielski</v>
      </c>
      <c r="Z55" s="38" t="str">
        <f>IF(ISERR(FIND(Z$2,Stac!$S60))=FALSE,"+","-")</f>
        <v>-</v>
      </c>
      <c r="AA55" s="38" t="str">
        <f>IF(ISERR(FIND(AA$2,Stac!$S60))=FALSE,"+","-")</f>
        <v>-</v>
      </c>
      <c r="AB55" s="38" t="str">
        <f>IF(ISERR(FIND(AB$2,Stac!$S60))=FALSE,"+","-")</f>
        <v>-</v>
      </c>
      <c r="AC55" s="38" t="str">
        <f>IF(ISERR(FIND(AC$2,Stac!$S60))=FALSE,"+","-")</f>
        <v>+</v>
      </c>
      <c r="AD55" s="38" t="str">
        <f>IF(ISERR(FIND(AD$2,Stac!$S60))=FALSE,"+","-")</f>
        <v>+</v>
      </c>
      <c r="AE55" s="38" t="str">
        <f>IF(ISERR(FIND(AE$2,Stac!$S60))=FALSE,"+","-")</f>
        <v>+</v>
      </c>
      <c r="AF55" s="38" t="str">
        <f>IF(ISERR(FIND(AF$2,Stac!$S60))=FALSE,"+","-")</f>
        <v>-</v>
      </c>
      <c r="AG55" s="38" t="str">
        <f>IF(ISERR(FIND(AG$2,Stac!$S60))=FALSE,"+","-")</f>
        <v>-</v>
      </c>
      <c r="AH55" s="38" t="str">
        <f>IF(ISERR(FIND(AH$2,Stac!$T60))=FALSE,"+","-")</f>
        <v>-</v>
      </c>
      <c r="AI55" s="38" t="str">
        <f>IF(ISERR(FIND(AI$2,Stac!$T60))=FALSE,"+","-")</f>
        <v>-</v>
      </c>
      <c r="AJ55" s="38" t="str">
        <f>IF(ISERR(FIND(AJ$2,Stac!$T60))=FALSE,"+","-")</f>
        <v>-</v>
      </c>
      <c r="AK55" s="38" t="str">
        <f>IF(ISERR(FIND(AK$2,Stac!$T60))=FALSE,"+","-")</f>
        <v>+</v>
      </c>
      <c r="AL55" s="38" t="str">
        <f>IF(ISERR(FIND(AL$2,Stac!$T60))=FALSE,"+","-")</f>
        <v>-</v>
      </c>
    </row>
    <row r="56" spans="1:38" hidden="1" x14ac:dyDescent="0.2">
      <c r="A56" s="117">
        <f>Stac!C61</f>
        <v>0</v>
      </c>
      <c r="B56" s="38" t="str">
        <f>IF(ISERR(FIND(B$2,Stac!$R61))=FALSE,"+","-")</f>
        <v>-</v>
      </c>
      <c r="C56" s="38" t="str">
        <f>IF(ISERR(FIND(C$2,Stac!$R61))=FALSE,"+","-")</f>
        <v>-</v>
      </c>
      <c r="D56" s="38" t="str">
        <f>IF(ISERR(FIND(D$2,Stac!$R61))=FALSE,"+","-")</f>
        <v>-</v>
      </c>
      <c r="E56" s="38" t="str">
        <f>IF(ISERR(FIND(E$2,Stac!$R61))=FALSE,"+","-")</f>
        <v>-</v>
      </c>
      <c r="F56" s="38" t="str">
        <f>IF(ISERR(FIND(F$2,Stac!$R61))=FALSE,"+","-")</f>
        <v>-</v>
      </c>
      <c r="G56" s="38" t="str">
        <f>IF(ISERR(FIND(G$2,Stac!$R61))=FALSE,"+","-")</f>
        <v>-</v>
      </c>
      <c r="H56" s="38" t="str">
        <f>IF(ISERR(FIND(H$2,Stac!$R61))=FALSE,"+","-")</f>
        <v>-</v>
      </c>
      <c r="I56" s="38" t="str">
        <f>IF(ISERR(FIND(I$2,Stac!$R61))=FALSE,"+","-")</f>
        <v>-</v>
      </c>
      <c r="J56" s="38" t="str">
        <f>IF(ISERR(FIND(J$2,Stac!$R61))=FALSE,"+","-")</f>
        <v>-</v>
      </c>
      <c r="K56" s="38" t="str">
        <f>IF(ISERR(FIND(K$2,Stac!$R61))=FALSE,"+","-")</f>
        <v>-</v>
      </c>
      <c r="L56" s="38" t="str">
        <f>IF(ISERR(FIND(L$2,Stac!$R61))=FALSE,"+","-")</f>
        <v>-</v>
      </c>
      <c r="M56" s="118">
        <f>Stac!C61</f>
        <v>0</v>
      </c>
      <c r="N56" s="38" t="str">
        <f>IF(ISERR(FIND(N$2,Stac!$S61))=FALSE,"+","-")</f>
        <v>-</v>
      </c>
      <c r="O56" s="38" t="str">
        <f>IF(ISERR(FIND(O$2,Stac!$S61))=FALSE,"+","-")</f>
        <v>-</v>
      </c>
      <c r="P56" s="38" t="str">
        <f>IF(ISERR(FIND(P$2,Stac!$S61))=FALSE,"+","-")</f>
        <v>-</v>
      </c>
      <c r="Q56" s="38" t="str">
        <f>IF(ISERR(FIND(Q$2,Stac!$S61))=FALSE,"+","-")</f>
        <v>-</v>
      </c>
      <c r="R56" s="38" t="str">
        <f>IF(ISERR(FIND(R$2,Stac!$S61))=FALSE,"+","-")</f>
        <v>-</v>
      </c>
      <c r="S56" s="38" t="str">
        <f>IF(ISERR(FIND(S$2,Stac!$S61))=FALSE,"+","-")</f>
        <v>-</v>
      </c>
      <c r="T56" s="38" t="str">
        <f>IF(ISERR(FIND(T$2,Stac!$S61))=FALSE,"+","-")</f>
        <v>-</v>
      </c>
      <c r="U56" s="38" t="str">
        <f>IF(ISERR(FIND(U$2,Stac!$S61))=FALSE,"+","-")</f>
        <v>-</v>
      </c>
      <c r="V56" s="38" t="str">
        <f>IF(ISERR(FIND(V$2,Stac!$S61))=FALSE,"+","-")</f>
        <v>-</v>
      </c>
      <c r="W56" s="38" t="str">
        <f>IF(ISERR(FIND(W$2,Stac!$S61))=FALSE,"+","-")</f>
        <v>-</v>
      </c>
      <c r="X56" s="38" t="str">
        <f>IF(ISERR(FIND(X$2,Stac!$S61))=FALSE,"+","-")</f>
        <v>-</v>
      </c>
      <c r="Y56" s="118">
        <f>Stac!C61</f>
        <v>0</v>
      </c>
      <c r="Z56" s="38" t="str">
        <f>IF(ISERR(FIND(Z$2,Stac!$S61))=FALSE,"+","-")</f>
        <v>-</v>
      </c>
      <c r="AA56" s="38" t="str">
        <f>IF(ISERR(FIND(AA$2,Stac!$S61))=FALSE,"+","-")</f>
        <v>-</v>
      </c>
      <c r="AB56" s="38" t="str">
        <f>IF(ISERR(FIND(AB$2,Stac!$S61))=FALSE,"+","-")</f>
        <v>-</v>
      </c>
      <c r="AC56" s="38" t="str">
        <f>IF(ISERR(FIND(AC$2,Stac!$S61))=FALSE,"+","-")</f>
        <v>-</v>
      </c>
      <c r="AD56" s="38" t="str">
        <f>IF(ISERR(FIND(AD$2,Stac!$S61))=FALSE,"+","-")</f>
        <v>-</v>
      </c>
      <c r="AE56" s="38" t="str">
        <f>IF(ISERR(FIND(AE$2,Stac!$S61))=FALSE,"+","-")</f>
        <v>-</v>
      </c>
      <c r="AF56" s="38" t="str">
        <f>IF(ISERR(FIND(AF$2,Stac!$S61))=FALSE,"+","-")</f>
        <v>-</v>
      </c>
      <c r="AG56" s="38" t="str">
        <f>IF(ISERR(FIND(AG$2,Stac!$S61))=FALSE,"+","-")</f>
        <v>-</v>
      </c>
      <c r="AH56" s="38" t="str">
        <f>IF(ISERR(FIND(AH$2,Stac!$T61))=FALSE,"+","-")</f>
        <v>-</v>
      </c>
      <c r="AI56" s="38" t="str">
        <f>IF(ISERR(FIND(AI$2,Stac!$T61))=FALSE,"+","-")</f>
        <v>-</v>
      </c>
      <c r="AJ56" s="38" t="str">
        <f>IF(ISERR(FIND(AJ$2,Stac!$T61))=FALSE,"+","-")</f>
        <v>-</v>
      </c>
      <c r="AK56" s="38" t="str">
        <f>IF(ISERR(FIND(AK$2,Stac!$T61))=FALSE,"+","-")</f>
        <v>-</v>
      </c>
      <c r="AL56" s="38" t="str">
        <f>IF(ISERR(FIND(AL$2,Stac!$T61))=FALSE,"+","-")</f>
        <v>-</v>
      </c>
    </row>
    <row r="57" spans="1:38" hidden="1" x14ac:dyDescent="0.2">
      <c r="A57" s="117">
        <f>Stac!C62</f>
        <v>0</v>
      </c>
      <c r="B57" s="38" t="str">
        <f>IF(ISERR(FIND(B$2,Stac!$R62))=FALSE,"+","-")</f>
        <v>-</v>
      </c>
      <c r="C57" s="38" t="str">
        <f>IF(ISERR(FIND(C$2,Stac!$R62))=FALSE,"+","-")</f>
        <v>-</v>
      </c>
      <c r="D57" s="38" t="str">
        <f>IF(ISERR(FIND(D$2,Stac!$R62))=FALSE,"+","-")</f>
        <v>-</v>
      </c>
      <c r="E57" s="38" t="str">
        <f>IF(ISERR(FIND(E$2,Stac!$R62))=FALSE,"+","-")</f>
        <v>-</v>
      </c>
      <c r="F57" s="38" t="str">
        <f>IF(ISERR(FIND(F$2,Stac!$R62))=FALSE,"+","-")</f>
        <v>-</v>
      </c>
      <c r="G57" s="38" t="str">
        <f>IF(ISERR(FIND(G$2,Stac!$R62))=FALSE,"+","-")</f>
        <v>-</v>
      </c>
      <c r="H57" s="38" t="str">
        <f>IF(ISERR(FIND(H$2,Stac!$R62))=FALSE,"+","-")</f>
        <v>-</v>
      </c>
      <c r="I57" s="38" t="str">
        <f>IF(ISERR(FIND(I$2,Stac!$R62))=FALSE,"+","-")</f>
        <v>-</v>
      </c>
      <c r="J57" s="38" t="str">
        <f>IF(ISERR(FIND(J$2,Stac!$R62))=FALSE,"+","-")</f>
        <v>-</v>
      </c>
      <c r="K57" s="38" t="str">
        <f>IF(ISERR(FIND(K$2,Stac!$R62))=FALSE,"+","-")</f>
        <v>-</v>
      </c>
      <c r="L57" s="38" t="str">
        <f>IF(ISERR(FIND(L$2,Stac!$R62))=FALSE,"+","-")</f>
        <v>-</v>
      </c>
      <c r="M57" s="118">
        <f>Stac!C62</f>
        <v>0</v>
      </c>
      <c r="N57" s="38" t="str">
        <f>IF(ISERR(FIND(N$2,Stac!$S62))=FALSE,"+","-")</f>
        <v>-</v>
      </c>
      <c r="O57" s="38" t="str">
        <f>IF(ISERR(FIND(O$2,Stac!$S62))=FALSE,"+","-")</f>
        <v>-</v>
      </c>
      <c r="P57" s="38" t="str">
        <f>IF(ISERR(FIND(P$2,Stac!$S62))=FALSE,"+","-")</f>
        <v>-</v>
      </c>
      <c r="Q57" s="38" t="str">
        <f>IF(ISERR(FIND(Q$2,Stac!$S62))=FALSE,"+","-")</f>
        <v>-</v>
      </c>
      <c r="R57" s="38" t="str">
        <f>IF(ISERR(FIND(R$2,Stac!$S62))=FALSE,"+","-")</f>
        <v>-</v>
      </c>
      <c r="S57" s="38" t="str">
        <f>IF(ISERR(FIND(S$2,Stac!$S62))=FALSE,"+","-")</f>
        <v>-</v>
      </c>
      <c r="T57" s="38" t="str">
        <f>IF(ISERR(FIND(T$2,Stac!$S62))=FALSE,"+","-")</f>
        <v>-</v>
      </c>
      <c r="U57" s="38" t="str">
        <f>IF(ISERR(FIND(U$2,Stac!$S62))=FALSE,"+","-")</f>
        <v>-</v>
      </c>
      <c r="V57" s="38" t="str">
        <f>IF(ISERR(FIND(V$2,Stac!$S62))=FALSE,"+","-")</f>
        <v>-</v>
      </c>
      <c r="W57" s="38" t="str">
        <f>IF(ISERR(FIND(W$2,Stac!$S62))=FALSE,"+","-")</f>
        <v>-</v>
      </c>
      <c r="X57" s="38" t="str">
        <f>IF(ISERR(FIND(X$2,Stac!$S62))=FALSE,"+","-")</f>
        <v>-</v>
      </c>
      <c r="Y57" s="118">
        <f>Stac!C62</f>
        <v>0</v>
      </c>
      <c r="Z57" s="38" t="str">
        <f>IF(ISERR(FIND(Z$2,Stac!$S62))=FALSE,"+","-")</f>
        <v>-</v>
      </c>
      <c r="AA57" s="38" t="str">
        <f>IF(ISERR(FIND(AA$2,Stac!$S62))=FALSE,"+","-")</f>
        <v>-</v>
      </c>
      <c r="AB57" s="38" t="str">
        <f>IF(ISERR(FIND(AB$2,Stac!$S62))=FALSE,"+","-")</f>
        <v>-</v>
      </c>
      <c r="AC57" s="38" t="str">
        <f>IF(ISERR(FIND(AC$2,Stac!$S62))=FALSE,"+","-")</f>
        <v>-</v>
      </c>
      <c r="AD57" s="38" t="str">
        <f>IF(ISERR(FIND(AD$2,Stac!$S62))=FALSE,"+","-")</f>
        <v>-</v>
      </c>
      <c r="AE57" s="38" t="str">
        <f>IF(ISERR(FIND(AE$2,Stac!$S62))=FALSE,"+","-")</f>
        <v>-</v>
      </c>
      <c r="AF57" s="38" t="str">
        <f>IF(ISERR(FIND(AF$2,Stac!$S62))=FALSE,"+","-")</f>
        <v>-</v>
      </c>
      <c r="AG57" s="38" t="str">
        <f>IF(ISERR(FIND(AG$2,Stac!$S62))=FALSE,"+","-")</f>
        <v>-</v>
      </c>
      <c r="AH57" s="38" t="str">
        <f>IF(ISERR(FIND(AH$2,Stac!$T62))=FALSE,"+","-")</f>
        <v>-</v>
      </c>
      <c r="AI57" s="38" t="str">
        <f>IF(ISERR(FIND(AI$2,Stac!$T62))=FALSE,"+","-")</f>
        <v>-</v>
      </c>
      <c r="AJ57" s="38" t="str">
        <f>IF(ISERR(FIND(AJ$2,Stac!$T62))=FALSE,"+","-")</f>
        <v>-</v>
      </c>
      <c r="AK57" s="38" t="str">
        <f>IF(ISERR(FIND(AK$2,Stac!$T62))=FALSE,"+","-")</f>
        <v>-</v>
      </c>
      <c r="AL57" s="38" t="str">
        <f>IF(ISERR(FIND(AL$2,Stac!$T62))=FALSE,"+","-")</f>
        <v>-</v>
      </c>
    </row>
    <row r="58" spans="1:38" x14ac:dyDescent="0.2">
      <c r="A58" s="425" t="str">
        <f>Stac!C63</f>
        <v>Semestr 5:</v>
      </c>
      <c r="B58" s="427" t="str">
        <f>IF(ISERR(FIND(B$2,Stac!$R63))=FALSE,"+","-")</f>
        <v>-</v>
      </c>
      <c r="C58" s="427" t="str">
        <f>IF(ISERR(FIND(C$2,Stac!$R63))=FALSE,"+","-")</f>
        <v>-</v>
      </c>
      <c r="D58" s="427" t="str">
        <f>IF(ISERR(FIND(D$2,Stac!$R63))=FALSE,"+","-")</f>
        <v>-</v>
      </c>
      <c r="E58" s="427" t="str">
        <f>IF(ISERR(FIND(E$2,Stac!$R63))=FALSE,"+","-")</f>
        <v>-</v>
      </c>
      <c r="F58" s="427" t="str">
        <f>IF(ISERR(FIND(F$2,Stac!$R63))=FALSE,"+","-")</f>
        <v>-</v>
      </c>
      <c r="G58" s="427" t="str">
        <f>IF(ISERR(FIND(G$2,Stac!$R63))=FALSE,"+","-")</f>
        <v>-</v>
      </c>
      <c r="H58" s="427" t="str">
        <f>IF(ISERR(FIND(H$2,Stac!$R63))=FALSE,"+","-")</f>
        <v>-</v>
      </c>
      <c r="I58" s="427" t="str">
        <f>IF(ISERR(FIND(I$2,Stac!$R63))=FALSE,"+","-")</f>
        <v>-</v>
      </c>
      <c r="J58" s="427" t="str">
        <f>IF(ISERR(FIND(J$2,Stac!$R63))=FALSE,"+","-")</f>
        <v>-</v>
      </c>
      <c r="K58" s="427" t="str">
        <f>IF(ISERR(FIND(K$2,Stac!$R63))=FALSE,"+","-")</f>
        <v>-</v>
      </c>
      <c r="L58" s="427" t="str">
        <f>IF(ISERR(FIND(L$2,Stac!$R63))=FALSE,"+","-")</f>
        <v>-</v>
      </c>
      <c r="M58" s="425" t="str">
        <f>Stac!C63</f>
        <v>Semestr 5:</v>
      </c>
      <c r="N58" s="427" t="str">
        <f>IF(ISERR(FIND(N$2,Stac!$S63))=FALSE,"+","-")</f>
        <v>-</v>
      </c>
      <c r="O58" s="427" t="str">
        <f>IF(ISERR(FIND(O$2,Stac!$S63))=FALSE,"+","-")</f>
        <v>-</v>
      </c>
      <c r="P58" s="427" t="str">
        <f>IF(ISERR(FIND(P$2,Stac!$S63))=FALSE,"+","-")</f>
        <v>-</v>
      </c>
      <c r="Q58" s="427" t="str">
        <f>IF(ISERR(FIND(Q$2,Stac!$S63))=FALSE,"+","-")</f>
        <v>-</v>
      </c>
      <c r="R58" s="427" t="str">
        <f>IF(ISERR(FIND(R$2,Stac!$S63))=FALSE,"+","-")</f>
        <v>-</v>
      </c>
      <c r="S58" s="427" t="str">
        <f>IF(ISERR(FIND(S$2,Stac!$S63))=FALSE,"+","-")</f>
        <v>-</v>
      </c>
      <c r="T58" s="427" t="str">
        <f>IF(ISERR(FIND(T$2,Stac!$S63))=FALSE,"+","-")</f>
        <v>-</v>
      </c>
      <c r="U58" s="427" t="str">
        <f>IF(ISERR(FIND(U$2,Stac!$S63))=FALSE,"+","-")</f>
        <v>-</v>
      </c>
      <c r="V58" s="427" t="str">
        <f>IF(ISERR(FIND(V$2,Stac!$S63))=FALSE,"+","-")</f>
        <v>-</v>
      </c>
      <c r="W58" s="427" t="str">
        <f>IF(ISERR(FIND(W$2,Stac!$S63))=FALSE,"+","-")</f>
        <v>-</v>
      </c>
      <c r="X58" s="427" t="str">
        <f>IF(ISERR(FIND(X$2,Stac!$S63))=FALSE,"+","-")</f>
        <v>-</v>
      </c>
      <c r="Y58" s="425" t="str">
        <f>Stac!C63</f>
        <v>Semestr 5:</v>
      </c>
      <c r="Z58" s="427" t="str">
        <f>IF(ISERR(FIND(Z$2,Stac!$S63))=FALSE,"+","-")</f>
        <v>-</v>
      </c>
      <c r="AA58" s="427" t="str">
        <f>IF(ISERR(FIND(AA$2,Stac!$S63))=FALSE,"+","-")</f>
        <v>-</v>
      </c>
      <c r="AB58" s="427" t="str">
        <f>IF(ISERR(FIND(AB$2,Stac!$S63))=FALSE,"+","-")</f>
        <v>-</v>
      </c>
      <c r="AC58" s="427" t="str">
        <f>IF(ISERR(FIND(AC$2,Stac!$S63))=FALSE,"+","-")</f>
        <v>-</v>
      </c>
      <c r="AD58" s="427" t="str">
        <f>IF(ISERR(FIND(AD$2,Stac!$S63))=FALSE,"+","-")</f>
        <v>-</v>
      </c>
      <c r="AE58" s="427" t="str">
        <f>IF(ISERR(FIND(AE$2,Stac!$S63))=FALSE,"+","-")</f>
        <v>-</v>
      </c>
      <c r="AF58" s="427" t="str">
        <f>IF(ISERR(FIND(AF$2,Stac!$S63))=FALSE,"+","-")</f>
        <v>-</v>
      </c>
      <c r="AG58" s="427" t="str">
        <f>IF(ISERR(FIND(AG$2,Stac!$S63))=FALSE,"+","-")</f>
        <v>-</v>
      </c>
      <c r="AH58" s="427" t="str">
        <f>IF(ISERR(FIND(AH$2,Stac!$T63))=FALSE,"+","-")</f>
        <v>-</v>
      </c>
      <c r="AI58" s="427" t="str">
        <f>IF(ISERR(FIND(AI$2,Stac!$T63))=FALSE,"+","-")</f>
        <v>-</v>
      </c>
      <c r="AJ58" s="427" t="str">
        <f>IF(ISERR(FIND(AJ$2,Stac!$T63))=FALSE,"+","-")</f>
        <v>-</v>
      </c>
      <c r="AK58" s="427" t="str">
        <f>IF(ISERR(FIND(AK$2,Stac!$T63))=FALSE,"+","-")</f>
        <v>-</v>
      </c>
      <c r="AL58" s="427" t="str">
        <f>IF(ISERR(FIND(AL$2,Stac!$T63))=FALSE,"+","-")</f>
        <v>-</v>
      </c>
    </row>
    <row r="59" spans="1:38" hidden="1" x14ac:dyDescent="0.2">
      <c r="A59" s="117" t="str">
        <f>Stac!C64</f>
        <v>Moduł kształcenia</v>
      </c>
      <c r="B59" s="38" t="str">
        <f>IF(ISERR(FIND(B$2,Stac!$R64))=FALSE,"+","-")</f>
        <v>-</v>
      </c>
      <c r="C59" s="38" t="str">
        <f>IF(ISERR(FIND(C$2,Stac!$R64))=FALSE,"+","-")</f>
        <v>-</v>
      </c>
      <c r="D59" s="38" t="str">
        <f>IF(ISERR(FIND(D$2,Stac!$R64))=FALSE,"+","-")</f>
        <v>-</v>
      </c>
      <c r="E59" s="38" t="str">
        <f>IF(ISERR(FIND(E$2,Stac!$R64))=FALSE,"+","-")</f>
        <v>-</v>
      </c>
      <c r="F59" s="38" t="str">
        <f>IF(ISERR(FIND(F$2,Stac!$R64))=FALSE,"+","-")</f>
        <v>-</v>
      </c>
      <c r="G59" s="38" t="str">
        <f>IF(ISERR(FIND(G$2,Stac!$R64))=FALSE,"+","-")</f>
        <v>-</v>
      </c>
      <c r="H59" s="38" t="str">
        <f>IF(ISERR(FIND(H$2,Stac!$R64))=FALSE,"+","-")</f>
        <v>-</v>
      </c>
      <c r="I59" s="38" t="str">
        <f>IF(ISERR(FIND(I$2,Stac!$R64))=FALSE,"+","-")</f>
        <v>-</v>
      </c>
      <c r="J59" s="38" t="str">
        <f>IF(ISERR(FIND(J$2,Stac!$R64))=FALSE,"+","-")</f>
        <v>-</v>
      </c>
      <c r="K59" s="38" t="str">
        <f>IF(ISERR(FIND(K$2,Stac!$R64))=FALSE,"+","-")</f>
        <v>-</v>
      </c>
      <c r="L59" s="38" t="str">
        <f>IF(ISERR(FIND(L$2,Stac!$R64))=FALSE,"+","-")</f>
        <v>-</v>
      </c>
      <c r="M59" s="118" t="str">
        <f>Stac!C64</f>
        <v>Moduł kształcenia</v>
      </c>
      <c r="N59" s="38" t="str">
        <f>IF(ISERR(FIND(N$2,Stac!$S64))=FALSE,"+","-")</f>
        <v>-</v>
      </c>
      <c r="O59" s="38" t="str">
        <f>IF(ISERR(FIND(O$2,Stac!$S64))=FALSE,"+","-")</f>
        <v>-</v>
      </c>
      <c r="P59" s="38" t="str">
        <f>IF(ISERR(FIND(P$2,Stac!$S64))=FALSE,"+","-")</f>
        <v>-</v>
      </c>
      <c r="Q59" s="38" t="str">
        <f>IF(ISERR(FIND(Q$2,Stac!$S64))=FALSE,"+","-")</f>
        <v>-</v>
      </c>
      <c r="R59" s="38" t="str">
        <f>IF(ISERR(FIND(R$2,Stac!$S64))=FALSE,"+","-")</f>
        <v>-</v>
      </c>
      <c r="S59" s="38" t="str">
        <f>IF(ISERR(FIND(S$2,Stac!$S64))=FALSE,"+","-")</f>
        <v>-</v>
      </c>
      <c r="T59" s="38" t="str">
        <f>IF(ISERR(FIND(T$2,Stac!$S64))=FALSE,"+","-")</f>
        <v>-</v>
      </c>
      <c r="U59" s="38" t="str">
        <f>IF(ISERR(FIND(U$2,Stac!$S64))=FALSE,"+","-")</f>
        <v>-</v>
      </c>
      <c r="V59" s="38" t="str">
        <f>IF(ISERR(FIND(V$2,Stac!$S64))=FALSE,"+","-")</f>
        <v>-</v>
      </c>
      <c r="W59" s="38" t="str">
        <f>IF(ISERR(FIND(W$2,Stac!$S64))=FALSE,"+","-")</f>
        <v>-</v>
      </c>
      <c r="X59" s="38" t="str">
        <f>IF(ISERR(FIND(X$2,Stac!$S64))=FALSE,"+","-")</f>
        <v>-</v>
      </c>
      <c r="Y59" s="118" t="str">
        <f>Stac!C64</f>
        <v>Moduł kształcenia</v>
      </c>
      <c r="Z59" s="38" t="str">
        <f>IF(ISERR(FIND(Z$2,Stac!$S64))=FALSE,"+","-")</f>
        <v>-</v>
      </c>
      <c r="AA59" s="38" t="str">
        <f>IF(ISERR(FIND(AA$2,Stac!$S64))=FALSE,"+","-")</f>
        <v>-</v>
      </c>
      <c r="AB59" s="38" t="str">
        <f>IF(ISERR(FIND(AB$2,Stac!$S64))=FALSE,"+","-")</f>
        <v>-</v>
      </c>
      <c r="AC59" s="38" t="str">
        <f>IF(ISERR(FIND(AC$2,Stac!$S64))=FALSE,"+","-")</f>
        <v>-</v>
      </c>
      <c r="AD59" s="38" t="str">
        <f>IF(ISERR(FIND(AD$2,Stac!$S64))=FALSE,"+","-")</f>
        <v>-</v>
      </c>
      <c r="AE59" s="38" t="str">
        <f>IF(ISERR(FIND(AE$2,Stac!$S64))=FALSE,"+","-")</f>
        <v>-</v>
      </c>
      <c r="AF59" s="38" t="str">
        <f>IF(ISERR(FIND(AF$2,Stac!$S64))=FALSE,"+","-")</f>
        <v>-</v>
      </c>
      <c r="AG59" s="38" t="str">
        <f>IF(ISERR(FIND(AG$2,Stac!$S64))=FALSE,"+","-")</f>
        <v>-</v>
      </c>
      <c r="AH59" s="38" t="str">
        <f>IF(ISERR(FIND(AH$2,Stac!$T64))=FALSE,"+","-")</f>
        <v>-</v>
      </c>
      <c r="AI59" s="38" t="str">
        <f>IF(ISERR(FIND(AI$2,Stac!$T64))=FALSE,"+","-")</f>
        <v>-</v>
      </c>
      <c r="AJ59" s="38" t="str">
        <f>IF(ISERR(FIND(AJ$2,Stac!$T64))=FALSE,"+","-")</f>
        <v>-</v>
      </c>
      <c r="AK59" s="38" t="str">
        <f>IF(ISERR(FIND(AK$2,Stac!$T64))=FALSE,"+","-")</f>
        <v>-</v>
      </c>
      <c r="AL59" s="38" t="str">
        <f>IF(ISERR(FIND(AL$2,Stac!$T64))=FALSE,"+","-")</f>
        <v>-</v>
      </c>
    </row>
    <row r="60" spans="1:38" x14ac:dyDescent="0.2">
      <c r="A60" s="117" t="str">
        <f>Stac!C65</f>
        <v>Sieci komputerowe 2</v>
      </c>
      <c r="B60" s="38" t="str">
        <f>IF(ISERR(FIND(B$2,Stac!$R65))=FALSE,"+","-")</f>
        <v>-</v>
      </c>
      <c r="C60" s="38" t="str">
        <f>IF(ISERR(FIND(C$2,Stac!$R65))=FALSE,"+","-")</f>
        <v>-</v>
      </c>
      <c r="D60" s="38" t="str">
        <f>IF(ISERR(FIND(D$2,Stac!$R65))=FALSE,"+","-")</f>
        <v>-</v>
      </c>
      <c r="E60" s="38" t="str">
        <f>IF(ISERR(FIND(E$2,Stac!$R65))=FALSE,"+","-")</f>
        <v>+</v>
      </c>
      <c r="F60" s="38" t="str">
        <f>IF(ISERR(FIND(F$2,Stac!$R65))=FALSE,"+","-")</f>
        <v>+</v>
      </c>
      <c r="G60" s="38" t="str">
        <f>IF(ISERR(FIND(G$2,Stac!$R65))=FALSE,"+","-")</f>
        <v>+</v>
      </c>
      <c r="H60" s="38" t="str">
        <f>IF(ISERR(FIND(H$2,Stac!$R65))=FALSE,"+","-")</f>
        <v>+</v>
      </c>
      <c r="I60" s="38" t="str">
        <f>IF(ISERR(FIND(I$2,Stac!$R65))=FALSE,"+","-")</f>
        <v>-</v>
      </c>
      <c r="J60" s="38" t="str">
        <f>IF(ISERR(FIND(J$2,Stac!$R65))=FALSE,"+","-")</f>
        <v>-</v>
      </c>
      <c r="K60" s="38" t="str">
        <f>IF(ISERR(FIND(K$2,Stac!$R65))=FALSE,"+","-")</f>
        <v>-</v>
      </c>
      <c r="L60" s="38" t="str">
        <f>IF(ISERR(FIND(L$2,Stac!$R65))=FALSE,"+","-")</f>
        <v>-</v>
      </c>
      <c r="M60" s="118" t="str">
        <f>Stac!C65</f>
        <v>Sieci komputerowe 2</v>
      </c>
      <c r="N60" s="38" t="str">
        <f>IF(ISERR(FIND(N$2,Stac!$S65))=FALSE,"+","-")</f>
        <v>-</v>
      </c>
      <c r="O60" s="38" t="str">
        <f>IF(ISERR(FIND(O$2,Stac!$S65))=FALSE,"+","-")</f>
        <v>-</v>
      </c>
      <c r="P60" s="38" t="str">
        <f>IF(ISERR(FIND(P$2,Stac!$S65))=FALSE,"+","-")</f>
        <v>-</v>
      </c>
      <c r="Q60" s="38" t="str">
        <f>IF(ISERR(FIND(Q$2,Stac!$S65))=FALSE,"+","-")</f>
        <v>-</v>
      </c>
      <c r="R60" s="38" t="str">
        <f>IF(ISERR(FIND(R$2,Stac!$S65))=FALSE,"+","-")</f>
        <v>-</v>
      </c>
      <c r="S60" s="38" t="str">
        <f>IF(ISERR(FIND(S$2,Stac!$S65))=FALSE,"+","-")</f>
        <v>-</v>
      </c>
      <c r="T60" s="38" t="str">
        <f>IF(ISERR(FIND(T$2,Stac!$S65))=FALSE,"+","-")</f>
        <v>-</v>
      </c>
      <c r="U60" s="38" t="str">
        <f>IF(ISERR(FIND(U$2,Stac!$S65))=FALSE,"+","-")</f>
        <v>-</v>
      </c>
      <c r="V60" s="38" t="str">
        <f>IF(ISERR(FIND(V$2,Stac!$S65))=FALSE,"+","-")</f>
        <v>+</v>
      </c>
      <c r="W60" s="38" t="str">
        <f>IF(ISERR(FIND(W$2,Stac!$S65))=FALSE,"+","-")</f>
        <v>+</v>
      </c>
      <c r="X60" s="38" t="str">
        <f>IF(ISERR(FIND(X$2,Stac!$S65))=FALSE,"+","-")</f>
        <v>-</v>
      </c>
      <c r="Y60" s="118" t="str">
        <f>Stac!C65</f>
        <v>Sieci komputerowe 2</v>
      </c>
      <c r="Z60" s="38" t="str">
        <f>IF(ISERR(FIND(Z$2,Stac!$S65))=FALSE,"+","-")</f>
        <v>+</v>
      </c>
      <c r="AA60" s="38" t="str">
        <f>IF(ISERR(FIND(AA$2,Stac!$S65))=FALSE,"+","-")</f>
        <v>-</v>
      </c>
      <c r="AB60" s="38" t="str">
        <f>IF(ISERR(FIND(AB$2,Stac!$S65))=FALSE,"+","-")</f>
        <v>-</v>
      </c>
      <c r="AC60" s="38" t="str">
        <f>IF(ISERR(FIND(AC$2,Stac!$S65))=FALSE,"+","-")</f>
        <v>-</v>
      </c>
      <c r="AD60" s="38" t="str">
        <f>IF(ISERR(FIND(AD$2,Stac!$S65))=FALSE,"+","-")</f>
        <v>-</v>
      </c>
      <c r="AE60" s="38" t="str">
        <f>IF(ISERR(FIND(AE$2,Stac!$S65))=FALSE,"+","-")</f>
        <v>-</v>
      </c>
      <c r="AF60" s="38" t="str">
        <f>IF(ISERR(FIND(AF$2,Stac!$S65))=FALSE,"+","-")</f>
        <v>+</v>
      </c>
      <c r="AG60" s="38" t="str">
        <f>IF(ISERR(FIND(AG$2,Stac!$S65))=FALSE,"+","-")</f>
        <v>-</v>
      </c>
      <c r="AH60" s="38" t="str">
        <f>IF(ISERR(FIND(AH$2,Stac!$T65))=FALSE,"+","-")</f>
        <v>+</v>
      </c>
      <c r="AI60" s="38" t="str">
        <f>IF(ISERR(FIND(AI$2,Stac!$T65))=FALSE,"+","-")</f>
        <v>+</v>
      </c>
      <c r="AJ60" s="38" t="str">
        <f>IF(ISERR(FIND(AJ$2,Stac!$T65))=FALSE,"+","-")</f>
        <v>+</v>
      </c>
      <c r="AK60" s="38" t="str">
        <f>IF(ISERR(FIND(AK$2,Stac!$T65))=FALSE,"+","-")</f>
        <v>-</v>
      </c>
      <c r="AL60" s="38" t="str">
        <f>IF(ISERR(FIND(AL$2,Stac!$T65))=FALSE,"+","-")</f>
        <v>-</v>
      </c>
    </row>
    <row r="61" spans="1:38" x14ac:dyDescent="0.2">
      <c r="A61" s="117" t="str">
        <f>Stac!C66</f>
        <v xml:space="preserve">Zarządzania bazami SQL i NoSQL </v>
      </c>
      <c r="B61" s="38" t="str">
        <f>IF(ISERR(FIND(B$2,Stac!$R66))=FALSE,"+","-")</f>
        <v>-</v>
      </c>
      <c r="C61" s="38" t="str">
        <f>IF(ISERR(FIND(C$2,Stac!$R66))=FALSE,"+","-")</f>
        <v>-</v>
      </c>
      <c r="D61" s="38" t="str">
        <f>IF(ISERR(FIND(D$2,Stac!$R66))=FALSE,"+","-")</f>
        <v>-</v>
      </c>
      <c r="E61" s="38" t="str">
        <f>IF(ISERR(FIND(E$2,Stac!$R66))=FALSE,"+","-")</f>
        <v>+</v>
      </c>
      <c r="F61" s="38" t="str">
        <f>IF(ISERR(FIND(F$2,Stac!$R66))=FALSE,"+","-")</f>
        <v>+</v>
      </c>
      <c r="G61" s="38" t="str">
        <f>IF(ISERR(FIND(G$2,Stac!$R66))=FALSE,"+","-")</f>
        <v>+</v>
      </c>
      <c r="H61" s="38" t="str">
        <f>IF(ISERR(FIND(H$2,Stac!$R66))=FALSE,"+","-")</f>
        <v>+</v>
      </c>
      <c r="I61" s="38" t="str">
        <f>IF(ISERR(FIND(I$2,Stac!$R66))=FALSE,"+","-")</f>
        <v>-</v>
      </c>
      <c r="J61" s="38" t="str">
        <f>IF(ISERR(FIND(J$2,Stac!$R66))=FALSE,"+","-")</f>
        <v>-</v>
      </c>
      <c r="K61" s="38" t="str">
        <f>IF(ISERR(FIND(K$2,Stac!$R66))=FALSE,"+","-")</f>
        <v>-</v>
      </c>
      <c r="L61" s="38" t="str">
        <f>IF(ISERR(FIND(L$2,Stac!$R66))=FALSE,"+","-")</f>
        <v>-</v>
      </c>
      <c r="M61" s="118" t="str">
        <f>Stac!C66</f>
        <v xml:space="preserve">Zarządzania bazami SQL i NoSQL </v>
      </c>
      <c r="N61" s="38" t="str">
        <f>IF(ISERR(FIND(N$2,Stac!$S66))=FALSE,"+","-")</f>
        <v>+</v>
      </c>
      <c r="O61" s="38" t="str">
        <f>IF(ISERR(FIND(O$2,Stac!$S66))=FALSE,"+","-")</f>
        <v>-</v>
      </c>
      <c r="P61" s="38" t="str">
        <f>IF(ISERR(FIND(P$2,Stac!$S66))=FALSE,"+","-")</f>
        <v>-</v>
      </c>
      <c r="Q61" s="38" t="str">
        <f>IF(ISERR(FIND(Q$2,Stac!$S66))=FALSE,"+","-")</f>
        <v>+</v>
      </c>
      <c r="R61" s="38" t="str">
        <f>IF(ISERR(FIND(R$2,Stac!$S66))=FALSE,"+","-")</f>
        <v>-</v>
      </c>
      <c r="S61" s="38" t="str">
        <f>IF(ISERR(FIND(S$2,Stac!$S66))=FALSE,"+","-")</f>
        <v>-</v>
      </c>
      <c r="T61" s="38" t="str">
        <f>IF(ISERR(FIND(T$2,Stac!$S66))=FALSE,"+","-")</f>
        <v>-</v>
      </c>
      <c r="U61" s="38" t="str">
        <f>IF(ISERR(FIND(U$2,Stac!$S66))=FALSE,"+","-")</f>
        <v>-</v>
      </c>
      <c r="V61" s="38" t="str">
        <f>IF(ISERR(FIND(V$2,Stac!$S66))=FALSE,"+","-")</f>
        <v>+</v>
      </c>
      <c r="W61" s="38" t="str">
        <f>IF(ISERR(FIND(W$2,Stac!$S66))=FALSE,"+","-")</f>
        <v>+</v>
      </c>
      <c r="X61" s="38" t="str">
        <f>IF(ISERR(FIND(X$2,Stac!$S66))=FALSE,"+","-")</f>
        <v>+</v>
      </c>
      <c r="Y61" s="118" t="str">
        <f>Stac!C66</f>
        <v xml:space="preserve">Zarządzania bazami SQL i NoSQL </v>
      </c>
      <c r="Z61" s="38" t="str">
        <f>IF(ISERR(FIND(Z$2,Stac!$S66))=FALSE,"+","-")</f>
        <v>-</v>
      </c>
      <c r="AA61" s="38" t="str">
        <f>IF(ISERR(FIND(AA$2,Stac!$S66))=FALSE,"+","-")</f>
        <v>-</v>
      </c>
      <c r="AB61" s="38" t="str">
        <f>IF(ISERR(FIND(AB$2,Stac!$S66))=FALSE,"+","-")</f>
        <v>-</v>
      </c>
      <c r="AC61" s="38" t="str">
        <f>IF(ISERR(FIND(AC$2,Stac!$S66))=FALSE,"+","-")</f>
        <v>-</v>
      </c>
      <c r="AD61" s="38" t="str">
        <f>IF(ISERR(FIND(AD$2,Stac!$S66))=FALSE,"+","-")</f>
        <v>-</v>
      </c>
      <c r="AE61" s="38" t="str">
        <f>IF(ISERR(FIND(AE$2,Stac!$S66))=FALSE,"+","-")</f>
        <v>-</v>
      </c>
      <c r="AF61" s="38" t="str">
        <f>IF(ISERR(FIND(AF$2,Stac!$S66))=FALSE,"+","-")</f>
        <v>-</v>
      </c>
      <c r="AG61" s="38" t="str">
        <f>IF(ISERR(FIND(AG$2,Stac!$S66))=FALSE,"+","-")</f>
        <v>+</v>
      </c>
      <c r="AH61" s="38" t="str">
        <f>IF(ISERR(FIND(AH$2,Stac!$T66))=FALSE,"+","-")</f>
        <v>+</v>
      </c>
      <c r="AI61" s="38" t="str">
        <f>IF(ISERR(FIND(AI$2,Stac!$T66))=FALSE,"+","-")</f>
        <v>+</v>
      </c>
      <c r="AJ61" s="38" t="str">
        <f>IF(ISERR(FIND(AJ$2,Stac!$T66))=FALSE,"+","-")</f>
        <v>+</v>
      </c>
      <c r="AK61" s="38" t="str">
        <f>IF(ISERR(FIND(AK$2,Stac!$T66))=FALSE,"+","-")</f>
        <v>-</v>
      </c>
      <c r="AL61" s="38" t="str">
        <f>IF(ISERR(FIND(AL$2,Stac!$T66))=FALSE,"+","-")</f>
        <v>-</v>
      </c>
    </row>
    <row r="62" spans="1:38" x14ac:dyDescent="0.2">
      <c r="A62" s="117" t="str">
        <f>Stac!C67</f>
        <v>Wspomaganie decyzji</v>
      </c>
      <c r="B62" s="38" t="str">
        <f>IF(ISERR(FIND(B$2,Stac!$R67))=FALSE,"+","-")</f>
        <v>-</v>
      </c>
      <c r="C62" s="38" t="str">
        <f>IF(ISERR(FIND(C$2,Stac!$R67))=FALSE,"+","-")</f>
        <v>-</v>
      </c>
      <c r="D62" s="38" t="str">
        <f>IF(ISERR(FIND(D$2,Stac!$R67))=FALSE,"+","-")</f>
        <v>-</v>
      </c>
      <c r="E62" s="38" t="str">
        <f>IF(ISERR(FIND(E$2,Stac!$R67))=FALSE,"+","-")</f>
        <v>+</v>
      </c>
      <c r="F62" s="38" t="str">
        <f>IF(ISERR(FIND(F$2,Stac!$R67))=FALSE,"+","-")</f>
        <v>+</v>
      </c>
      <c r="G62" s="38" t="str">
        <f>IF(ISERR(FIND(G$2,Stac!$R67))=FALSE,"+","-")</f>
        <v>+</v>
      </c>
      <c r="H62" s="38" t="str">
        <f>IF(ISERR(FIND(H$2,Stac!$R67))=FALSE,"+","-")</f>
        <v>+</v>
      </c>
      <c r="I62" s="38" t="str">
        <f>IF(ISERR(FIND(I$2,Stac!$R67))=FALSE,"+","-")</f>
        <v>-</v>
      </c>
      <c r="J62" s="38" t="str">
        <f>IF(ISERR(FIND(J$2,Stac!$R67))=FALSE,"+","-")</f>
        <v>-</v>
      </c>
      <c r="K62" s="38" t="str">
        <f>IF(ISERR(FIND(K$2,Stac!$R67))=FALSE,"+","-")</f>
        <v>-</v>
      </c>
      <c r="L62" s="38" t="str">
        <f>IF(ISERR(FIND(L$2,Stac!$R67))=FALSE,"+","-")</f>
        <v>-</v>
      </c>
      <c r="M62" s="118" t="str">
        <f>Stac!C67</f>
        <v>Wspomaganie decyzji</v>
      </c>
      <c r="N62" s="38" t="str">
        <f>IF(ISERR(FIND(N$2,Stac!$S67))=FALSE,"+","-")</f>
        <v>+</v>
      </c>
      <c r="O62" s="38" t="str">
        <f>IF(ISERR(FIND(O$2,Stac!$S67))=FALSE,"+","-")</f>
        <v>-</v>
      </c>
      <c r="P62" s="38" t="str">
        <f>IF(ISERR(FIND(P$2,Stac!$S67))=FALSE,"+","-")</f>
        <v>+</v>
      </c>
      <c r="Q62" s="38" t="str">
        <f>IF(ISERR(FIND(Q$2,Stac!$S67))=FALSE,"+","-")</f>
        <v>+</v>
      </c>
      <c r="R62" s="38" t="str">
        <f>IF(ISERR(FIND(R$2,Stac!$S67))=FALSE,"+","-")</f>
        <v>-</v>
      </c>
      <c r="S62" s="38" t="str">
        <f>IF(ISERR(FIND(S$2,Stac!$S67))=FALSE,"+","-")</f>
        <v>-</v>
      </c>
      <c r="T62" s="38" t="str">
        <f>IF(ISERR(FIND(T$2,Stac!$S67))=FALSE,"+","-")</f>
        <v>-</v>
      </c>
      <c r="U62" s="38" t="str">
        <f>IF(ISERR(FIND(U$2,Stac!$S67))=FALSE,"+","-")</f>
        <v>-</v>
      </c>
      <c r="V62" s="38" t="str">
        <f>IF(ISERR(FIND(V$2,Stac!$S67))=FALSE,"+","-")</f>
        <v>-</v>
      </c>
      <c r="W62" s="38" t="str">
        <f>IF(ISERR(FIND(W$2,Stac!$S67))=FALSE,"+","-")</f>
        <v>+</v>
      </c>
      <c r="X62" s="38" t="str">
        <f>IF(ISERR(FIND(X$2,Stac!$S67))=FALSE,"+","-")</f>
        <v>+</v>
      </c>
      <c r="Y62" s="118" t="str">
        <f>Stac!C67</f>
        <v>Wspomaganie decyzji</v>
      </c>
      <c r="Z62" s="38" t="str">
        <f>IF(ISERR(FIND(Z$2,Stac!$S67))=FALSE,"+","-")</f>
        <v>-</v>
      </c>
      <c r="AA62" s="38" t="str">
        <f>IF(ISERR(FIND(AA$2,Stac!$S67))=FALSE,"+","-")</f>
        <v>-</v>
      </c>
      <c r="AB62" s="38" t="str">
        <f>IF(ISERR(FIND(AB$2,Stac!$S67))=FALSE,"+","-")</f>
        <v>-</v>
      </c>
      <c r="AC62" s="38" t="str">
        <f>IF(ISERR(FIND(AC$2,Stac!$S67))=FALSE,"+","-")</f>
        <v>-</v>
      </c>
      <c r="AD62" s="38" t="str">
        <f>IF(ISERR(FIND(AD$2,Stac!$S67))=FALSE,"+","-")</f>
        <v>+</v>
      </c>
      <c r="AE62" s="38" t="str">
        <f>IF(ISERR(FIND(AE$2,Stac!$S67))=FALSE,"+","-")</f>
        <v>-</v>
      </c>
      <c r="AF62" s="38" t="str">
        <f>IF(ISERR(FIND(AF$2,Stac!$S67))=FALSE,"+","-")</f>
        <v>-</v>
      </c>
      <c r="AG62" s="38" t="str">
        <f>IF(ISERR(FIND(AG$2,Stac!$S67))=FALSE,"+","-")</f>
        <v>-</v>
      </c>
      <c r="AH62" s="38" t="str">
        <f>IF(ISERR(FIND(AH$2,Stac!$T67))=FALSE,"+","-")</f>
        <v>+</v>
      </c>
      <c r="AI62" s="38" t="str">
        <f>IF(ISERR(FIND(AI$2,Stac!$T67))=FALSE,"+","-")</f>
        <v>+</v>
      </c>
      <c r="AJ62" s="38" t="str">
        <f>IF(ISERR(FIND(AJ$2,Stac!$T67))=FALSE,"+","-")</f>
        <v>+</v>
      </c>
      <c r="AK62" s="38" t="str">
        <f>IF(ISERR(FIND(AK$2,Stac!$T67))=FALSE,"+","-")</f>
        <v>-</v>
      </c>
      <c r="AL62" s="38" t="str">
        <f>IF(ISERR(FIND(AL$2,Stac!$T67))=FALSE,"+","-")</f>
        <v>-</v>
      </c>
    </row>
    <row r="63" spans="1:38" x14ac:dyDescent="0.2">
      <c r="A63" s="117" t="str">
        <f>Stac!C68</f>
        <v>Inżynieria oprogramowania</v>
      </c>
      <c r="B63" s="38" t="str">
        <f>IF(ISERR(FIND(B$2,Stac!$R68))=FALSE,"+","-")</f>
        <v>-</v>
      </c>
      <c r="C63" s="38" t="str">
        <f>IF(ISERR(FIND(C$2,Stac!$R68))=FALSE,"+","-")</f>
        <v>-</v>
      </c>
      <c r="D63" s="38" t="str">
        <f>IF(ISERR(FIND(D$2,Stac!$R68))=FALSE,"+","-")</f>
        <v>-</v>
      </c>
      <c r="E63" s="38" t="str">
        <f>IF(ISERR(FIND(E$2,Stac!$R68))=FALSE,"+","-")</f>
        <v>-</v>
      </c>
      <c r="F63" s="38" t="str">
        <f>IF(ISERR(FIND(F$2,Stac!$R68))=FALSE,"+","-")</f>
        <v>+</v>
      </c>
      <c r="G63" s="38" t="str">
        <f>IF(ISERR(FIND(G$2,Stac!$R68))=FALSE,"+","-")</f>
        <v>+</v>
      </c>
      <c r="H63" s="38" t="str">
        <f>IF(ISERR(FIND(H$2,Stac!$R68))=FALSE,"+","-")</f>
        <v>+</v>
      </c>
      <c r="I63" s="38" t="str">
        <f>IF(ISERR(FIND(I$2,Stac!$R68))=FALSE,"+","-")</f>
        <v>-</v>
      </c>
      <c r="J63" s="38" t="str">
        <f>IF(ISERR(FIND(J$2,Stac!$R68))=FALSE,"+","-")</f>
        <v>-</v>
      </c>
      <c r="K63" s="38" t="str">
        <f>IF(ISERR(FIND(K$2,Stac!$R68))=FALSE,"+","-")</f>
        <v>-</v>
      </c>
      <c r="L63" s="38" t="str">
        <f>IF(ISERR(FIND(L$2,Stac!$R68))=FALSE,"+","-")</f>
        <v>-</v>
      </c>
      <c r="M63" s="118" t="str">
        <f>Stac!C68</f>
        <v>Inżynieria oprogramowania</v>
      </c>
      <c r="N63" s="38" t="str">
        <f>IF(ISERR(FIND(N$2,Stac!$S68))=FALSE,"+","-")</f>
        <v>-</v>
      </c>
      <c r="O63" s="38" t="str">
        <f>IF(ISERR(FIND(O$2,Stac!$S68))=FALSE,"+","-")</f>
        <v>+</v>
      </c>
      <c r="P63" s="38" t="str">
        <f>IF(ISERR(FIND(P$2,Stac!$S68))=FALSE,"+","-")</f>
        <v>-</v>
      </c>
      <c r="Q63" s="38" t="str">
        <f>IF(ISERR(FIND(Q$2,Stac!$S68))=FALSE,"+","-")</f>
        <v>+</v>
      </c>
      <c r="R63" s="38" t="str">
        <f>IF(ISERR(FIND(R$2,Stac!$S68))=FALSE,"+","-")</f>
        <v>+</v>
      </c>
      <c r="S63" s="38" t="str">
        <f>IF(ISERR(FIND(S$2,Stac!$S68))=FALSE,"+","-")</f>
        <v>+</v>
      </c>
      <c r="T63" s="38" t="str">
        <f>IF(ISERR(FIND(T$2,Stac!$S68))=FALSE,"+","-")</f>
        <v>-</v>
      </c>
      <c r="U63" s="38" t="str">
        <f>IF(ISERR(FIND(U$2,Stac!$S68))=FALSE,"+","-")</f>
        <v>-</v>
      </c>
      <c r="V63" s="38" t="str">
        <f>IF(ISERR(FIND(V$2,Stac!$S68))=FALSE,"+","-")</f>
        <v>+</v>
      </c>
      <c r="W63" s="38" t="str">
        <f>IF(ISERR(FIND(W$2,Stac!$S68))=FALSE,"+","-")</f>
        <v>+</v>
      </c>
      <c r="X63" s="38" t="str">
        <f>IF(ISERR(FIND(X$2,Stac!$S68))=FALSE,"+","-")</f>
        <v>-</v>
      </c>
      <c r="Y63" s="118" t="str">
        <f>Stac!C68</f>
        <v>Inżynieria oprogramowania</v>
      </c>
      <c r="Z63" s="38" t="str">
        <f>IF(ISERR(FIND(Z$2,Stac!$S68))=FALSE,"+","-")</f>
        <v>-</v>
      </c>
      <c r="AA63" s="38" t="str">
        <f>IF(ISERR(FIND(AA$2,Stac!$S68))=FALSE,"+","-")</f>
        <v>-</v>
      </c>
      <c r="AB63" s="38" t="str">
        <f>IF(ISERR(FIND(AB$2,Stac!$S68))=FALSE,"+","-")</f>
        <v>-</v>
      </c>
      <c r="AC63" s="38" t="str">
        <f>IF(ISERR(FIND(AC$2,Stac!$S68))=FALSE,"+","-")</f>
        <v>-</v>
      </c>
      <c r="AD63" s="38" t="str">
        <f>IF(ISERR(FIND(AD$2,Stac!$S68))=FALSE,"+","-")</f>
        <v>-</v>
      </c>
      <c r="AE63" s="38" t="str">
        <f>IF(ISERR(FIND(AE$2,Stac!$S68))=FALSE,"+","-")</f>
        <v>-</v>
      </c>
      <c r="AF63" s="38" t="str">
        <f>IF(ISERR(FIND(AF$2,Stac!$S68))=FALSE,"+","-")</f>
        <v>+</v>
      </c>
      <c r="AG63" s="38" t="str">
        <f>IF(ISERR(FIND(AG$2,Stac!$S68))=FALSE,"+","-")</f>
        <v>-</v>
      </c>
      <c r="AH63" s="38" t="str">
        <f>IF(ISERR(FIND(AH$2,Stac!$T68))=FALSE,"+","-")</f>
        <v>+</v>
      </c>
      <c r="AI63" s="38" t="str">
        <f>IF(ISERR(FIND(AI$2,Stac!$T68))=FALSE,"+","-")</f>
        <v>+</v>
      </c>
      <c r="AJ63" s="38" t="str">
        <f>IF(ISERR(FIND(AJ$2,Stac!$T68))=FALSE,"+","-")</f>
        <v>+</v>
      </c>
      <c r="AK63" s="38" t="str">
        <f>IF(ISERR(FIND(AK$2,Stac!$T68))=FALSE,"+","-")</f>
        <v>-</v>
      </c>
      <c r="AL63" s="38" t="str">
        <f>IF(ISERR(FIND(AL$2,Stac!$T68))=FALSE,"+","-")</f>
        <v>-</v>
      </c>
    </row>
    <row r="64" spans="1:38" ht="14.25" customHeight="1" x14ac:dyDescent="0.2">
      <c r="A64" s="117" t="str">
        <f>Stac!C69</f>
        <v>Komunikacja człowiek-komputer</v>
      </c>
      <c r="B64" s="38" t="str">
        <f>IF(ISERR(FIND(B$2,Stac!$R69))=FALSE,"+","-")</f>
        <v>-</v>
      </c>
      <c r="C64" s="38" t="str">
        <f>IF(ISERR(FIND(C$2,Stac!$R69))=FALSE,"+","-")</f>
        <v>-</v>
      </c>
      <c r="D64" s="38" t="str">
        <f>IF(ISERR(FIND(D$2,Stac!$R69))=FALSE,"+","-")</f>
        <v>-</v>
      </c>
      <c r="E64" s="38" t="str">
        <f>IF(ISERR(FIND(E$2,Stac!$R69))=FALSE,"+","-")</f>
        <v>+</v>
      </c>
      <c r="F64" s="38" t="str">
        <f>IF(ISERR(FIND(F$2,Stac!$R69))=FALSE,"+","-")</f>
        <v>+</v>
      </c>
      <c r="G64" s="38" t="str">
        <f>IF(ISERR(FIND(G$2,Stac!$R69))=FALSE,"+","-")</f>
        <v>-</v>
      </c>
      <c r="H64" s="38" t="str">
        <f>IF(ISERR(FIND(H$2,Stac!$R69))=FALSE,"+","-")</f>
        <v>+</v>
      </c>
      <c r="I64" s="38" t="str">
        <f>IF(ISERR(FIND(I$2,Stac!$R69))=FALSE,"+","-")</f>
        <v>-</v>
      </c>
      <c r="J64" s="38" t="str">
        <f>IF(ISERR(FIND(J$2,Stac!$R69))=FALSE,"+","-")</f>
        <v>-</v>
      </c>
      <c r="K64" s="38" t="str">
        <f>IF(ISERR(FIND(K$2,Stac!$R69))=FALSE,"+","-")</f>
        <v>-</v>
      </c>
      <c r="L64" s="38" t="str">
        <f>IF(ISERR(FIND(L$2,Stac!$R69))=FALSE,"+","-")</f>
        <v>-</v>
      </c>
      <c r="M64" s="118" t="str">
        <f>Stac!C69</f>
        <v>Komunikacja człowiek-komputer</v>
      </c>
      <c r="N64" s="38" t="str">
        <f>IF(ISERR(FIND(N$2,Stac!$S69))=FALSE,"+","-")</f>
        <v>-</v>
      </c>
      <c r="O64" s="38" t="str">
        <f>IF(ISERR(FIND(O$2,Stac!$S69))=FALSE,"+","-")</f>
        <v>-</v>
      </c>
      <c r="P64" s="38" t="str">
        <f>IF(ISERR(FIND(P$2,Stac!$S69))=FALSE,"+","-")</f>
        <v>-</v>
      </c>
      <c r="Q64" s="38" t="str">
        <f>IF(ISERR(FIND(Q$2,Stac!$S69))=FALSE,"+","-")</f>
        <v>+</v>
      </c>
      <c r="R64" s="38" t="str">
        <f>IF(ISERR(FIND(R$2,Stac!$S69))=FALSE,"+","-")</f>
        <v>-</v>
      </c>
      <c r="S64" s="38" t="str">
        <f>IF(ISERR(FIND(S$2,Stac!$S69))=FALSE,"+","-")</f>
        <v>-</v>
      </c>
      <c r="T64" s="38" t="str">
        <f>IF(ISERR(FIND(T$2,Stac!$S69))=FALSE,"+","-")</f>
        <v>-</v>
      </c>
      <c r="U64" s="38" t="str">
        <f>IF(ISERR(FIND(U$2,Stac!$S69))=FALSE,"+","-")</f>
        <v>-</v>
      </c>
      <c r="V64" s="38" t="str">
        <f>IF(ISERR(FIND(V$2,Stac!$S69))=FALSE,"+","-")</f>
        <v>-</v>
      </c>
      <c r="W64" s="38" t="str">
        <f>IF(ISERR(FIND(W$2,Stac!$S69))=FALSE,"+","-")</f>
        <v>-</v>
      </c>
      <c r="X64" s="38" t="str">
        <f>IF(ISERR(FIND(X$2,Stac!$S69))=FALSE,"+","-")</f>
        <v>-</v>
      </c>
      <c r="Y64" s="118" t="str">
        <f>Stac!C69</f>
        <v>Komunikacja człowiek-komputer</v>
      </c>
      <c r="Z64" s="38" t="str">
        <f>IF(ISERR(FIND(Z$2,Stac!$S69))=FALSE,"+","-")</f>
        <v>-</v>
      </c>
      <c r="AA64" s="38" t="str">
        <f>IF(ISERR(FIND(AA$2,Stac!$S69))=FALSE,"+","-")</f>
        <v>-</v>
      </c>
      <c r="AB64" s="38" t="str">
        <f>IF(ISERR(FIND(AB$2,Stac!$S69))=FALSE,"+","-")</f>
        <v>+</v>
      </c>
      <c r="AC64" s="38" t="str">
        <f>IF(ISERR(FIND(AC$2,Stac!$S69))=FALSE,"+","-")</f>
        <v>-</v>
      </c>
      <c r="AD64" s="38" t="str">
        <f>IF(ISERR(FIND(AD$2,Stac!$S69))=FALSE,"+","-")</f>
        <v>-</v>
      </c>
      <c r="AE64" s="38" t="str">
        <f>IF(ISERR(FIND(AE$2,Stac!$S69))=FALSE,"+","-")</f>
        <v>-</v>
      </c>
      <c r="AF64" s="38" t="str">
        <f>IF(ISERR(FIND(AF$2,Stac!$S69))=FALSE,"+","-")</f>
        <v>-</v>
      </c>
      <c r="AG64" s="38" t="str">
        <f>IF(ISERR(FIND(AG$2,Stac!$S69))=FALSE,"+","-")</f>
        <v>-</v>
      </c>
      <c r="AH64" s="38" t="str">
        <f>IF(ISERR(FIND(AH$2,Stac!$T69))=FALSE,"+","-")</f>
        <v>+</v>
      </c>
      <c r="AI64" s="38" t="str">
        <f>IF(ISERR(FIND(AI$2,Stac!$T69))=FALSE,"+","-")</f>
        <v>+</v>
      </c>
      <c r="AJ64" s="38" t="str">
        <f>IF(ISERR(FIND(AJ$2,Stac!$T69))=FALSE,"+","-")</f>
        <v>+</v>
      </c>
      <c r="AK64" s="38" t="str">
        <f>IF(ISERR(FIND(AK$2,Stac!$T69))=FALSE,"+","-")</f>
        <v>-</v>
      </c>
      <c r="AL64" s="38" t="str">
        <f>IF(ISERR(FIND(AL$2,Stac!$T69))=FALSE,"+","-")</f>
        <v>-</v>
      </c>
    </row>
    <row r="65" spans="1:38" x14ac:dyDescent="0.2">
      <c r="A65" s="117" t="str">
        <f>Stac!C70</f>
        <v>Sztuczna inteligencja</v>
      </c>
      <c r="B65" s="38" t="str">
        <f>IF(ISERR(FIND(B$2,Stac!$R70))=FALSE,"+","-")</f>
        <v>-</v>
      </c>
      <c r="C65" s="38" t="str">
        <f>IF(ISERR(FIND(C$2,Stac!$R70))=FALSE,"+","-")</f>
        <v>-</v>
      </c>
      <c r="D65" s="38" t="str">
        <f>IF(ISERR(FIND(D$2,Stac!$R70))=FALSE,"+","-")</f>
        <v>-</v>
      </c>
      <c r="E65" s="38" t="str">
        <f>IF(ISERR(FIND(E$2,Stac!$R70))=FALSE,"+","-")</f>
        <v>+</v>
      </c>
      <c r="F65" s="38" t="str">
        <f>IF(ISERR(FIND(F$2,Stac!$R70))=FALSE,"+","-")</f>
        <v>+</v>
      </c>
      <c r="G65" s="38" t="str">
        <f>IF(ISERR(FIND(G$2,Stac!$R70))=FALSE,"+","-")</f>
        <v>-</v>
      </c>
      <c r="H65" s="38" t="str">
        <f>IF(ISERR(FIND(H$2,Stac!$R70))=FALSE,"+","-")</f>
        <v>+</v>
      </c>
      <c r="I65" s="38" t="str">
        <f>IF(ISERR(FIND(I$2,Stac!$R70))=FALSE,"+","-")</f>
        <v>-</v>
      </c>
      <c r="J65" s="38" t="str">
        <f>IF(ISERR(FIND(J$2,Stac!$R70))=FALSE,"+","-")</f>
        <v>-</v>
      </c>
      <c r="K65" s="38" t="str">
        <f>IF(ISERR(FIND(K$2,Stac!$R70))=FALSE,"+","-")</f>
        <v>-</v>
      </c>
      <c r="L65" s="38" t="str">
        <f>IF(ISERR(FIND(L$2,Stac!$R70))=FALSE,"+","-")</f>
        <v>-</v>
      </c>
      <c r="M65" s="118" t="str">
        <f>Stac!C70</f>
        <v>Sztuczna inteligencja</v>
      </c>
      <c r="N65" s="38" t="str">
        <f>IF(ISERR(FIND(N$2,Stac!$S70))=FALSE,"+","-")</f>
        <v>+</v>
      </c>
      <c r="O65" s="38" t="str">
        <f>IF(ISERR(FIND(O$2,Stac!$S70))=FALSE,"+","-")</f>
        <v>-</v>
      </c>
      <c r="P65" s="38" t="str">
        <f>IF(ISERR(FIND(P$2,Stac!$S70))=FALSE,"+","-")</f>
        <v>+</v>
      </c>
      <c r="Q65" s="38" t="str">
        <f>IF(ISERR(FIND(Q$2,Stac!$S70))=FALSE,"+","-")</f>
        <v>+</v>
      </c>
      <c r="R65" s="38" t="str">
        <f>IF(ISERR(FIND(R$2,Stac!$S70))=FALSE,"+","-")</f>
        <v>-</v>
      </c>
      <c r="S65" s="38" t="str">
        <f>IF(ISERR(FIND(S$2,Stac!$S70))=FALSE,"+","-")</f>
        <v>-</v>
      </c>
      <c r="T65" s="38" t="str">
        <f>IF(ISERR(FIND(T$2,Stac!$S70))=FALSE,"+","-")</f>
        <v>-</v>
      </c>
      <c r="U65" s="38" t="str">
        <f>IF(ISERR(FIND(U$2,Stac!$S70))=FALSE,"+","-")</f>
        <v>-</v>
      </c>
      <c r="V65" s="38" t="str">
        <f>IF(ISERR(FIND(V$2,Stac!$S70))=FALSE,"+","-")</f>
        <v>-</v>
      </c>
      <c r="W65" s="38" t="str">
        <f>IF(ISERR(FIND(W$2,Stac!$S70))=FALSE,"+","-")</f>
        <v>+</v>
      </c>
      <c r="X65" s="38" t="str">
        <f>IF(ISERR(FIND(X$2,Stac!$S70))=FALSE,"+","-")</f>
        <v>+</v>
      </c>
      <c r="Y65" s="118" t="str">
        <f>Stac!C70</f>
        <v>Sztuczna inteligencja</v>
      </c>
      <c r="Z65" s="38" t="str">
        <f>IF(ISERR(FIND(Z$2,Stac!$S70))=FALSE,"+","-")</f>
        <v>-</v>
      </c>
      <c r="AA65" s="38" t="str">
        <f>IF(ISERR(FIND(AA$2,Stac!$S70))=FALSE,"+","-")</f>
        <v>-</v>
      </c>
      <c r="AB65" s="38" t="str">
        <f>IF(ISERR(FIND(AB$2,Stac!$S70))=FALSE,"+","-")</f>
        <v>-</v>
      </c>
      <c r="AC65" s="38" t="str">
        <f>IF(ISERR(FIND(AC$2,Stac!$S70))=FALSE,"+","-")</f>
        <v>-</v>
      </c>
      <c r="AD65" s="38" t="str">
        <f>IF(ISERR(FIND(AD$2,Stac!$S70))=FALSE,"+","-")</f>
        <v>-</v>
      </c>
      <c r="AE65" s="38" t="str">
        <f>IF(ISERR(FIND(AE$2,Stac!$S70))=FALSE,"+","-")</f>
        <v>-</v>
      </c>
      <c r="AF65" s="38" t="str">
        <f>IF(ISERR(FIND(AF$2,Stac!$S70))=FALSE,"+","-")</f>
        <v>-</v>
      </c>
      <c r="AG65" s="38" t="str">
        <f>IF(ISERR(FIND(AG$2,Stac!$S70))=FALSE,"+","-")</f>
        <v>+</v>
      </c>
      <c r="AH65" s="38" t="str">
        <f>IF(ISERR(FIND(AH$2,Stac!$T70))=FALSE,"+","-")</f>
        <v>+</v>
      </c>
      <c r="AI65" s="38" t="str">
        <f>IF(ISERR(FIND(AI$2,Stac!$T70))=FALSE,"+","-")</f>
        <v>+</v>
      </c>
      <c r="AJ65" s="38" t="str">
        <f>IF(ISERR(FIND(AJ$2,Stac!$T70))=FALSE,"+","-")</f>
        <v>+</v>
      </c>
      <c r="AK65" s="38" t="str">
        <f>IF(ISERR(FIND(AK$2,Stac!$T70))=FALSE,"+","-")</f>
        <v>-</v>
      </c>
      <c r="AL65" s="38" t="str">
        <f>IF(ISERR(FIND(AL$2,Stac!$T70))=FALSE,"+","-")</f>
        <v>-</v>
      </c>
    </row>
    <row r="66" spans="1:38" ht="25.5" x14ac:dyDescent="0.2">
      <c r="A66" s="117" t="str">
        <f>Stac!C71</f>
        <v xml:space="preserve">Systemy wbudowane / Embedded systems </v>
      </c>
      <c r="B66" s="38" t="str">
        <f>IF(ISERR(FIND(B$2,Stac!$R71))=FALSE,"+","-")</f>
        <v>-</v>
      </c>
      <c r="C66" s="38" t="str">
        <f>IF(ISERR(FIND(C$2,Stac!$R71))=FALSE,"+","-")</f>
        <v>-</v>
      </c>
      <c r="D66" s="38" t="str">
        <f>IF(ISERR(FIND(D$2,Stac!$R71))=FALSE,"+","-")</f>
        <v>-</v>
      </c>
      <c r="E66" s="38" t="str">
        <f>IF(ISERR(FIND(E$2,Stac!$R71))=FALSE,"+","-")</f>
        <v>+</v>
      </c>
      <c r="F66" s="38" t="str">
        <f>IF(ISERR(FIND(F$2,Stac!$R71))=FALSE,"+","-")</f>
        <v>+</v>
      </c>
      <c r="G66" s="38" t="str">
        <f>IF(ISERR(FIND(G$2,Stac!$R71))=FALSE,"+","-")</f>
        <v>+</v>
      </c>
      <c r="H66" s="38" t="str">
        <f>IF(ISERR(FIND(H$2,Stac!$R71))=FALSE,"+","-")</f>
        <v>+</v>
      </c>
      <c r="I66" s="38" t="str">
        <f>IF(ISERR(FIND(I$2,Stac!$R71))=FALSE,"+","-")</f>
        <v>-</v>
      </c>
      <c r="J66" s="38" t="str">
        <f>IF(ISERR(FIND(J$2,Stac!$R71))=FALSE,"+","-")</f>
        <v>-</v>
      </c>
      <c r="K66" s="38" t="str">
        <f>IF(ISERR(FIND(K$2,Stac!$R71))=FALSE,"+","-")</f>
        <v>-</v>
      </c>
      <c r="L66" s="38" t="str">
        <f>IF(ISERR(FIND(L$2,Stac!$R71))=FALSE,"+","-")</f>
        <v>-</v>
      </c>
      <c r="M66" s="118" t="str">
        <f>Stac!C71</f>
        <v xml:space="preserve">Systemy wbudowane / Embedded systems </v>
      </c>
      <c r="N66" s="38" t="str">
        <f>IF(ISERR(FIND(N$2,Stac!$S71))=FALSE,"+","-")</f>
        <v>-</v>
      </c>
      <c r="O66" s="38" t="str">
        <f>IF(ISERR(FIND(O$2,Stac!$S71))=FALSE,"+","-")</f>
        <v>-</v>
      </c>
      <c r="P66" s="38" t="str">
        <f>IF(ISERR(FIND(P$2,Stac!$S71))=FALSE,"+","-")</f>
        <v>+</v>
      </c>
      <c r="Q66" s="38" t="str">
        <f>IF(ISERR(FIND(Q$2,Stac!$S71))=FALSE,"+","-")</f>
        <v>-</v>
      </c>
      <c r="R66" s="38" t="str">
        <f>IF(ISERR(FIND(R$2,Stac!$S71))=FALSE,"+","-")</f>
        <v>-</v>
      </c>
      <c r="S66" s="38" t="str">
        <f>IF(ISERR(FIND(S$2,Stac!$S71))=FALSE,"+","-")</f>
        <v>-</v>
      </c>
      <c r="T66" s="38" t="str">
        <f>IF(ISERR(FIND(T$2,Stac!$S71))=FALSE,"+","-")</f>
        <v>-</v>
      </c>
      <c r="U66" s="38" t="str">
        <f>IF(ISERR(FIND(U$2,Stac!$S71))=FALSE,"+","-")</f>
        <v>-</v>
      </c>
      <c r="V66" s="38" t="str">
        <f>IF(ISERR(FIND(V$2,Stac!$S71))=FALSE,"+","-")</f>
        <v>-</v>
      </c>
      <c r="W66" s="38" t="str">
        <f>IF(ISERR(FIND(W$2,Stac!$S71))=FALSE,"+","-")</f>
        <v>+</v>
      </c>
      <c r="X66" s="38" t="str">
        <f>IF(ISERR(FIND(X$2,Stac!$S71))=FALSE,"+","-")</f>
        <v>-</v>
      </c>
      <c r="Y66" s="118" t="str">
        <f>Stac!C71</f>
        <v xml:space="preserve">Systemy wbudowane / Embedded systems </v>
      </c>
      <c r="Z66" s="38" t="str">
        <f>IF(ISERR(FIND(Z$2,Stac!$S71))=FALSE,"+","-")</f>
        <v>-</v>
      </c>
      <c r="AA66" s="38" t="str">
        <f>IF(ISERR(FIND(AA$2,Stac!$S71))=FALSE,"+","-")</f>
        <v>+</v>
      </c>
      <c r="AB66" s="38" t="str">
        <f>IF(ISERR(FIND(AB$2,Stac!$S71))=FALSE,"+","-")</f>
        <v>-</v>
      </c>
      <c r="AC66" s="38" t="str">
        <f>IF(ISERR(FIND(AC$2,Stac!$S71))=FALSE,"+","-")</f>
        <v>-</v>
      </c>
      <c r="AD66" s="38" t="str">
        <f>IF(ISERR(FIND(AD$2,Stac!$S71))=FALSE,"+","-")</f>
        <v>-</v>
      </c>
      <c r="AE66" s="38" t="str">
        <f>IF(ISERR(FIND(AE$2,Stac!$S71))=FALSE,"+","-")</f>
        <v>-</v>
      </c>
      <c r="AF66" s="38" t="str">
        <f>IF(ISERR(FIND(AF$2,Stac!$S71))=FALSE,"+","-")</f>
        <v>-</v>
      </c>
      <c r="AG66" s="38" t="str">
        <f>IF(ISERR(FIND(AG$2,Stac!$S71))=FALSE,"+","-")</f>
        <v>-</v>
      </c>
      <c r="AH66" s="38" t="str">
        <f>IF(ISERR(FIND(AH$2,Stac!$T71))=FALSE,"+","-")</f>
        <v>+</v>
      </c>
      <c r="AI66" s="38" t="str">
        <f>IF(ISERR(FIND(AI$2,Stac!$T71))=FALSE,"+","-")</f>
        <v>+</v>
      </c>
      <c r="AJ66" s="38" t="str">
        <f>IF(ISERR(FIND(AJ$2,Stac!$T71))=FALSE,"+","-")</f>
        <v>+</v>
      </c>
      <c r="AK66" s="38" t="str">
        <f>IF(ISERR(FIND(AK$2,Stac!$T71))=FALSE,"+","-")</f>
        <v>-</v>
      </c>
      <c r="AL66" s="38" t="str">
        <f>IF(ISERR(FIND(AL$2,Stac!$T71))=FALSE,"+","-")</f>
        <v>-</v>
      </c>
    </row>
    <row r="67" spans="1:38" hidden="1" x14ac:dyDescent="0.2">
      <c r="A67" s="117">
        <f>Stac!C72</f>
        <v>0</v>
      </c>
      <c r="B67" s="38" t="str">
        <f>IF(ISERR(FIND(B$2,Stac!$R72))=FALSE,"+","-")</f>
        <v>-</v>
      </c>
      <c r="C67" s="38" t="str">
        <f>IF(ISERR(FIND(C$2,Stac!$R72))=FALSE,"+","-")</f>
        <v>-</v>
      </c>
      <c r="D67" s="38" t="str">
        <f>IF(ISERR(FIND(D$2,Stac!$R72))=FALSE,"+","-")</f>
        <v>-</v>
      </c>
      <c r="E67" s="38" t="str">
        <f>IF(ISERR(FIND(E$2,Stac!$R72))=FALSE,"+","-")</f>
        <v>-</v>
      </c>
      <c r="F67" s="38" t="str">
        <f>IF(ISERR(FIND(F$2,Stac!$R72))=FALSE,"+","-")</f>
        <v>-</v>
      </c>
      <c r="G67" s="38" t="str">
        <f>IF(ISERR(FIND(G$2,Stac!$R72))=FALSE,"+","-")</f>
        <v>-</v>
      </c>
      <c r="H67" s="38" t="str">
        <f>IF(ISERR(FIND(H$2,Stac!$R72))=FALSE,"+","-")</f>
        <v>-</v>
      </c>
      <c r="I67" s="38" t="str">
        <f>IF(ISERR(FIND(I$2,Stac!$R72))=FALSE,"+","-")</f>
        <v>-</v>
      </c>
      <c r="J67" s="38" t="str">
        <f>IF(ISERR(FIND(J$2,Stac!$R72))=FALSE,"+","-")</f>
        <v>-</v>
      </c>
      <c r="K67" s="38" t="str">
        <f>IF(ISERR(FIND(K$2,Stac!$R72))=FALSE,"+","-")</f>
        <v>-</v>
      </c>
      <c r="L67" s="38" t="str">
        <f>IF(ISERR(FIND(L$2,Stac!$R72))=FALSE,"+","-")</f>
        <v>-</v>
      </c>
      <c r="M67" s="118">
        <f>Stac!C72</f>
        <v>0</v>
      </c>
      <c r="N67" s="38" t="str">
        <f>IF(ISERR(FIND(N$2,Stac!$S72))=FALSE,"+","-")</f>
        <v>-</v>
      </c>
      <c r="O67" s="38" t="str">
        <f>IF(ISERR(FIND(O$2,Stac!$S72))=FALSE,"+","-")</f>
        <v>-</v>
      </c>
      <c r="P67" s="38" t="str">
        <f>IF(ISERR(FIND(P$2,Stac!$S72))=FALSE,"+","-")</f>
        <v>-</v>
      </c>
      <c r="Q67" s="38" t="str">
        <f>IF(ISERR(FIND(Q$2,Stac!$S72))=FALSE,"+","-")</f>
        <v>-</v>
      </c>
      <c r="R67" s="38" t="str">
        <f>IF(ISERR(FIND(R$2,Stac!$S72))=FALSE,"+","-")</f>
        <v>-</v>
      </c>
      <c r="S67" s="38" t="str">
        <f>IF(ISERR(FIND(S$2,Stac!$S72))=FALSE,"+","-")</f>
        <v>-</v>
      </c>
      <c r="T67" s="38" t="str">
        <f>IF(ISERR(FIND(T$2,Stac!$S72))=FALSE,"+","-")</f>
        <v>-</v>
      </c>
      <c r="U67" s="38" t="str">
        <f>IF(ISERR(FIND(U$2,Stac!$S72))=FALSE,"+","-")</f>
        <v>-</v>
      </c>
      <c r="V67" s="38" t="str">
        <f>IF(ISERR(FIND(V$2,Stac!$S72))=FALSE,"+","-")</f>
        <v>-</v>
      </c>
      <c r="W67" s="38" t="str">
        <f>IF(ISERR(FIND(W$2,Stac!$S72))=FALSE,"+","-")</f>
        <v>-</v>
      </c>
      <c r="X67" s="38" t="str">
        <f>IF(ISERR(FIND(X$2,Stac!$S72))=FALSE,"+","-")</f>
        <v>-</v>
      </c>
      <c r="Y67" s="118">
        <f>Stac!C72</f>
        <v>0</v>
      </c>
      <c r="Z67" s="38" t="str">
        <f>IF(ISERR(FIND(Z$2,Stac!$S72))=FALSE,"+","-")</f>
        <v>-</v>
      </c>
      <c r="AA67" s="38" t="str">
        <f>IF(ISERR(FIND(AA$2,Stac!$S72))=FALSE,"+","-")</f>
        <v>-</v>
      </c>
      <c r="AB67" s="38" t="str">
        <f>IF(ISERR(FIND(AB$2,Stac!$S72))=FALSE,"+","-")</f>
        <v>-</v>
      </c>
      <c r="AC67" s="38" t="str">
        <f>IF(ISERR(FIND(AC$2,Stac!$S72))=FALSE,"+","-")</f>
        <v>-</v>
      </c>
      <c r="AD67" s="38" t="str">
        <f>IF(ISERR(FIND(AD$2,Stac!$S72))=FALSE,"+","-")</f>
        <v>-</v>
      </c>
      <c r="AE67" s="38" t="str">
        <f>IF(ISERR(FIND(AE$2,Stac!$S72))=FALSE,"+","-")</f>
        <v>-</v>
      </c>
      <c r="AF67" s="38" t="str">
        <f>IF(ISERR(FIND(AF$2,Stac!$S72))=FALSE,"+","-")</f>
        <v>-</v>
      </c>
      <c r="AG67" s="38" t="str">
        <f>IF(ISERR(FIND(AG$2,Stac!$S72))=FALSE,"+","-")</f>
        <v>-</v>
      </c>
      <c r="AH67" s="38" t="str">
        <f>IF(ISERR(FIND(AH$2,Stac!$T72))=FALSE,"+","-")</f>
        <v>-</v>
      </c>
      <c r="AI67" s="38" t="str">
        <f>IF(ISERR(FIND(AI$2,Stac!$T72))=FALSE,"+","-")</f>
        <v>-</v>
      </c>
      <c r="AJ67" s="38" t="str">
        <f>IF(ISERR(FIND(AJ$2,Stac!$T72))=FALSE,"+","-")</f>
        <v>-</v>
      </c>
      <c r="AK67" s="38" t="str">
        <f>IF(ISERR(FIND(AK$2,Stac!$T72))=FALSE,"+","-")</f>
        <v>-</v>
      </c>
      <c r="AL67" s="38" t="str">
        <f>IF(ISERR(FIND(AL$2,Stac!$T72))=FALSE,"+","-")</f>
        <v>-</v>
      </c>
    </row>
    <row r="68" spans="1:38" hidden="1" x14ac:dyDescent="0.2">
      <c r="A68" s="117">
        <f>Stac!C73</f>
        <v>0</v>
      </c>
      <c r="B68" s="38" t="str">
        <f>IF(ISERR(FIND(B$2,Stac!$R73))=FALSE,"+","-")</f>
        <v>-</v>
      </c>
      <c r="C68" s="38" t="str">
        <f>IF(ISERR(FIND(C$2,Stac!$R73))=FALSE,"+","-")</f>
        <v>-</v>
      </c>
      <c r="D68" s="38" t="str">
        <f>IF(ISERR(FIND(D$2,Stac!$R73))=FALSE,"+","-")</f>
        <v>-</v>
      </c>
      <c r="E68" s="38" t="str">
        <f>IF(ISERR(FIND(E$2,Stac!$R73))=FALSE,"+","-")</f>
        <v>-</v>
      </c>
      <c r="F68" s="38" t="str">
        <f>IF(ISERR(FIND(F$2,Stac!$R73))=FALSE,"+","-")</f>
        <v>-</v>
      </c>
      <c r="G68" s="38" t="str">
        <f>IF(ISERR(FIND(G$2,Stac!$R73))=FALSE,"+","-")</f>
        <v>-</v>
      </c>
      <c r="H68" s="38" t="str">
        <f>IF(ISERR(FIND(H$2,Stac!$R73))=FALSE,"+","-")</f>
        <v>-</v>
      </c>
      <c r="I68" s="38" t="str">
        <f>IF(ISERR(FIND(I$2,Stac!$R73))=FALSE,"+","-")</f>
        <v>-</v>
      </c>
      <c r="J68" s="38" t="str">
        <f>IF(ISERR(FIND(J$2,Stac!$R73))=FALSE,"+","-")</f>
        <v>-</v>
      </c>
      <c r="K68" s="38" t="str">
        <f>IF(ISERR(FIND(K$2,Stac!$R73))=FALSE,"+","-")</f>
        <v>-</v>
      </c>
      <c r="L68" s="38" t="str">
        <f>IF(ISERR(FIND(L$2,Stac!$R73))=FALSE,"+","-")</f>
        <v>-</v>
      </c>
      <c r="M68" s="118">
        <f>Stac!C73</f>
        <v>0</v>
      </c>
      <c r="N68" s="38" t="str">
        <f>IF(ISERR(FIND(N$2,Stac!$S73))=FALSE,"+","-")</f>
        <v>-</v>
      </c>
      <c r="O68" s="38" t="str">
        <f>IF(ISERR(FIND(O$2,Stac!$S73))=FALSE,"+","-")</f>
        <v>-</v>
      </c>
      <c r="P68" s="38" t="str">
        <f>IF(ISERR(FIND(P$2,Stac!$S73))=FALSE,"+","-")</f>
        <v>-</v>
      </c>
      <c r="Q68" s="38" t="str">
        <f>IF(ISERR(FIND(Q$2,Stac!$S73))=FALSE,"+","-")</f>
        <v>-</v>
      </c>
      <c r="R68" s="38" t="str">
        <f>IF(ISERR(FIND(R$2,Stac!$S73))=FALSE,"+","-")</f>
        <v>-</v>
      </c>
      <c r="S68" s="38" t="str">
        <f>IF(ISERR(FIND(S$2,Stac!$S73))=FALSE,"+","-")</f>
        <v>-</v>
      </c>
      <c r="T68" s="38" t="str">
        <f>IF(ISERR(FIND(T$2,Stac!$S73))=FALSE,"+","-")</f>
        <v>-</v>
      </c>
      <c r="U68" s="38" t="str">
        <f>IF(ISERR(FIND(U$2,Stac!$S73))=FALSE,"+","-")</f>
        <v>-</v>
      </c>
      <c r="V68" s="38" t="str">
        <f>IF(ISERR(FIND(V$2,Stac!$S73))=FALSE,"+","-")</f>
        <v>-</v>
      </c>
      <c r="W68" s="38" t="str">
        <f>IF(ISERR(FIND(W$2,Stac!$S73))=FALSE,"+","-")</f>
        <v>-</v>
      </c>
      <c r="X68" s="38" t="str">
        <f>IF(ISERR(FIND(X$2,Stac!$S73))=FALSE,"+","-")</f>
        <v>-</v>
      </c>
      <c r="Y68" s="118">
        <f>Stac!C73</f>
        <v>0</v>
      </c>
      <c r="Z68" s="38" t="str">
        <f>IF(ISERR(FIND(Z$2,Stac!$S73))=FALSE,"+","-")</f>
        <v>-</v>
      </c>
      <c r="AA68" s="38" t="str">
        <f>IF(ISERR(FIND(AA$2,Stac!$S73))=FALSE,"+","-")</f>
        <v>-</v>
      </c>
      <c r="AB68" s="38" t="str">
        <f>IF(ISERR(FIND(AB$2,Stac!$S73))=FALSE,"+","-")</f>
        <v>-</v>
      </c>
      <c r="AC68" s="38" t="str">
        <f>IF(ISERR(FIND(AC$2,Stac!$S73))=FALSE,"+","-")</f>
        <v>-</v>
      </c>
      <c r="AD68" s="38" t="str">
        <f>IF(ISERR(FIND(AD$2,Stac!$S73))=FALSE,"+","-")</f>
        <v>-</v>
      </c>
      <c r="AE68" s="38" t="str">
        <f>IF(ISERR(FIND(AE$2,Stac!$S73))=FALSE,"+","-")</f>
        <v>-</v>
      </c>
      <c r="AF68" s="38" t="str">
        <f>IF(ISERR(FIND(AF$2,Stac!$S73))=FALSE,"+","-")</f>
        <v>-</v>
      </c>
      <c r="AG68" s="38" t="str">
        <f>IF(ISERR(FIND(AG$2,Stac!$S73))=FALSE,"+","-")</f>
        <v>-</v>
      </c>
      <c r="AH68" s="38" t="str">
        <f>IF(ISERR(FIND(AH$2,Stac!$T73))=FALSE,"+","-")</f>
        <v>-</v>
      </c>
      <c r="AI68" s="38" t="str">
        <f>IF(ISERR(FIND(AI$2,Stac!$T73))=FALSE,"+","-")</f>
        <v>-</v>
      </c>
      <c r="AJ68" s="38" t="str">
        <f>IF(ISERR(FIND(AJ$2,Stac!$T73))=FALSE,"+","-")</f>
        <v>-</v>
      </c>
      <c r="AK68" s="38" t="str">
        <f>IF(ISERR(FIND(AK$2,Stac!$T73))=FALSE,"+","-")</f>
        <v>-</v>
      </c>
      <c r="AL68" s="38" t="str">
        <f>IF(ISERR(FIND(AL$2,Stac!$T73))=FALSE,"+","-")</f>
        <v>-</v>
      </c>
    </row>
    <row r="69" spans="1:38" x14ac:dyDescent="0.2">
      <c r="A69" s="425" t="str">
        <f>Stac!C74</f>
        <v>Semestr 6:</v>
      </c>
      <c r="B69" s="427" t="str">
        <f>IF(ISERR(FIND(B$2,Stac!$R74))=FALSE,"+","-")</f>
        <v>-</v>
      </c>
      <c r="C69" s="427" t="str">
        <f>IF(ISERR(FIND(C$2,Stac!$R74))=FALSE,"+","-")</f>
        <v>-</v>
      </c>
      <c r="D69" s="427" t="str">
        <f>IF(ISERR(FIND(D$2,Stac!$R74))=FALSE,"+","-")</f>
        <v>-</v>
      </c>
      <c r="E69" s="427" t="str">
        <f>IF(ISERR(FIND(E$2,Stac!$R74))=FALSE,"+","-")</f>
        <v>-</v>
      </c>
      <c r="F69" s="427" t="str">
        <f>IF(ISERR(FIND(F$2,Stac!$R74))=FALSE,"+","-")</f>
        <v>-</v>
      </c>
      <c r="G69" s="427" t="str">
        <f>IF(ISERR(FIND(G$2,Stac!$R74))=FALSE,"+","-")</f>
        <v>-</v>
      </c>
      <c r="H69" s="427" t="str">
        <f>IF(ISERR(FIND(H$2,Stac!$R74))=FALSE,"+","-")</f>
        <v>-</v>
      </c>
      <c r="I69" s="427" t="str">
        <f>IF(ISERR(FIND(I$2,Stac!$R74))=FALSE,"+","-")</f>
        <v>-</v>
      </c>
      <c r="J69" s="427" t="str">
        <f>IF(ISERR(FIND(J$2,Stac!$R74))=FALSE,"+","-")</f>
        <v>-</v>
      </c>
      <c r="K69" s="427" t="str">
        <f>IF(ISERR(FIND(K$2,Stac!$R74))=FALSE,"+","-")</f>
        <v>-</v>
      </c>
      <c r="L69" s="427" t="str">
        <f>IF(ISERR(FIND(L$2,Stac!$R74))=FALSE,"+","-")</f>
        <v>-</v>
      </c>
      <c r="M69" s="425" t="str">
        <f>Stac!C74</f>
        <v>Semestr 6:</v>
      </c>
      <c r="N69" s="427" t="str">
        <f>IF(ISERR(FIND(N$2,Stac!$S74))=FALSE,"+","-")</f>
        <v>-</v>
      </c>
      <c r="O69" s="427" t="str">
        <f>IF(ISERR(FIND(O$2,Stac!$S74))=FALSE,"+","-")</f>
        <v>-</v>
      </c>
      <c r="P69" s="427" t="str">
        <f>IF(ISERR(FIND(P$2,Stac!$S74))=FALSE,"+","-")</f>
        <v>-</v>
      </c>
      <c r="Q69" s="427" t="str">
        <f>IF(ISERR(FIND(Q$2,Stac!$S74))=FALSE,"+","-")</f>
        <v>-</v>
      </c>
      <c r="R69" s="427" t="str">
        <f>IF(ISERR(FIND(R$2,Stac!$S74))=FALSE,"+","-")</f>
        <v>-</v>
      </c>
      <c r="S69" s="427" t="str">
        <f>IF(ISERR(FIND(S$2,Stac!$S74))=FALSE,"+","-")</f>
        <v>-</v>
      </c>
      <c r="T69" s="427" t="str">
        <f>IF(ISERR(FIND(T$2,Stac!$S74))=FALSE,"+","-")</f>
        <v>-</v>
      </c>
      <c r="U69" s="427" t="str">
        <f>IF(ISERR(FIND(U$2,Stac!$S74))=FALSE,"+","-")</f>
        <v>-</v>
      </c>
      <c r="V69" s="427" t="str">
        <f>IF(ISERR(FIND(V$2,Stac!$S74))=FALSE,"+","-")</f>
        <v>-</v>
      </c>
      <c r="W69" s="427" t="str">
        <f>IF(ISERR(FIND(W$2,Stac!$S74))=FALSE,"+","-")</f>
        <v>-</v>
      </c>
      <c r="X69" s="427" t="str">
        <f>IF(ISERR(FIND(X$2,Stac!$S74))=FALSE,"+","-")</f>
        <v>-</v>
      </c>
      <c r="Y69" s="425" t="str">
        <f>Stac!C74</f>
        <v>Semestr 6:</v>
      </c>
      <c r="Z69" s="427" t="str">
        <f>IF(ISERR(FIND(Z$2,Stac!$S74))=FALSE,"+","-")</f>
        <v>-</v>
      </c>
      <c r="AA69" s="427" t="str">
        <f>IF(ISERR(FIND(AA$2,Stac!$S74))=FALSE,"+","-")</f>
        <v>-</v>
      </c>
      <c r="AB69" s="427" t="str">
        <f>IF(ISERR(FIND(AB$2,Stac!$S74))=FALSE,"+","-")</f>
        <v>-</v>
      </c>
      <c r="AC69" s="427" t="str">
        <f>IF(ISERR(FIND(AC$2,Stac!$S74))=FALSE,"+","-")</f>
        <v>-</v>
      </c>
      <c r="AD69" s="427" t="str">
        <f>IF(ISERR(FIND(AD$2,Stac!$S74))=FALSE,"+","-")</f>
        <v>-</v>
      </c>
      <c r="AE69" s="427" t="str">
        <f>IF(ISERR(FIND(AE$2,Stac!$S74))=FALSE,"+","-")</f>
        <v>-</v>
      </c>
      <c r="AF69" s="427" t="str">
        <f>IF(ISERR(FIND(AF$2,Stac!$S74))=FALSE,"+","-")</f>
        <v>-</v>
      </c>
      <c r="AG69" s="427" t="str">
        <f>IF(ISERR(FIND(AG$2,Stac!$S74))=FALSE,"+","-")</f>
        <v>-</v>
      </c>
      <c r="AH69" s="427" t="str">
        <f>IF(ISERR(FIND(AH$2,Stac!$T74))=FALSE,"+","-")</f>
        <v>-</v>
      </c>
      <c r="AI69" s="427" t="str">
        <f>IF(ISERR(FIND(AI$2,Stac!$T74))=FALSE,"+","-")</f>
        <v>-</v>
      </c>
      <c r="AJ69" s="427" t="str">
        <f>IF(ISERR(FIND(AJ$2,Stac!$T74))=FALSE,"+","-")</f>
        <v>-</v>
      </c>
      <c r="AK69" s="427" t="str">
        <f>IF(ISERR(FIND(AK$2,Stac!$T74))=FALSE,"+","-")</f>
        <v>-</v>
      </c>
      <c r="AL69" s="427" t="str">
        <f>IF(ISERR(FIND(AL$2,Stac!$T74))=FALSE,"+","-")</f>
        <v>-</v>
      </c>
    </row>
    <row r="70" spans="1:38" hidden="1" x14ac:dyDescent="0.2">
      <c r="A70" s="117" t="str">
        <f>Stac!C75</f>
        <v>Moduł kształcenia</v>
      </c>
      <c r="B70" s="38" t="str">
        <f>IF(ISERR(FIND(B$2,Stac!$R75))=FALSE,"+","-")</f>
        <v>-</v>
      </c>
      <c r="C70" s="38" t="str">
        <f>IF(ISERR(FIND(C$2,Stac!$R75))=FALSE,"+","-")</f>
        <v>-</v>
      </c>
      <c r="D70" s="38" t="str">
        <f>IF(ISERR(FIND(D$2,Stac!$R75))=FALSE,"+","-")</f>
        <v>-</v>
      </c>
      <c r="E70" s="38" t="str">
        <f>IF(ISERR(FIND(E$2,Stac!$R75))=FALSE,"+","-")</f>
        <v>-</v>
      </c>
      <c r="F70" s="38" t="str">
        <f>IF(ISERR(FIND(F$2,Stac!$R75))=FALSE,"+","-")</f>
        <v>-</v>
      </c>
      <c r="G70" s="38" t="str">
        <f>IF(ISERR(FIND(G$2,Stac!$R75))=FALSE,"+","-")</f>
        <v>-</v>
      </c>
      <c r="H70" s="38" t="str">
        <f>IF(ISERR(FIND(H$2,Stac!$R75))=FALSE,"+","-")</f>
        <v>-</v>
      </c>
      <c r="I70" s="38" t="str">
        <f>IF(ISERR(FIND(I$2,Stac!$R75))=FALSE,"+","-")</f>
        <v>-</v>
      </c>
      <c r="J70" s="38" t="str">
        <f>IF(ISERR(FIND(J$2,Stac!$R75))=FALSE,"+","-")</f>
        <v>-</v>
      </c>
      <c r="K70" s="38" t="str">
        <f>IF(ISERR(FIND(K$2,Stac!$R75))=FALSE,"+","-")</f>
        <v>-</v>
      </c>
      <c r="L70" s="38" t="str">
        <f>IF(ISERR(FIND(L$2,Stac!$R75))=FALSE,"+","-")</f>
        <v>-</v>
      </c>
      <c r="M70" s="118" t="str">
        <f>Stac!C75</f>
        <v>Moduł kształcenia</v>
      </c>
      <c r="N70" s="38" t="str">
        <f>IF(ISERR(FIND(N$2,Stac!$S75))=FALSE,"+","-")</f>
        <v>-</v>
      </c>
      <c r="O70" s="38" t="str">
        <f>IF(ISERR(FIND(O$2,Stac!$S75))=FALSE,"+","-")</f>
        <v>-</v>
      </c>
      <c r="P70" s="38" t="str">
        <f>IF(ISERR(FIND(P$2,Stac!$S75))=FALSE,"+","-")</f>
        <v>-</v>
      </c>
      <c r="Q70" s="38" t="str">
        <f>IF(ISERR(FIND(Q$2,Stac!$S75))=FALSE,"+","-")</f>
        <v>-</v>
      </c>
      <c r="R70" s="38" t="str">
        <f>IF(ISERR(FIND(R$2,Stac!$S75))=FALSE,"+","-")</f>
        <v>-</v>
      </c>
      <c r="S70" s="38" t="str">
        <f>IF(ISERR(FIND(S$2,Stac!$S75))=FALSE,"+","-")</f>
        <v>-</v>
      </c>
      <c r="T70" s="38" t="str">
        <f>IF(ISERR(FIND(T$2,Stac!$S75))=FALSE,"+","-")</f>
        <v>-</v>
      </c>
      <c r="U70" s="38" t="str">
        <f>IF(ISERR(FIND(U$2,Stac!$S75))=FALSE,"+","-")</f>
        <v>-</v>
      </c>
      <c r="V70" s="38" t="str">
        <f>IF(ISERR(FIND(V$2,Stac!$S75))=FALSE,"+","-")</f>
        <v>-</v>
      </c>
      <c r="W70" s="38" t="str">
        <f>IF(ISERR(FIND(W$2,Stac!$S75))=FALSE,"+","-")</f>
        <v>-</v>
      </c>
      <c r="X70" s="38" t="str">
        <f>IF(ISERR(FIND(X$2,Stac!$S75))=FALSE,"+","-")</f>
        <v>-</v>
      </c>
      <c r="Y70" s="118" t="str">
        <f>Stac!C75</f>
        <v>Moduł kształcenia</v>
      </c>
      <c r="Z70" s="38" t="str">
        <f>IF(ISERR(FIND(Z$2,Stac!$S75))=FALSE,"+","-")</f>
        <v>-</v>
      </c>
      <c r="AA70" s="38" t="str">
        <f>IF(ISERR(FIND(AA$2,Stac!$S75))=FALSE,"+","-")</f>
        <v>-</v>
      </c>
      <c r="AB70" s="38" t="str">
        <f>IF(ISERR(FIND(AB$2,Stac!$S75))=FALSE,"+","-")</f>
        <v>-</v>
      </c>
      <c r="AC70" s="38" t="str">
        <f>IF(ISERR(FIND(AC$2,Stac!$S75))=FALSE,"+","-")</f>
        <v>-</v>
      </c>
      <c r="AD70" s="38" t="str">
        <f>IF(ISERR(FIND(AD$2,Stac!$S75))=FALSE,"+","-")</f>
        <v>-</v>
      </c>
      <c r="AE70" s="38" t="str">
        <f>IF(ISERR(FIND(AE$2,Stac!$S75))=FALSE,"+","-")</f>
        <v>-</v>
      </c>
      <c r="AF70" s="38" t="str">
        <f>IF(ISERR(FIND(AF$2,Stac!$S75))=FALSE,"+","-")</f>
        <v>-</v>
      </c>
      <c r="AG70" s="38" t="str">
        <f>IF(ISERR(FIND(AG$2,Stac!$S75))=FALSE,"+","-")</f>
        <v>-</v>
      </c>
      <c r="AH70" s="38" t="str">
        <f>IF(ISERR(FIND(AH$2,Stac!$T75))=FALSE,"+","-")</f>
        <v>-</v>
      </c>
      <c r="AI70" s="38" t="str">
        <f>IF(ISERR(FIND(AI$2,Stac!$T75))=FALSE,"+","-")</f>
        <v>-</v>
      </c>
      <c r="AJ70" s="38" t="str">
        <f>IF(ISERR(FIND(AJ$2,Stac!$T75))=FALSE,"+","-")</f>
        <v>-</v>
      </c>
      <c r="AK70" s="38" t="str">
        <f>IF(ISERR(FIND(AK$2,Stac!$T75))=FALSE,"+","-")</f>
        <v>-</v>
      </c>
      <c r="AL70" s="38" t="str">
        <f>IF(ISERR(FIND(AL$2,Stac!$T75))=FALSE,"+","-")</f>
        <v>-</v>
      </c>
    </row>
    <row r="71" spans="1:38" x14ac:dyDescent="0.2">
      <c r="A71" s="117" t="str">
        <f>Stac!C76</f>
        <v xml:space="preserve"> Informatyzacja przedsiębiorstw</v>
      </c>
      <c r="B71" s="38" t="str">
        <f>IF(ISERR(FIND(B$2,Stac!$R76))=FALSE,"+","-")</f>
        <v>-</v>
      </c>
      <c r="C71" s="38" t="str">
        <f>IF(ISERR(FIND(C$2,Stac!$R76))=FALSE,"+","-")</f>
        <v>-</v>
      </c>
      <c r="D71" s="38" t="str">
        <f>IF(ISERR(FIND(D$2,Stac!$R76))=FALSE,"+","-")</f>
        <v>-</v>
      </c>
      <c r="E71" s="38" t="str">
        <f>IF(ISERR(FIND(E$2,Stac!$R76))=FALSE,"+","-")</f>
        <v>+</v>
      </c>
      <c r="F71" s="38" t="str">
        <f>IF(ISERR(FIND(F$2,Stac!$R76))=FALSE,"+","-")</f>
        <v>-</v>
      </c>
      <c r="G71" s="38" t="str">
        <f>IF(ISERR(FIND(G$2,Stac!$R76))=FALSE,"+","-")</f>
        <v>+</v>
      </c>
      <c r="H71" s="38" t="str">
        <f>IF(ISERR(FIND(H$2,Stac!$R76))=FALSE,"+","-")</f>
        <v>+</v>
      </c>
      <c r="I71" s="38" t="str">
        <f>IF(ISERR(FIND(I$2,Stac!$R76))=FALSE,"+","-")</f>
        <v>-</v>
      </c>
      <c r="J71" s="38" t="str">
        <f>IF(ISERR(FIND(J$2,Stac!$R76))=FALSE,"+","-")</f>
        <v>+</v>
      </c>
      <c r="K71" s="38" t="str">
        <f>IF(ISERR(FIND(K$2,Stac!$R76))=FALSE,"+","-")</f>
        <v>+</v>
      </c>
      <c r="L71" s="38" t="str">
        <f>IF(ISERR(FIND(L$2,Stac!$R76))=FALSE,"+","-")</f>
        <v>-</v>
      </c>
      <c r="M71" s="118" t="str">
        <f>Stac!C76</f>
        <v xml:space="preserve"> Informatyzacja przedsiębiorstw</v>
      </c>
      <c r="N71" s="38" t="str">
        <f>IF(ISERR(FIND(N$2,Stac!$S76))=FALSE,"+","-")</f>
        <v>+</v>
      </c>
      <c r="O71" s="38" t="str">
        <f>IF(ISERR(FIND(O$2,Stac!$S76))=FALSE,"+","-")</f>
        <v>+</v>
      </c>
      <c r="P71" s="38" t="str">
        <f>IF(ISERR(FIND(P$2,Stac!$S76))=FALSE,"+","-")</f>
        <v>-</v>
      </c>
      <c r="Q71" s="38" t="str">
        <f>IF(ISERR(FIND(Q$2,Stac!$S76))=FALSE,"+","-")</f>
        <v>-</v>
      </c>
      <c r="R71" s="38" t="str">
        <f>IF(ISERR(FIND(R$2,Stac!$S76))=FALSE,"+","-")</f>
        <v>+</v>
      </c>
      <c r="S71" s="38" t="str">
        <f>IF(ISERR(FIND(S$2,Stac!$S76))=FALSE,"+","-")</f>
        <v>-</v>
      </c>
      <c r="T71" s="38" t="str">
        <f>IF(ISERR(FIND(T$2,Stac!$S76))=FALSE,"+","-")</f>
        <v>-</v>
      </c>
      <c r="U71" s="38" t="str">
        <f>IF(ISERR(FIND(U$2,Stac!$S76))=FALSE,"+","-")</f>
        <v>-</v>
      </c>
      <c r="V71" s="38" t="str">
        <f>IF(ISERR(FIND(V$2,Stac!$S76))=FALSE,"+","-")</f>
        <v>-</v>
      </c>
      <c r="W71" s="38" t="str">
        <f>IF(ISERR(FIND(W$2,Stac!$S76))=FALSE,"+","-")</f>
        <v>+</v>
      </c>
      <c r="X71" s="38" t="str">
        <f>IF(ISERR(FIND(X$2,Stac!$S76))=FALSE,"+","-")</f>
        <v>-</v>
      </c>
      <c r="Y71" s="118" t="str">
        <f>Stac!C76</f>
        <v xml:space="preserve"> Informatyzacja przedsiębiorstw</v>
      </c>
      <c r="Z71" s="38" t="str">
        <f>IF(ISERR(FIND(Z$2,Stac!$S76))=FALSE,"+","-")</f>
        <v>-</v>
      </c>
      <c r="AA71" s="38" t="str">
        <f>IF(ISERR(FIND(AA$2,Stac!$S76))=FALSE,"+","-")</f>
        <v>-</v>
      </c>
      <c r="AB71" s="38" t="str">
        <f>IF(ISERR(FIND(AB$2,Stac!$S76))=FALSE,"+","-")</f>
        <v>-</v>
      </c>
      <c r="AC71" s="38" t="str">
        <f>IF(ISERR(FIND(AC$2,Stac!$S76))=FALSE,"+","-")</f>
        <v>-</v>
      </c>
      <c r="AD71" s="38" t="str">
        <f>IF(ISERR(FIND(AD$2,Stac!$S76))=FALSE,"+","-")</f>
        <v>-</v>
      </c>
      <c r="AE71" s="38" t="str">
        <f>IF(ISERR(FIND(AE$2,Stac!$S76))=FALSE,"+","-")</f>
        <v>-</v>
      </c>
      <c r="AF71" s="38" t="str">
        <f>IF(ISERR(FIND(AF$2,Stac!$S76))=FALSE,"+","-")</f>
        <v>-</v>
      </c>
      <c r="AG71" s="38" t="str">
        <f>IF(ISERR(FIND(AG$2,Stac!$S76))=FALSE,"+","-")</f>
        <v>-</v>
      </c>
      <c r="AH71" s="38" t="str">
        <f>IF(ISERR(FIND(AH$2,Stac!$T76))=FALSE,"+","-")</f>
        <v>+</v>
      </c>
      <c r="AI71" s="38" t="str">
        <f>IF(ISERR(FIND(AI$2,Stac!$T76))=FALSE,"+","-")</f>
        <v>+</v>
      </c>
      <c r="AJ71" s="38" t="str">
        <f>IF(ISERR(FIND(AJ$2,Stac!$T76))=FALSE,"+","-")</f>
        <v>-</v>
      </c>
      <c r="AK71" s="38" t="str">
        <f>IF(ISERR(FIND(AK$2,Stac!$T76))=FALSE,"+","-")</f>
        <v>-</v>
      </c>
      <c r="AL71" s="38" t="str">
        <f>IF(ISERR(FIND(AL$2,Stac!$T76))=FALSE,"+","-")</f>
        <v>-</v>
      </c>
    </row>
    <row r="72" spans="1:38" ht="25.5" x14ac:dyDescent="0.2">
      <c r="A72" s="117" t="str">
        <f>Stac!C77</f>
        <v>Przedmiot obieralny 6: Bioinformatyka / Informatyka w medycynie</v>
      </c>
      <c r="B72" s="38" t="str">
        <f>IF(ISERR(FIND(B$2,Stac!$R77))=FALSE,"+","-")</f>
        <v>-</v>
      </c>
      <c r="C72" s="38" t="str">
        <f>IF(ISERR(FIND(C$2,Stac!$R77))=FALSE,"+","-")</f>
        <v>-</v>
      </c>
      <c r="D72" s="38" t="str">
        <f>IF(ISERR(FIND(D$2,Stac!$R77))=FALSE,"+","-")</f>
        <v>-</v>
      </c>
      <c r="E72" s="38" t="str">
        <f>IF(ISERR(FIND(E$2,Stac!$R77))=FALSE,"+","-")</f>
        <v>+</v>
      </c>
      <c r="F72" s="38" t="str">
        <f>IF(ISERR(FIND(F$2,Stac!$R77))=FALSE,"+","-")</f>
        <v>+</v>
      </c>
      <c r="G72" s="38" t="str">
        <f>IF(ISERR(FIND(G$2,Stac!$R77))=FALSE,"+","-")</f>
        <v>-</v>
      </c>
      <c r="H72" s="38" t="str">
        <f>IF(ISERR(FIND(H$2,Stac!$R77))=FALSE,"+","-")</f>
        <v>+</v>
      </c>
      <c r="I72" s="38" t="str">
        <f>IF(ISERR(FIND(I$2,Stac!$R77))=FALSE,"+","-")</f>
        <v>-</v>
      </c>
      <c r="J72" s="38" t="str">
        <f>IF(ISERR(FIND(J$2,Stac!$R77))=FALSE,"+","-")</f>
        <v>-</v>
      </c>
      <c r="K72" s="38" t="str">
        <f>IF(ISERR(FIND(K$2,Stac!$R77))=FALSE,"+","-")</f>
        <v>-</v>
      </c>
      <c r="L72" s="38" t="str">
        <f>IF(ISERR(FIND(L$2,Stac!$R77))=FALSE,"+","-")</f>
        <v>-</v>
      </c>
      <c r="M72" s="118" t="str">
        <f>Stac!C77</f>
        <v>Przedmiot obieralny 6: Bioinformatyka / Informatyka w medycynie</v>
      </c>
      <c r="N72" s="38" t="str">
        <f>IF(ISERR(FIND(N$2,Stac!$S77))=FALSE,"+","-")</f>
        <v>+</v>
      </c>
      <c r="O72" s="38" t="str">
        <f>IF(ISERR(FIND(O$2,Stac!$S77))=FALSE,"+","-")</f>
        <v>-</v>
      </c>
      <c r="P72" s="38" t="str">
        <f>IF(ISERR(FIND(P$2,Stac!$S77))=FALSE,"+","-")</f>
        <v>-</v>
      </c>
      <c r="Q72" s="38" t="str">
        <f>IF(ISERR(FIND(Q$2,Stac!$S77))=FALSE,"+","-")</f>
        <v>+</v>
      </c>
      <c r="R72" s="38" t="str">
        <f>IF(ISERR(FIND(R$2,Stac!$S77))=FALSE,"+","-")</f>
        <v>-</v>
      </c>
      <c r="S72" s="38" t="str">
        <f>IF(ISERR(FIND(S$2,Stac!$S77))=FALSE,"+","-")</f>
        <v>-</v>
      </c>
      <c r="T72" s="38" t="str">
        <f>IF(ISERR(FIND(T$2,Stac!$S77))=FALSE,"+","-")</f>
        <v>-</v>
      </c>
      <c r="U72" s="38" t="str">
        <f>IF(ISERR(FIND(U$2,Stac!$S77))=FALSE,"+","-")</f>
        <v>-</v>
      </c>
      <c r="V72" s="38" t="str">
        <f>IF(ISERR(FIND(V$2,Stac!$S77))=FALSE,"+","-")</f>
        <v>-</v>
      </c>
      <c r="W72" s="38" t="str">
        <f>IF(ISERR(FIND(W$2,Stac!$S77))=FALSE,"+","-")</f>
        <v>-</v>
      </c>
      <c r="X72" s="38" t="str">
        <f>IF(ISERR(FIND(X$2,Stac!$S77))=FALSE,"+","-")</f>
        <v>-</v>
      </c>
      <c r="Y72" s="118" t="str">
        <f>Stac!C77</f>
        <v>Przedmiot obieralny 6: Bioinformatyka / Informatyka w medycynie</v>
      </c>
      <c r="Z72" s="38" t="str">
        <f>IF(ISERR(FIND(Z$2,Stac!$S77))=FALSE,"+","-")</f>
        <v>-</v>
      </c>
      <c r="AA72" s="38" t="str">
        <f>IF(ISERR(FIND(AA$2,Stac!$S77))=FALSE,"+","-")</f>
        <v>-</v>
      </c>
      <c r="AB72" s="38" t="str">
        <f>IF(ISERR(FIND(AB$2,Stac!$S77))=FALSE,"+","-")</f>
        <v>-</v>
      </c>
      <c r="AC72" s="38" t="str">
        <f>IF(ISERR(FIND(AC$2,Stac!$S77))=FALSE,"+","-")</f>
        <v>+</v>
      </c>
      <c r="AD72" s="38" t="str">
        <f>IF(ISERR(FIND(AD$2,Stac!$S77))=FALSE,"+","-")</f>
        <v>-</v>
      </c>
      <c r="AE72" s="38" t="str">
        <f>IF(ISERR(FIND(AE$2,Stac!$S77))=FALSE,"+","-")</f>
        <v>-</v>
      </c>
      <c r="AF72" s="38" t="str">
        <f>IF(ISERR(FIND(AF$2,Stac!$S77))=FALSE,"+","-")</f>
        <v>+</v>
      </c>
      <c r="AG72" s="38" t="str">
        <f>IF(ISERR(FIND(AG$2,Stac!$S77))=FALSE,"+","-")</f>
        <v>-</v>
      </c>
      <c r="AH72" s="38" t="str">
        <f>IF(ISERR(FIND(AH$2,Stac!$T77))=FALSE,"+","-")</f>
        <v>+</v>
      </c>
      <c r="AI72" s="38" t="str">
        <f>IF(ISERR(FIND(AI$2,Stac!$T77))=FALSE,"+","-")</f>
        <v>+</v>
      </c>
      <c r="AJ72" s="38" t="str">
        <f>IF(ISERR(FIND(AJ$2,Stac!$T77))=FALSE,"+","-")</f>
        <v>-</v>
      </c>
      <c r="AK72" s="38" t="str">
        <f>IF(ISERR(FIND(AK$2,Stac!$T77))=FALSE,"+","-")</f>
        <v>-</v>
      </c>
      <c r="AL72" s="38" t="str">
        <f>IF(ISERR(FIND(AL$2,Stac!$T77))=FALSE,"+","-")</f>
        <v>-</v>
      </c>
    </row>
    <row r="73" spans="1:38" ht="38.25" x14ac:dyDescent="0.2">
      <c r="A73" s="117" t="str">
        <f>Stac!C78</f>
        <v>Przedmiot obieralny 7: Podstawy aplikacji internetowych / Advanced Internet Applications</v>
      </c>
      <c r="B73" s="38" t="str">
        <f>IF(ISERR(FIND(B$2,Stac!$R78))=FALSE,"+","-")</f>
        <v>-</v>
      </c>
      <c r="C73" s="38" t="str">
        <f>IF(ISERR(FIND(C$2,Stac!$R78))=FALSE,"+","-")</f>
        <v>-</v>
      </c>
      <c r="D73" s="38" t="str">
        <f>IF(ISERR(FIND(D$2,Stac!$R78))=FALSE,"+","-")</f>
        <v>-</v>
      </c>
      <c r="E73" s="38" t="str">
        <f>IF(ISERR(FIND(E$2,Stac!$R78))=FALSE,"+","-")</f>
        <v>+</v>
      </c>
      <c r="F73" s="38" t="str">
        <f>IF(ISERR(FIND(F$2,Stac!$R78))=FALSE,"+","-")</f>
        <v>-</v>
      </c>
      <c r="G73" s="38" t="str">
        <f>IF(ISERR(FIND(G$2,Stac!$R78))=FALSE,"+","-")</f>
        <v>-</v>
      </c>
      <c r="H73" s="38" t="str">
        <f>IF(ISERR(FIND(H$2,Stac!$R78))=FALSE,"+","-")</f>
        <v>+</v>
      </c>
      <c r="I73" s="38" t="str">
        <f>IF(ISERR(FIND(I$2,Stac!$R78))=FALSE,"+","-")</f>
        <v>-</v>
      </c>
      <c r="J73" s="38" t="str">
        <f>IF(ISERR(FIND(J$2,Stac!$R78))=FALSE,"+","-")</f>
        <v>-</v>
      </c>
      <c r="K73" s="38" t="str">
        <f>IF(ISERR(FIND(K$2,Stac!$R78))=FALSE,"+","-")</f>
        <v>-</v>
      </c>
      <c r="L73" s="38" t="str">
        <f>IF(ISERR(FIND(L$2,Stac!$R78))=FALSE,"+","-")</f>
        <v>-</v>
      </c>
      <c r="M73" s="118" t="str">
        <f>Stac!C78</f>
        <v>Przedmiot obieralny 7: Podstawy aplikacji internetowych / Advanced Internet Applications</v>
      </c>
      <c r="N73" s="38" t="str">
        <f>IF(ISERR(FIND(N$2,Stac!$S78))=FALSE,"+","-")</f>
        <v>-</v>
      </c>
      <c r="O73" s="38" t="str">
        <f>IF(ISERR(FIND(O$2,Stac!$S78))=FALSE,"+","-")</f>
        <v>-</v>
      </c>
      <c r="P73" s="38" t="str">
        <f>IF(ISERR(FIND(P$2,Stac!$S78))=FALSE,"+","-")</f>
        <v>-</v>
      </c>
      <c r="Q73" s="38" t="str">
        <f>IF(ISERR(FIND(Q$2,Stac!$S78))=FALSE,"+","-")</f>
        <v>-</v>
      </c>
      <c r="R73" s="38" t="str">
        <f>IF(ISERR(FIND(R$2,Stac!$S78))=FALSE,"+","-")</f>
        <v>-</v>
      </c>
      <c r="S73" s="38" t="str">
        <f>IF(ISERR(FIND(S$2,Stac!$S78))=FALSE,"+","-")</f>
        <v>-</v>
      </c>
      <c r="T73" s="38" t="str">
        <f>IF(ISERR(FIND(T$2,Stac!$S78))=FALSE,"+","-")</f>
        <v>-</v>
      </c>
      <c r="U73" s="38" t="str">
        <f>IF(ISERR(FIND(U$2,Stac!$S78))=FALSE,"+","-")</f>
        <v>-</v>
      </c>
      <c r="V73" s="38" t="str">
        <f>IF(ISERR(FIND(V$2,Stac!$S78))=FALSE,"+","-")</f>
        <v>-</v>
      </c>
      <c r="W73" s="38" t="str">
        <f>IF(ISERR(FIND(W$2,Stac!$S78))=FALSE,"+","-")</f>
        <v>+</v>
      </c>
      <c r="X73" s="38" t="str">
        <f>IF(ISERR(FIND(X$2,Stac!$S78))=FALSE,"+","-")</f>
        <v>+</v>
      </c>
      <c r="Y73" s="118" t="str">
        <f>Stac!C78</f>
        <v>Przedmiot obieralny 7: Podstawy aplikacji internetowych / Advanced Internet Applications</v>
      </c>
      <c r="Z73" s="38" t="str">
        <f>IF(ISERR(FIND(Z$2,Stac!$S78))=FALSE,"+","-")</f>
        <v>+</v>
      </c>
      <c r="AA73" s="38" t="str">
        <f>IF(ISERR(FIND(AA$2,Stac!$S78))=FALSE,"+","-")</f>
        <v>-</v>
      </c>
      <c r="AB73" s="38" t="str">
        <f>IF(ISERR(FIND(AB$2,Stac!$S78))=FALSE,"+","-")</f>
        <v>+</v>
      </c>
      <c r="AC73" s="38" t="str">
        <f>IF(ISERR(FIND(AC$2,Stac!$S78))=FALSE,"+","-")</f>
        <v>-</v>
      </c>
      <c r="AD73" s="38" t="str">
        <f>IF(ISERR(FIND(AD$2,Stac!$S78))=FALSE,"+","-")</f>
        <v>-</v>
      </c>
      <c r="AE73" s="38" t="str">
        <f>IF(ISERR(FIND(AE$2,Stac!$S78))=FALSE,"+","-")</f>
        <v>-</v>
      </c>
      <c r="AF73" s="38" t="str">
        <f>IF(ISERR(FIND(AF$2,Stac!$S78))=FALSE,"+","-")</f>
        <v>+</v>
      </c>
      <c r="AG73" s="38" t="str">
        <f>IF(ISERR(FIND(AG$2,Stac!$S78))=FALSE,"+","-")</f>
        <v>-</v>
      </c>
      <c r="AH73" s="38" t="str">
        <f>IF(ISERR(FIND(AH$2,Stac!$T78))=FALSE,"+","-")</f>
        <v>+</v>
      </c>
      <c r="AI73" s="38" t="str">
        <f>IF(ISERR(FIND(AI$2,Stac!$T78))=FALSE,"+","-")</f>
        <v>+</v>
      </c>
      <c r="AJ73" s="38" t="str">
        <f>IF(ISERR(FIND(AJ$2,Stac!$T78))=FALSE,"+","-")</f>
        <v>+</v>
      </c>
      <c r="AK73" s="38" t="str">
        <f>IF(ISERR(FIND(AK$2,Stac!$T78))=FALSE,"+","-")</f>
        <v>-</v>
      </c>
      <c r="AL73" s="38" t="str">
        <f>IF(ISERR(FIND(AL$2,Stac!$T78))=FALSE,"+","-")</f>
        <v>-</v>
      </c>
    </row>
    <row r="74" spans="1:38" x14ac:dyDescent="0.2">
      <c r="A74" s="117" t="str">
        <f>Stac!C79</f>
        <v>Przetwarzanie rozproszone</v>
      </c>
      <c r="B74" s="38" t="str">
        <f>IF(ISERR(FIND(B$2,Stac!$R79))=FALSE,"+","-")</f>
        <v>-</v>
      </c>
      <c r="C74" s="38" t="str">
        <f>IF(ISERR(FIND(C$2,Stac!$R79))=FALSE,"+","-")</f>
        <v>-</v>
      </c>
      <c r="D74" s="38" t="str">
        <f>IF(ISERR(FIND(D$2,Stac!$R79))=FALSE,"+","-")</f>
        <v>-</v>
      </c>
      <c r="E74" s="38" t="str">
        <f>IF(ISERR(FIND(E$2,Stac!$R79))=FALSE,"+","-")</f>
        <v>+</v>
      </c>
      <c r="F74" s="38" t="str">
        <f>IF(ISERR(FIND(F$2,Stac!$R79))=FALSE,"+","-")</f>
        <v>+</v>
      </c>
      <c r="G74" s="38" t="str">
        <f>IF(ISERR(FIND(G$2,Stac!$R79))=FALSE,"+","-")</f>
        <v>-</v>
      </c>
      <c r="H74" s="38" t="str">
        <f>IF(ISERR(FIND(H$2,Stac!$R79))=FALSE,"+","-")</f>
        <v>+</v>
      </c>
      <c r="I74" s="38" t="str">
        <f>IF(ISERR(FIND(I$2,Stac!$R79))=FALSE,"+","-")</f>
        <v>-</v>
      </c>
      <c r="J74" s="38" t="str">
        <f>IF(ISERR(FIND(J$2,Stac!$R79))=FALSE,"+","-")</f>
        <v>-</v>
      </c>
      <c r="K74" s="38" t="str">
        <f>IF(ISERR(FIND(K$2,Stac!$R79))=FALSE,"+","-")</f>
        <v>-</v>
      </c>
      <c r="L74" s="38" t="str">
        <f>IF(ISERR(FIND(L$2,Stac!$R79))=FALSE,"+","-")</f>
        <v>-</v>
      </c>
      <c r="M74" s="118" t="str">
        <f>Stac!C79</f>
        <v>Przetwarzanie rozproszone</v>
      </c>
      <c r="N74" s="38" t="str">
        <f>IF(ISERR(FIND(N$2,Stac!$S79))=FALSE,"+","-")</f>
        <v>-</v>
      </c>
      <c r="O74" s="38" t="str">
        <f>IF(ISERR(FIND(O$2,Stac!$S79))=FALSE,"+","-")</f>
        <v>-</v>
      </c>
      <c r="P74" s="38" t="str">
        <f>IF(ISERR(FIND(P$2,Stac!$S79))=FALSE,"+","-")</f>
        <v>-</v>
      </c>
      <c r="Q74" s="38" t="str">
        <f>IF(ISERR(FIND(Q$2,Stac!$S79))=FALSE,"+","-")</f>
        <v>+</v>
      </c>
      <c r="R74" s="38" t="str">
        <f>IF(ISERR(FIND(R$2,Stac!$S79))=FALSE,"+","-")</f>
        <v>-</v>
      </c>
      <c r="S74" s="38" t="str">
        <f>IF(ISERR(FIND(S$2,Stac!$S79))=FALSE,"+","-")</f>
        <v>-</v>
      </c>
      <c r="T74" s="38" t="str">
        <f>IF(ISERR(FIND(T$2,Stac!$S79))=FALSE,"+","-")</f>
        <v>-</v>
      </c>
      <c r="U74" s="38" t="str">
        <f>IF(ISERR(FIND(U$2,Stac!$S79))=FALSE,"+","-")</f>
        <v>-</v>
      </c>
      <c r="V74" s="38" t="str">
        <f>IF(ISERR(FIND(V$2,Stac!$S79))=FALSE,"+","-")</f>
        <v>+</v>
      </c>
      <c r="W74" s="38" t="str">
        <f>IF(ISERR(FIND(W$2,Stac!$S79))=FALSE,"+","-")</f>
        <v>+</v>
      </c>
      <c r="X74" s="38" t="str">
        <f>IF(ISERR(FIND(X$2,Stac!$S79))=FALSE,"+","-")</f>
        <v>+</v>
      </c>
      <c r="Y74" s="118" t="str">
        <f>Stac!C79</f>
        <v>Przetwarzanie rozproszone</v>
      </c>
      <c r="Z74" s="38" t="str">
        <f>IF(ISERR(FIND(Z$2,Stac!$S79))=FALSE,"+","-")</f>
        <v>-</v>
      </c>
      <c r="AA74" s="38" t="str">
        <f>IF(ISERR(FIND(AA$2,Stac!$S79))=FALSE,"+","-")</f>
        <v>-</v>
      </c>
      <c r="AB74" s="38" t="str">
        <f>IF(ISERR(FIND(AB$2,Stac!$S79))=FALSE,"+","-")</f>
        <v>-</v>
      </c>
      <c r="AC74" s="38" t="str">
        <f>IF(ISERR(FIND(AC$2,Stac!$S79))=FALSE,"+","-")</f>
        <v>-</v>
      </c>
      <c r="AD74" s="38" t="str">
        <f>IF(ISERR(FIND(AD$2,Stac!$S79))=FALSE,"+","-")</f>
        <v>-</v>
      </c>
      <c r="AE74" s="38" t="str">
        <f>IF(ISERR(FIND(AE$2,Stac!$S79))=FALSE,"+","-")</f>
        <v>-</v>
      </c>
      <c r="AF74" s="38" t="str">
        <f>IF(ISERR(FIND(AF$2,Stac!$S79))=FALSE,"+","-")</f>
        <v>+</v>
      </c>
      <c r="AG74" s="38" t="str">
        <f>IF(ISERR(FIND(AG$2,Stac!$S79))=FALSE,"+","-")</f>
        <v>-</v>
      </c>
      <c r="AH74" s="38" t="str">
        <f>IF(ISERR(FIND(AH$2,Stac!$T79))=FALSE,"+","-")</f>
        <v>+</v>
      </c>
      <c r="AI74" s="38" t="str">
        <f>IF(ISERR(FIND(AI$2,Stac!$T79))=FALSE,"+","-")</f>
        <v>+</v>
      </c>
      <c r="AJ74" s="38" t="str">
        <f>IF(ISERR(FIND(AJ$2,Stac!$T79))=FALSE,"+","-")</f>
        <v>-</v>
      </c>
      <c r="AK74" s="38" t="str">
        <f>IF(ISERR(FIND(AK$2,Stac!$T79))=FALSE,"+","-")</f>
        <v>-</v>
      </c>
      <c r="AL74" s="38" t="str">
        <f>IF(ISERR(FIND(AL$2,Stac!$T79))=FALSE,"+","-")</f>
        <v>-</v>
      </c>
    </row>
    <row r="75" spans="1:38" ht="38.25" x14ac:dyDescent="0.2">
      <c r="A75" s="117" t="str">
        <f>Stac!C80</f>
        <v>Przedmiot obieralny 8:  Aplikacje mobilne  / Systemy i aplikacje bez granic (ubiquitous)</v>
      </c>
      <c r="B75" s="38" t="str">
        <f>IF(ISERR(FIND(B$2,Stac!$R80))=FALSE,"+","-")</f>
        <v>-</v>
      </c>
      <c r="C75" s="38" t="str">
        <f>IF(ISERR(FIND(C$2,Stac!$R80))=FALSE,"+","-")</f>
        <v>-</v>
      </c>
      <c r="D75" s="38" t="str">
        <f>IF(ISERR(FIND(D$2,Stac!$R80))=FALSE,"+","-")</f>
        <v>-</v>
      </c>
      <c r="E75" s="38" t="str">
        <f>IF(ISERR(FIND(E$2,Stac!$R80))=FALSE,"+","-")</f>
        <v>+</v>
      </c>
      <c r="F75" s="38" t="str">
        <f>IF(ISERR(FIND(F$2,Stac!$R80))=FALSE,"+","-")</f>
        <v>+</v>
      </c>
      <c r="G75" s="38" t="str">
        <f>IF(ISERR(FIND(G$2,Stac!$R80))=FALSE,"+","-")</f>
        <v>-</v>
      </c>
      <c r="H75" s="38" t="str">
        <f>IF(ISERR(FIND(H$2,Stac!$R80))=FALSE,"+","-")</f>
        <v>+</v>
      </c>
      <c r="I75" s="38" t="str">
        <f>IF(ISERR(FIND(I$2,Stac!$R80))=FALSE,"+","-")</f>
        <v>-</v>
      </c>
      <c r="J75" s="38" t="str">
        <f>IF(ISERR(FIND(J$2,Stac!$R80))=FALSE,"+","-")</f>
        <v>-</v>
      </c>
      <c r="K75" s="38" t="str">
        <f>IF(ISERR(FIND(K$2,Stac!$R80))=FALSE,"+","-")</f>
        <v>-</v>
      </c>
      <c r="L75" s="38" t="str">
        <f>IF(ISERR(FIND(L$2,Stac!$R80))=FALSE,"+","-")</f>
        <v>-</v>
      </c>
      <c r="M75" s="118" t="str">
        <f>Stac!C80</f>
        <v>Przedmiot obieralny 8:  Aplikacje mobilne  / Systemy i aplikacje bez granic (ubiquitous)</v>
      </c>
      <c r="N75" s="38" t="str">
        <f>IF(ISERR(FIND(N$2,Stac!$S80))=FALSE,"+","-")</f>
        <v>+</v>
      </c>
      <c r="O75" s="38" t="str">
        <f>IF(ISERR(FIND(O$2,Stac!$S80))=FALSE,"+","-")</f>
        <v>+</v>
      </c>
      <c r="P75" s="38" t="str">
        <f>IF(ISERR(FIND(P$2,Stac!$S80))=FALSE,"+","-")</f>
        <v>-</v>
      </c>
      <c r="Q75" s="38" t="str">
        <f>IF(ISERR(FIND(Q$2,Stac!$S80))=FALSE,"+","-")</f>
        <v>+</v>
      </c>
      <c r="R75" s="38" t="str">
        <f>IF(ISERR(FIND(R$2,Stac!$S80))=FALSE,"+","-")</f>
        <v>-</v>
      </c>
      <c r="S75" s="38" t="str">
        <f>IF(ISERR(FIND(S$2,Stac!$S80))=FALSE,"+","-")</f>
        <v>-</v>
      </c>
      <c r="T75" s="38" t="str">
        <f>IF(ISERR(FIND(T$2,Stac!$S80))=FALSE,"+","-")</f>
        <v>-</v>
      </c>
      <c r="U75" s="38" t="str">
        <f>IF(ISERR(FIND(U$2,Stac!$S80))=FALSE,"+","-")</f>
        <v>-</v>
      </c>
      <c r="V75" s="38" t="str">
        <f>IF(ISERR(FIND(V$2,Stac!$S80))=FALSE,"+","-")</f>
        <v>-</v>
      </c>
      <c r="W75" s="38" t="str">
        <f>IF(ISERR(FIND(W$2,Stac!$S80))=FALSE,"+","-")</f>
        <v>+</v>
      </c>
      <c r="X75" s="38" t="str">
        <f>IF(ISERR(FIND(X$2,Stac!$S80))=FALSE,"+","-")</f>
        <v>+</v>
      </c>
      <c r="Y75" s="118" t="str">
        <f>Stac!C80</f>
        <v>Przedmiot obieralny 8:  Aplikacje mobilne  / Systemy i aplikacje bez granic (ubiquitous)</v>
      </c>
      <c r="Z75" s="38" t="str">
        <f>IF(ISERR(FIND(Z$2,Stac!$S80))=FALSE,"+","-")</f>
        <v>-</v>
      </c>
      <c r="AA75" s="38" t="str">
        <f>IF(ISERR(FIND(AA$2,Stac!$S80))=FALSE,"+","-")</f>
        <v>-</v>
      </c>
      <c r="AB75" s="38" t="str">
        <f>IF(ISERR(FIND(AB$2,Stac!$S80))=FALSE,"+","-")</f>
        <v>-</v>
      </c>
      <c r="AC75" s="38" t="str">
        <f>IF(ISERR(FIND(AC$2,Stac!$S80))=FALSE,"+","-")</f>
        <v>-</v>
      </c>
      <c r="AD75" s="38" t="str">
        <f>IF(ISERR(FIND(AD$2,Stac!$S80))=FALSE,"+","-")</f>
        <v>-</v>
      </c>
      <c r="AE75" s="38" t="str">
        <f>IF(ISERR(FIND(AE$2,Stac!$S80))=FALSE,"+","-")</f>
        <v>-</v>
      </c>
      <c r="AF75" s="38" t="str">
        <f>IF(ISERR(FIND(AF$2,Stac!$S80))=FALSE,"+","-")</f>
        <v>-</v>
      </c>
      <c r="AG75" s="38" t="str">
        <f>IF(ISERR(FIND(AG$2,Stac!$S80))=FALSE,"+","-")</f>
        <v>+</v>
      </c>
      <c r="AH75" s="38" t="str">
        <f>IF(ISERR(FIND(AH$2,Stac!$T80))=FALSE,"+","-")</f>
        <v>+</v>
      </c>
      <c r="AI75" s="38" t="str">
        <f>IF(ISERR(FIND(AI$2,Stac!$T80))=FALSE,"+","-")</f>
        <v>+</v>
      </c>
      <c r="AJ75" s="38" t="str">
        <f>IF(ISERR(FIND(AJ$2,Stac!$T80))=FALSE,"+","-")</f>
        <v>-</v>
      </c>
      <c r="AK75" s="38" t="str">
        <f>IF(ISERR(FIND(AK$2,Stac!$T80))=FALSE,"+","-")</f>
        <v>-</v>
      </c>
      <c r="AL75" s="38" t="str">
        <f>IF(ISERR(FIND(AL$2,Stac!$T80))=FALSE,"+","-")</f>
        <v>-</v>
      </c>
    </row>
    <row r="76" spans="1:38" ht="51" x14ac:dyDescent="0.2">
      <c r="A76" s="117" t="str">
        <f>Stac!C81</f>
        <v xml:space="preserve">Przedmiot obieralny 9: Przetwarzanie języka naturalnego / Natural language processing / Wyszukiwanie i przetwarzanie zasobów informacyjnych </v>
      </c>
      <c r="B76" s="38" t="str">
        <f>IF(ISERR(FIND(B$2,Stac!$R81))=FALSE,"+","-")</f>
        <v>+</v>
      </c>
      <c r="C76" s="38" t="str">
        <f>IF(ISERR(FIND(C$2,Stac!$R81))=FALSE,"+","-")</f>
        <v>-</v>
      </c>
      <c r="D76" s="38" t="str">
        <f>IF(ISERR(FIND(D$2,Stac!$R81))=FALSE,"+","-")</f>
        <v>-</v>
      </c>
      <c r="E76" s="38" t="str">
        <f>IF(ISERR(FIND(E$2,Stac!$R81))=FALSE,"+","-")</f>
        <v>+</v>
      </c>
      <c r="F76" s="38" t="str">
        <f>IF(ISERR(FIND(F$2,Stac!$R81))=FALSE,"+","-")</f>
        <v>+</v>
      </c>
      <c r="G76" s="38" t="str">
        <f>IF(ISERR(FIND(G$2,Stac!$R81))=FALSE,"+","-")</f>
        <v>-</v>
      </c>
      <c r="H76" s="38" t="str">
        <f>IF(ISERR(FIND(H$2,Stac!$R81))=FALSE,"+","-")</f>
        <v>+</v>
      </c>
      <c r="I76" s="38" t="str">
        <f>IF(ISERR(FIND(I$2,Stac!$R81))=FALSE,"+","-")</f>
        <v>-</v>
      </c>
      <c r="J76" s="38" t="str">
        <f>IF(ISERR(FIND(J$2,Stac!$R81))=FALSE,"+","-")</f>
        <v>-</v>
      </c>
      <c r="K76" s="38" t="str">
        <f>IF(ISERR(FIND(K$2,Stac!$R81))=FALSE,"+","-")</f>
        <v>-</v>
      </c>
      <c r="L76" s="38" t="str">
        <f>IF(ISERR(FIND(L$2,Stac!$R81))=FALSE,"+","-")</f>
        <v>-</v>
      </c>
      <c r="M76" s="118" t="str">
        <f>Stac!C81</f>
        <v xml:space="preserve">Przedmiot obieralny 9: Przetwarzanie języka naturalnego / Natural language processing / Wyszukiwanie i przetwarzanie zasobów informacyjnych </v>
      </c>
      <c r="N76" s="38" t="str">
        <f>IF(ISERR(FIND(N$2,Stac!$S81))=FALSE,"+","-")</f>
        <v>+</v>
      </c>
      <c r="O76" s="38" t="str">
        <f>IF(ISERR(FIND(O$2,Stac!$S81))=FALSE,"+","-")</f>
        <v>+</v>
      </c>
      <c r="P76" s="38" t="str">
        <f>IF(ISERR(FIND(P$2,Stac!$S81))=FALSE,"+","-")</f>
        <v>-</v>
      </c>
      <c r="Q76" s="38" t="str">
        <f>IF(ISERR(FIND(Q$2,Stac!$S81))=FALSE,"+","-")</f>
        <v>+</v>
      </c>
      <c r="R76" s="38" t="str">
        <f>IF(ISERR(FIND(R$2,Stac!$S81))=FALSE,"+","-")</f>
        <v>-</v>
      </c>
      <c r="S76" s="38" t="str">
        <f>IF(ISERR(FIND(S$2,Stac!$S81))=FALSE,"+","-")</f>
        <v>-</v>
      </c>
      <c r="T76" s="38" t="str">
        <f>IF(ISERR(FIND(T$2,Stac!$S81))=FALSE,"+","-")</f>
        <v>-</v>
      </c>
      <c r="U76" s="38" t="str">
        <f>IF(ISERR(FIND(U$2,Stac!$S81))=FALSE,"+","-")</f>
        <v>-</v>
      </c>
      <c r="V76" s="38" t="str">
        <f>IF(ISERR(FIND(V$2,Stac!$S81))=FALSE,"+","-")</f>
        <v>-</v>
      </c>
      <c r="W76" s="38" t="str">
        <f>IF(ISERR(FIND(W$2,Stac!$S81))=FALSE,"+","-")</f>
        <v>+</v>
      </c>
      <c r="X76" s="38" t="str">
        <f>IF(ISERR(FIND(X$2,Stac!$S81))=FALSE,"+","-")</f>
        <v>+</v>
      </c>
      <c r="Y76" s="118" t="str">
        <f>Stac!C81</f>
        <v xml:space="preserve">Przedmiot obieralny 9: Przetwarzanie języka naturalnego / Natural language processing / Wyszukiwanie i przetwarzanie zasobów informacyjnych </v>
      </c>
      <c r="Z76" s="38" t="str">
        <f>IF(ISERR(FIND(Z$2,Stac!$S81))=FALSE,"+","-")</f>
        <v>-</v>
      </c>
      <c r="AA76" s="38" t="str">
        <f>IF(ISERR(FIND(AA$2,Stac!$S81))=FALSE,"+","-")</f>
        <v>-</v>
      </c>
      <c r="AB76" s="38" t="str">
        <f>IF(ISERR(FIND(AB$2,Stac!$S81))=FALSE,"+","-")</f>
        <v>-</v>
      </c>
      <c r="AC76" s="38" t="str">
        <f>IF(ISERR(FIND(AC$2,Stac!$S81))=FALSE,"+","-")</f>
        <v>-</v>
      </c>
      <c r="AD76" s="38" t="str">
        <f>IF(ISERR(FIND(AD$2,Stac!$S81))=FALSE,"+","-")</f>
        <v>-</v>
      </c>
      <c r="AE76" s="38" t="str">
        <f>IF(ISERR(FIND(AE$2,Stac!$S81))=FALSE,"+","-")</f>
        <v>-</v>
      </c>
      <c r="AF76" s="38" t="str">
        <f>IF(ISERR(FIND(AF$2,Stac!$S81))=FALSE,"+","-")</f>
        <v>-</v>
      </c>
      <c r="AG76" s="38" t="str">
        <f>IF(ISERR(FIND(AG$2,Stac!$S81))=FALSE,"+","-")</f>
        <v>+</v>
      </c>
      <c r="AH76" s="38" t="str">
        <f>IF(ISERR(FIND(AH$2,Stac!$T81))=FALSE,"+","-")</f>
        <v>+</v>
      </c>
      <c r="AI76" s="38" t="str">
        <f>IF(ISERR(FIND(AI$2,Stac!$T81))=FALSE,"+","-")</f>
        <v>+</v>
      </c>
      <c r="AJ76" s="38" t="str">
        <f>IF(ISERR(FIND(AJ$2,Stac!$T81))=FALSE,"+","-")</f>
        <v>+</v>
      </c>
      <c r="AK76" s="38" t="str">
        <f>IF(ISERR(FIND(AK$2,Stac!$T81))=FALSE,"+","-")</f>
        <v>-</v>
      </c>
      <c r="AL76" s="38" t="str">
        <f>IF(ISERR(FIND(AL$2,Stac!$T81))=FALSE,"+","-")</f>
        <v>-</v>
      </c>
    </row>
    <row r="77" spans="1:38" x14ac:dyDescent="0.2">
      <c r="A77" s="117" t="str">
        <f>Stac!C82</f>
        <v>Przetwarzanie równoległe</v>
      </c>
      <c r="B77" s="38" t="str">
        <f>IF(ISERR(FIND(B$2,Stac!$R82))=FALSE,"+","-")</f>
        <v>-</v>
      </c>
      <c r="C77" s="38" t="str">
        <f>IF(ISERR(FIND(C$2,Stac!$R82))=FALSE,"+","-")</f>
        <v>-</v>
      </c>
      <c r="D77" s="38" t="str">
        <f>IF(ISERR(FIND(D$2,Stac!$R82))=FALSE,"+","-")</f>
        <v>-</v>
      </c>
      <c r="E77" s="38" t="str">
        <f>IF(ISERR(FIND(E$2,Stac!$R82))=FALSE,"+","-")</f>
        <v>+</v>
      </c>
      <c r="F77" s="38" t="str">
        <f>IF(ISERR(FIND(F$2,Stac!$R82))=FALSE,"+","-")</f>
        <v>+</v>
      </c>
      <c r="G77" s="38" t="str">
        <f>IF(ISERR(FIND(G$2,Stac!$R82))=FALSE,"+","-")</f>
        <v>-</v>
      </c>
      <c r="H77" s="38" t="str">
        <f>IF(ISERR(FIND(H$2,Stac!$R82))=FALSE,"+","-")</f>
        <v>+</v>
      </c>
      <c r="I77" s="38" t="str">
        <f>IF(ISERR(FIND(I$2,Stac!$R82))=FALSE,"+","-")</f>
        <v>-</v>
      </c>
      <c r="J77" s="38" t="str">
        <f>IF(ISERR(FIND(J$2,Stac!$R82))=FALSE,"+","-")</f>
        <v>-</v>
      </c>
      <c r="K77" s="38" t="str">
        <f>IF(ISERR(FIND(K$2,Stac!$R82))=FALSE,"+","-")</f>
        <v>-</v>
      </c>
      <c r="L77" s="38" t="str">
        <f>IF(ISERR(FIND(L$2,Stac!$R82))=FALSE,"+","-")</f>
        <v>-</v>
      </c>
      <c r="M77" s="118" t="str">
        <f>Stac!C82</f>
        <v>Przetwarzanie równoległe</v>
      </c>
      <c r="N77" s="38" t="str">
        <f>IF(ISERR(FIND(N$2,Stac!$S82))=FALSE,"+","-")</f>
        <v>-</v>
      </c>
      <c r="O77" s="38" t="str">
        <f>IF(ISERR(FIND(O$2,Stac!$S82))=FALSE,"+","-")</f>
        <v>-</v>
      </c>
      <c r="P77" s="38" t="str">
        <f>IF(ISERR(FIND(P$2,Stac!$S82))=FALSE,"+","-")</f>
        <v>+</v>
      </c>
      <c r="Q77" s="38" t="str">
        <f>IF(ISERR(FIND(Q$2,Stac!$S82))=FALSE,"+","-")</f>
        <v>+</v>
      </c>
      <c r="R77" s="38" t="str">
        <f>IF(ISERR(FIND(R$2,Stac!$S82))=FALSE,"+","-")</f>
        <v>-</v>
      </c>
      <c r="S77" s="38" t="str">
        <f>IF(ISERR(FIND(S$2,Stac!$S82))=FALSE,"+","-")</f>
        <v>-</v>
      </c>
      <c r="T77" s="38" t="str">
        <f>IF(ISERR(FIND(T$2,Stac!$S82))=FALSE,"+","-")</f>
        <v>-</v>
      </c>
      <c r="U77" s="38" t="str">
        <f>IF(ISERR(FIND(U$2,Stac!$S82))=FALSE,"+","-")</f>
        <v>+</v>
      </c>
      <c r="V77" s="38" t="str">
        <f>IF(ISERR(FIND(V$2,Stac!$S82))=FALSE,"+","-")</f>
        <v>-</v>
      </c>
      <c r="W77" s="38" t="str">
        <f>IF(ISERR(FIND(W$2,Stac!$S82))=FALSE,"+","-")</f>
        <v>-</v>
      </c>
      <c r="X77" s="38" t="str">
        <f>IF(ISERR(FIND(X$2,Stac!$S82))=FALSE,"+","-")</f>
        <v>+</v>
      </c>
      <c r="Y77" s="118" t="str">
        <f>Stac!C82</f>
        <v>Przetwarzanie równoległe</v>
      </c>
      <c r="Z77" s="38" t="str">
        <f>IF(ISERR(FIND(Z$2,Stac!$S82))=FALSE,"+","-")</f>
        <v>-</v>
      </c>
      <c r="AA77" s="38" t="str">
        <f>IF(ISERR(FIND(AA$2,Stac!$S82))=FALSE,"+","-")</f>
        <v>-</v>
      </c>
      <c r="AB77" s="38" t="str">
        <f>IF(ISERR(FIND(AB$2,Stac!$S82))=FALSE,"+","-")</f>
        <v>-</v>
      </c>
      <c r="AC77" s="38" t="str">
        <f>IF(ISERR(FIND(AC$2,Stac!$S82))=FALSE,"+","-")</f>
        <v>-</v>
      </c>
      <c r="AD77" s="38" t="str">
        <f>IF(ISERR(FIND(AD$2,Stac!$S82))=FALSE,"+","-")</f>
        <v>-</v>
      </c>
      <c r="AE77" s="38" t="str">
        <f>IF(ISERR(FIND(AE$2,Stac!$S82))=FALSE,"+","-")</f>
        <v>-</v>
      </c>
      <c r="AF77" s="38" t="str">
        <f>IF(ISERR(FIND(AF$2,Stac!$S82))=FALSE,"+","-")</f>
        <v>+</v>
      </c>
      <c r="AG77" s="38" t="str">
        <f>IF(ISERR(FIND(AG$2,Stac!$S82))=FALSE,"+","-")</f>
        <v>-</v>
      </c>
      <c r="AH77" s="38" t="str">
        <f>IF(ISERR(FIND(AH$2,Stac!$T82))=FALSE,"+","-")</f>
        <v>+</v>
      </c>
      <c r="AI77" s="38" t="str">
        <f>IF(ISERR(FIND(AI$2,Stac!$T82))=FALSE,"+","-")</f>
        <v>+</v>
      </c>
      <c r="AJ77" s="38" t="str">
        <f>IF(ISERR(FIND(AJ$2,Stac!$T82))=FALSE,"+","-")</f>
        <v>-</v>
      </c>
      <c r="AK77" s="38" t="str">
        <f>IF(ISERR(FIND(AK$2,Stac!$T82))=FALSE,"+","-")</f>
        <v>-</v>
      </c>
      <c r="AL77" s="38" t="str">
        <f>IF(ISERR(FIND(AL$2,Stac!$T82))=FALSE,"+","-")</f>
        <v>-</v>
      </c>
    </row>
    <row r="78" spans="1:38" x14ac:dyDescent="0.2">
      <c r="A78" s="117" t="str">
        <f>Stac!C83</f>
        <v>Praktyka zawodowa (4 tyg.)</v>
      </c>
      <c r="B78" s="38" t="str">
        <f>IF(ISERR(FIND(B$2,Stac!$R83))=FALSE,"+","-")</f>
        <v>-</v>
      </c>
      <c r="C78" s="38" t="str">
        <f>IF(ISERR(FIND(C$2,Stac!$R83))=FALSE,"+","-")</f>
        <v>-</v>
      </c>
      <c r="D78" s="38" t="str">
        <f>IF(ISERR(FIND(D$2,Stac!$R83))=FALSE,"+","-")</f>
        <v>-</v>
      </c>
      <c r="E78" s="38" t="str">
        <f>IF(ISERR(FIND(E$2,Stac!$R83))=FALSE,"+","-")</f>
        <v>-</v>
      </c>
      <c r="F78" s="38" t="str">
        <f>IF(ISERR(FIND(F$2,Stac!$R83))=FALSE,"+","-")</f>
        <v>-</v>
      </c>
      <c r="G78" s="38" t="str">
        <f>IF(ISERR(FIND(G$2,Stac!$R83))=FALSE,"+","-")</f>
        <v>+</v>
      </c>
      <c r="H78" s="38" t="str">
        <f>IF(ISERR(FIND(H$2,Stac!$R83))=FALSE,"+","-")</f>
        <v>+</v>
      </c>
      <c r="I78" s="38" t="str">
        <f>IF(ISERR(FIND(I$2,Stac!$R83))=FALSE,"+","-")</f>
        <v>-</v>
      </c>
      <c r="J78" s="38" t="str">
        <f>IF(ISERR(FIND(J$2,Stac!$R83))=FALSE,"+","-")</f>
        <v>-</v>
      </c>
      <c r="K78" s="38" t="str">
        <f>IF(ISERR(FIND(K$2,Stac!$R83))=FALSE,"+","-")</f>
        <v>-</v>
      </c>
      <c r="L78" s="38" t="str">
        <f>IF(ISERR(FIND(L$2,Stac!$R83))=FALSE,"+","-")</f>
        <v>-</v>
      </c>
      <c r="M78" s="118" t="str">
        <f>Stac!C83</f>
        <v>Praktyka zawodowa (4 tyg.)</v>
      </c>
      <c r="N78" s="38" t="str">
        <f>IF(ISERR(FIND(N$2,Stac!$S83))=FALSE,"+","-")</f>
        <v>-</v>
      </c>
      <c r="O78" s="38" t="str">
        <f>IF(ISERR(FIND(O$2,Stac!$S83))=FALSE,"+","-")</f>
        <v>-</v>
      </c>
      <c r="P78" s="38" t="str">
        <f>IF(ISERR(FIND(P$2,Stac!$S83))=FALSE,"+","-")</f>
        <v>-</v>
      </c>
      <c r="Q78" s="38" t="str">
        <f>IF(ISERR(FIND(Q$2,Stac!$S83))=FALSE,"+","-")</f>
        <v>-</v>
      </c>
      <c r="R78" s="38" t="str">
        <f>IF(ISERR(FIND(R$2,Stac!$S83))=FALSE,"+","-")</f>
        <v>-</v>
      </c>
      <c r="S78" s="38" t="str">
        <f>IF(ISERR(FIND(S$2,Stac!$S83))=FALSE,"+","-")</f>
        <v>-</v>
      </c>
      <c r="T78" s="38" t="str">
        <f>IF(ISERR(FIND(T$2,Stac!$S83))=FALSE,"+","-")</f>
        <v>+</v>
      </c>
      <c r="U78" s="38" t="str">
        <f>IF(ISERR(FIND(U$2,Stac!$S83))=FALSE,"+","-")</f>
        <v>-</v>
      </c>
      <c r="V78" s="38" t="str">
        <f>IF(ISERR(FIND(V$2,Stac!$S83))=FALSE,"+","-")</f>
        <v>+</v>
      </c>
      <c r="W78" s="38" t="str">
        <f>IF(ISERR(FIND(W$2,Stac!$S83))=FALSE,"+","-")</f>
        <v>-</v>
      </c>
      <c r="X78" s="38" t="str">
        <f>IF(ISERR(FIND(X$2,Stac!$S83))=FALSE,"+","-")</f>
        <v>-</v>
      </c>
      <c r="Y78" s="118" t="str">
        <f>Stac!C83</f>
        <v>Praktyka zawodowa (4 tyg.)</v>
      </c>
      <c r="Z78" s="38" t="str">
        <f>IF(ISERR(FIND(Z$2,Stac!$S83))=FALSE,"+","-")</f>
        <v>-</v>
      </c>
      <c r="AA78" s="38" t="str">
        <f>IF(ISERR(FIND(AA$2,Stac!$S83))=FALSE,"+","-")</f>
        <v>-</v>
      </c>
      <c r="AB78" s="38" t="str">
        <f>IF(ISERR(FIND(AB$2,Stac!$S83))=FALSE,"+","-")</f>
        <v>-</v>
      </c>
      <c r="AC78" s="38" t="str">
        <f>IF(ISERR(FIND(AC$2,Stac!$S83))=FALSE,"+","-")</f>
        <v>-</v>
      </c>
      <c r="AD78" s="38" t="str">
        <f>IF(ISERR(FIND(AD$2,Stac!$S83))=FALSE,"+","-")</f>
        <v>-</v>
      </c>
      <c r="AE78" s="38" t="str">
        <f>IF(ISERR(FIND(AE$2,Stac!$S83))=FALSE,"+","-")</f>
        <v>-</v>
      </c>
      <c r="AF78" s="38" t="str">
        <f>IF(ISERR(FIND(AF$2,Stac!$S83))=FALSE,"+","-")</f>
        <v>+</v>
      </c>
      <c r="AG78" s="38" t="str">
        <f>IF(ISERR(FIND(AG$2,Stac!$S83))=FALSE,"+","-")</f>
        <v>-</v>
      </c>
      <c r="AH78" s="38" t="str">
        <f>IF(ISERR(FIND(AH$2,Stac!$T83))=FALSE,"+","-")</f>
        <v>-</v>
      </c>
      <c r="AI78" s="38" t="str">
        <f>IF(ISERR(FIND(AI$2,Stac!$T83))=FALSE,"+","-")</f>
        <v>-</v>
      </c>
      <c r="AJ78" s="38" t="str">
        <f>IF(ISERR(FIND(AJ$2,Stac!$T83))=FALSE,"+","-")</f>
        <v>+</v>
      </c>
      <c r="AK78" s="38" t="str">
        <f>IF(ISERR(FIND(AK$2,Stac!$T83))=FALSE,"+","-")</f>
        <v>-</v>
      </c>
      <c r="AL78" s="38" t="str">
        <f>IF(ISERR(FIND(AL$2,Stac!$T83))=FALSE,"+","-")</f>
        <v>+</v>
      </c>
    </row>
    <row r="79" spans="1:38" hidden="1" x14ac:dyDescent="0.2">
      <c r="A79" s="117">
        <f>Stac!C84</f>
        <v>0</v>
      </c>
      <c r="B79" s="38" t="str">
        <f>IF(ISERR(FIND(B$2,Stac!$R84))=FALSE,"+","-")</f>
        <v>-</v>
      </c>
      <c r="C79" s="38" t="str">
        <f>IF(ISERR(FIND(C$2,Stac!$R84))=FALSE,"+","-")</f>
        <v>-</v>
      </c>
      <c r="D79" s="38" t="str">
        <f>IF(ISERR(FIND(D$2,Stac!$R84))=FALSE,"+","-")</f>
        <v>-</v>
      </c>
      <c r="E79" s="38" t="str">
        <f>IF(ISERR(FIND(E$2,Stac!$R84))=FALSE,"+","-")</f>
        <v>-</v>
      </c>
      <c r="F79" s="38" t="str">
        <f>IF(ISERR(FIND(F$2,Stac!$R84))=FALSE,"+","-")</f>
        <v>-</v>
      </c>
      <c r="G79" s="38" t="str">
        <f>IF(ISERR(FIND(G$2,Stac!$R84))=FALSE,"+","-")</f>
        <v>-</v>
      </c>
      <c r="H79" s="38" t="str">
        <f>IF(ISERR(FIND(H$2,Stac!$R84))=FALSE,"+","-")</f>
        <v>-</v>
      </c>
      <c r="I79" s="38" t="str">
        <f>IF(ISERR(FIND(I$2,Stac!$R84))=FALSE,"+","-")</f>
        <v>-</v>
      </c>
      <c r="J79" s="38" t="str">
        <f>IF(ISERR(FIND(J$2,Stac!$R84))=FALSE,"+","-")</f>
        <v>-</v>
      </c>
      <c r="K79" s="38" t="str">
        <f>IF(ISERR(FIND(K$2,Stac!$R84))=FALSE,"+","-")</f>
        <v>-</v>
      </c>
      <c r="L79" s="38" t="str">
        <f>IF(ISERR(FIND(L$2,Stac!$R84))=FALSE,"+","-")</f>
        <v>-</v>
      </c>
      <c r="M79" s="118">
        <f>Stac!C84</f>
        <v>0</v>
      </c>
      <c r="N79" s="38" t="str">
        <f>IF(ISERR(FIND(N$2,Stac!$S84))=FALSE,"+","-")</f>
        <v>-</v>
      </c>
      <c r="O79" s="38" t="str">
        <f>IF(ISERR(FIND(O$2,Stac!$S84))=FALSE,"+","-")</f>
        <v>-</v>
      </c>
      <c r="P79" s="38" t="str">
        <f>IF(ISERR(FIND(P$2,Stac!$S84))=FALSE,"+","-")</f>
        <v>-</v>
      </c>
      <c r="Q79" s="38" t="str">
        <f>IF(ISERR(FIND(Q$2,Stac!$S84))=FALSE,"+","-")</f>
        <v>-</v>
      </c>
      <c r="R79" s="38" t="str">
        <f>IF(ISERR(FIND(R$2,Stac!$S84))=FALSE,"+","-")</f>
        <v>-</v>
      </c>
      <c r="S79" s="38" t="str">
        <f>IF(ISERR(FIND(S$2,Stac!$S84))=FALSE,"+","-")</f>
        <v>-</v>
      </c>
      <c r="T79" s="38" t="str">
        <f>IF(ISERR(FIND(T$2,Stac!$S84))=FALSE,"+","-")</f>
        <v>-</v>
      </c>
      <c r="U79" s="38" t="str">
        <f>IF(ISERR(FIND(U$2,Stac!$S84))=FALSE,"+","-")</f>
        <v>-</v>
      </c>
      <c r="V79" s="38" t="str">
        <f>IF(ISERR(FIND(V$2,Stac!$S84))=FALSE,"+","-")</f>
        <v>-</v>
      </c>
      <c r="W79" s="38" t="str">
        <f>IF(ISERR(FIND(W$2,Stac!$S84))=FALSE,"+","-")</f>
        <v>-</v>
      </c>
      <c r="X79" s="38" t="str">
        <f>IF(ISERR(FIND(X$2,Stac!$S84))=FALSE,"+","-")</f>
        <v>-</v>
      </c>
      <c r="Y79" s="118">
        <f>Stac!C84</f>
        <v>0</v>
      </c>
      <c r="Z79" s="38" t="str">
        <f>IF(ISERR(FIND(Z$2,Stac!$S84))=FALSE,"+","-")</f>
        <v>-</v>
      </c>
      <c r="AA79" s="38" t="str">
        <f>IF(ISERR(FIND(AA$2,Stac!$S84))=FALSE,"+","-")</f>
        <v>-</v>
      </c>
      <c r="AB79" s="38" t="str">
        <f>IF(ISERR(FIND(AB$2,Stac!$S84))=FALSE,"+","-")</f>
        <v>-</v>
      </c>
      <c r="AC79" s="38" t="str">
        <f>IF(ISERR(FIND(AC$2,Stac!$S84))=FALSE,"+","-")</f>
        <v>-</v>
      </c>
      <c r="AD79" s="38" t="str">
        <f>IF(ISERR(FIND(AD$2,Stac!$S84))=FALSE,"+","-")</f>
        <v>-</v>
      </c>
      <c r="AE79" s="38" t="str">
        <f>IF(ISERR(FIND(AE$2,Stac!$S84))=FALSE,"+","-")</f>
        <v>-</v>
      </c>
      <c r="AF79" s="38" t="str">
        <f>IF(ISERR(FIND(AF$2,Stac!$S84))=FALSE,"+","-")</f>
        <v>-</v>
      </c>
      <c r="AG79" s="38" t="str">
        <f>IF(ISERR(FIND(AG$2,Stac!$S84))=FALSE,"+","-")</f>
        <v>-</v>
      </c>
      <c r="AH79" s="38" t="str">
        <f>IF(ISERR(FIND(AH$2,Stac!$T84))=FALSE,"+","-")</f>
        <v>-</v>
      </c>
      <c r="AI79" s="38" t="str">
        <f>IF(ISERR(FIND(AI$2,Stac!$T84))=FALSE,"+","-")</f>
        <v>-</v>
      </c>
      <c r="AJ79" s="38" t="str">
        <f>IF(ISERR(FIND(AJ$2,Stac!$T84))=FALSE,"+","-")</f>
        <v>-</v>
      </c>
      <c r="AK79" s="38" t="str">
        <f>IF(ISERR(FIND(AK$2,Stac!$T84))=FALSE,"+","-")</f>
        <v>-</v>
      </c>
      <c r="AL79" s="38" t="str">
        <f>IF(ISERR(FIND(AL$2,Stac!$T84))=FALSE,"+","-")</f>
        <v>-</v>
      </c>
    </row>
    <row r="80" spans="1:38" hidden="1" x14ac:dyDescent="0.2">
      <c r="A80" s="117">
        <f>Stac!C85</f>
        <v>0</v>
      </c>
      <c r="B80" s="38" t="str">
        <f>IF(ISERR(FIND(B$2,Stac!$R85))=FALSE,"+","-")</f>
        <v>-</v>
      </c>
      <c r="C80" s="38" t="str">
        <f>IF(ISERR(FIND(C$2,Stac!$R85))=FALSE,"+","-")</f>
        <v>-</v>
      </c>
      <c r="D80" s="38" t="str">
        <f>IF(ISERR(FIND(D$2,Stac!$R85))=FALSE,"+","-")</f>
        <v>-</v>
      </c>
      <c r="E80" s="38" t="str">
        <f>IF(ISERR(FIND(E$2,Stac!$R85))=FALSE,"+","-")</f>
        <v>-</v>
      </c>
      <c r="F80" s="38" t="str">
        <f>IF(ISERR(FIND(F$2,Stac!$R85))=FALSE,"+","-")</f>
        <v>-</v>
      </c>
      <c r="G80" s="38" t="str">
        <f>IF(ISERR(FIND(G$2,Stac!$R85))=FALSE,"+","-")</f>
        <v>-</v>
      </c>
      <c r="H80" s="38" t="str">
        <f>IF(ISERR(FIND(H$2,Stac!$R85))=FALSE,"+","-")</f>
        <v>-</v>
      </c>
      <c r="I80" s="38" t="str">
        <f>IF(ISERR(FIND(I$2,Stac!$R85))=FALSE,"+","-")</f>
        <v>-</v>
      </c>
      <c r="J80" s="38" t="str">
        <f>IF(ISERR(FIND(J$2,Stac!$R85))=FALSE,"+","-")</f>
        <v>-</v>
      </c>
      <c r="K80" s="38" t="str">
        <f>IF(ISERR(FIND(K$2,Stac!$R85))=FALSE,"+","-")</f>
        <v>-</v>
      </c>
      <c r="L80" s="38" t="str">
        <f>IF(ISERR(FIND(L$2,Stac!$R85))=FALSE,"+","-")</f>
        <v>-</v>
      </c>
      <c r="M80" s="118">
        <f>Stac!C85</f>
        <v>0</v>
      </c>
      <c r="N80" s="38" t="str">
        <f>IF(ISERR(FIND(N$2,Stac!$S85))=FALSE,"+","-")</f>
        <v>-</v>
      </c>
      <c r="O80" s="38" t="str">
        <f>IF(ISERR(FIND(O$2,Stac!$S85))=FALSE,"+","-")</f>
        <v>-</v>
      </c>
      <c r="P80" s="38" t="str">
        <f>IF(ISERR(FIND(P$2,Stac!$S85))=FALSE,"+","-")</f>
        <v>-</v>
      </c>
      <c r="Q80" s="38" t="str">
        <f>IF(ISERR(FIND(Q$2,Stac!$S85))=FALSE,"+","-")</f>
        <v>-</v>
      </c>
      <c r="R80" s="38" t="str">
        <f>IF(ISERR(FIND(R$2,Stac!$S85))=FALSE,"+","-")</f>
        <v>-</v>
      </c>
      <c r="S80" s="38" t="str">
        <f>IF(ISERR(FIND(S$2,Stac!$S85))=FALSE,"+","-")</f>
        <v>-</v>
      </c>
      <c r="T80" s="38" t="str">
        <f>IF(ISERR(FIND(T$2,Stac!$S85))=FALSE,"+","-")</f>
        <v>-</v>
      </c>
      <c r="U80" s="38" t="str">
        <f>IF(ISERR(FIND(U$2,Stac!$S85))=FALSE,"+","-")</f>
        <v>-</v>
      </c>
      <c r="V80" s="38" t="str">
        <f>IF(ISERR(FIND(V$2,Stac!$S85))=FALSE,"+","-")</f>
        <v>-</v>
      </c>
      <c r="W80" s="38" t="str">
        <f>IF(ISERR(FIND(W$2,Stac!$S85))=FALSE,"+","-")</f>
        <v>-</v>
      </c>
      <c r="X80" s="38" t="str">
        <f>IF(ISERR(FIND(X$2,Stac!$S85))=FALSE,"+","-")</f>
        <v>-</v>
      </c>
      <c r="Y80" s="118">
        <f>Stac!C85</f>
        <v>0</v>
      </c>
      <c r="Z80" s="38" t="str">
        <f>IF(ISERR(FIND(Z$2,Stac!$S85))=FALSE,"+","-")</f>
        <v>-</v>
      </c>
      <c r="AA80" s="38" t="str">
        <f>IF(ISERR(FIND(AA$2,Stac!$S85))=FALSE,"+","-")</f>
        <v>-</v>
      </c>
      <c r="AB80" s="38" t="str">
        <f>IF(ISERR(FIND(AB$2,Stac!$S85))=FALSE,"+","-")</f>
        <v>-</v>
      </c>
      <c r="AC80" s="38" t="str">
        <f>IF(ISERR(FIND(AC$2,Stac!$S85))=FALSE,"+","-")</f>
        <v>-</v>
      </c>
      <c r="AD80" s="38" t="str">
        <f>IF(ISERR(FIND(AD$2,Stac!$S85))=FALSE,"+","-")</f>
        <v>-</v>
      </c>
      <c r="AE80" s="38" t="str">
        <f>IF(ISERR(FIND(AE$2,Stac!$S85))=FALSE,"+","-")</f>
        <v>-</v>
      </c>
      <c r="AF80" s="38" t="str">
        <f>IF(ISERR(FIND(AF$2,Stac!$S85))=FALSE,"+","-")</f>
        <v>-</v>
      </c>
      <c r="AG80" s="38" t="str">
        <f>IF(ISERR(FIND(AG$2,Stac!$S85))=FALSE,"+","-")</f>
        <v>-</v>
      </c>
      <c r="AH80" s="38" t="str">
        <f>IF(ISERR(FIND(AH$2,Stac!$T85))=FALSE,"+","-")</f>
        <v>-</v>
      </c>
      <c r="AI80" s="38" t="str">
        <f>IF(ISERR(FIND(AI$2,Stac!$T85))=FALSE,"+","-")</f>
        <v>-</v>
      </c>
      <c r="AJ80" s="38" t="str">
        <f>IF(ISERR(FIND(AJ$2,Stac!$T85))=FALSE,"+","-")</f>
        <v>-</v>
      </c>
      <c r="AK80" s="38" t="str">
        <f>IF(ISERR(FIND(AK$2,Stac!$T85))=FALSE,"+","-")</f>
        <v>-</v>
      </c>
      <c r="AL80" s="38" t="str">
        <f>IF(ISERR(FIND(AL$2,Stac!$T85))=FALSE,"+","-")</f>
        <v>-</v>
      </c>
    </row>
    <row r="81" spans="1:38" hidden="1" x14ac:dyDescent="0.2">
      <c r="A81" s="117">
        <f>Stac!C86</f>
        <v>0</v>
      </c>
      <c r="B81" s="38" t="str">
        <f>IF(ISERR(FIND(B$2,Stac!$R86))=FALSE,"+","-")</f>
        <v>-</v>
      </c>
      <c r="C81" s="38" t="str">
        <f>IF(ISERR(FIND(C$2,Stac!$R86))=FALSE,"+","-")</f>
        <v>-</v>
      </c>
      <c r="D81" s="38" t="str">
        <f>IF(ISERR(FIND(D$2,Stac!$R86))=FALSE,"+","-")</f>
        <v>-</v>
      </c>
      <c r="E81" s="38" t="str">
        <f>IF(ISERR(FIND(E$2,Stac!$R86))=FALSE,"+","-")</f>
        <v>-</v>
      </c>
      <c r="F81" s="38" t="str">
        <f>IF(ISERR(FIND(F$2,Stac!$R86))=FALSE,"+","-")</f>
        <v>-</v>
      </c>
      <c r="G81" s="38" t="str">
        <f>IF(ISERR(FIND(G$2,Stac!$R86))=FALSE,"+","-")</f>
        <v>-</v>
      </c>
      <c r="H81" s="38" t="str">
        <f>IF(ISERR(FIND(H$2,Stac!$R86))=FALSE,"+","-")</f>
        <v>-</v>
      </c>
      <c r="I81" s="38" t="str">
        <f>IF(ISERR(FIND(I$2,Stac!$R86))=FALSE,"+","-")</f>
        <v>-</v>
      </c>
      <c r="J81" s="38" t="str">
        <f>IF(ISERR(FIND(J$2,Stac!$R86))=FALSE,"+","-")</f>
        <v>-</v>
      </c>
      <c r="K81" s="38" t="str">
        <f>IF(ISERR(FIND(K$2,Stac!$R86))=FALSE,"+","-")</f>
        <v>-</v>
      </c>
      <c r="L81" s="38" t="str">
        <f>IF(ISERR(FIND(L$2,Stac!$R86))=FALSE,"+","-")</f>
        <v>-</v>
      </c>
      <c r="M81" s="118">
        <f>Stac!C86</f>
        <v>0</v>
      </c>
      <c r="N81" s="38" t="str">
        <f>IF(ISERR(FIND(N$2,Stac!$S86))=FALSE,"+","-")</f>
        <v>-</v>
      </c>
      <c r="O81" s="38" t="str">
        <f>IF(ISERR(FIND(O$2,Stac!$S86))=FALSE,"+","-")</f>
        <v>-</v>
      </c>
      <c r="P81" s="38" t="str">
        <f>IF(ISERR(FIND(P$2,Stac!$S86))=FALSE,"+","-")</f>
        <v>-</v>
      </c>
      <c r="Q81" s="38" t="str">
        <f>IF(ISERR(FIND(Q$2,Stac!$S86))=FALSE,"+","-")</f>
        <v>-</v>
      </c>
      <c r="R81" s="38" t="str">
        <f>IF(ISERR(FIND(R$2,Stac!$S86))=FALSE,"+","-")</f>
        <v>-</v>
      </c>
      <c r="S81" s="38" t="str">
        <f>IF(ISERR(FIND(S$2,Stac!$S86))=FALSE,"+","-")</f>
        <v>-</v>
      </c>
      <c r="T81" s="38" t="str">
        <f>IF(ISERR(FIND(T$2,Stac!$S86))=FALSE,"+","-")</f>
        <v>-</v>
      </c>
      <c r="U81" s="38" t="str">
        <f>IF(ISERR(FIND(U$2,Stac!$S86))=FALSE,"+","-")</f>
        <v>-</v>
      </c>
      <c r="V81" s="38" t="str">
        <f>IF(ISERR(FIND(V$2,Stac!$S86))=FALSE,"+","-")</f>
        <v>-</v>
      </c>
      <c r="W81" s="38" t="str">
        <f>IF(ISERR(FIND(W$2,Stac!$S86))=FALSE,"+","-")</f>
        <v>-</v>
      </c>
      <c r="X81" s="38" t="str">
        <f>IF(ISERR(FIND(X$2,Stac!$S86))=FALSE,"+","-")</f>
        <v>-</v>
      </c>
      <c r="Y81" s="118">
        <f>Stac!C86</f>
        <v>0</v>
      </c>
      <c r="Z81" s="38" t="str">
        <f>IF(ISERR(FIND(Z$2,Stac!$S86))=FALSE,"+","-")</f>
        <v>-</v>
      </c>
      <c r="AA81" s="38" t="str">
        <f>IF(ISERR(FIND(AA$2,Stac!$S86))=FALSE,"+","-")</f>
        <v>-</v>
      </c>
      <c r="AB81" s="38" t="str">
        <f>IF(ISERR(FIND(AB$2,Stac!$S86))=FALSE,"+","-")</f>
        <v>-</v>
      </c>
      <c r="AC81" s="38" t="str">
        <f>IF(ISERR(FIND(AC$2,Stac!$S86))=FALSE,"+","-")</f>
        <v>-</v>
      </c>
      <c r="AD81" s="38" t="str">
        <f>IF(ISERR(FIND(AD$2,Stac!$S86))=FALSE,"+","-")</f>
        <v>-</v>
      </c>
      <c r="AE81" s="38" t="str">
        <f>IF(ISERR(FIND(AE$2,Stac!$S86))=FALSE,"+","-")</f>
        <v>-</v>
      </c>
      <c r="AF81" s="38" t="str">
        <f>IF(ISERR(FIND(AF$2,Stac!$S86))=FALSE,"+","-")</f>
        <v>-</v>
      </c>
      <c r="AG81" s="38" t="str">
        <f>IF(ISERR(FIND(AG$2,Stac!$S86))=FALSE,"+","-")</f>
        <v>-</v>
      </c>
      <c r="AH81" s="38" t="str">
        <f>IF(ISERR(FIND(AH$2,Stac!$T86))=FALSE,"+","-")</f>
        <v>-</v>
      </c>
      <c r="AI81" s="38" t="str">
        <f>IF(ISERR(FIND(AI$2,Stac!$T86))=FALSE,"+","-")</f>
        <v>-</v>
      </c>
      <c r="AJ81" s="38" t="str">
        <f>IF(ISERR(FIND(AJ$2,Stac!$T86))=FALSE,"+","-")</f>
        <v>-</v>
      </c>
      <c r="AK81" s="38" t="str">
        <f>IF(ISERR(FIND(AK$2,Stac!$T86))=FALSE,"+","-")</f>
        <v>-</v>
      </c>
      <c r="AL81" s="38" t="str">
        <f>IF(ISERR(FIND(AL$2,Stac!$T86))=FALSE,"+","-")</f>
        <v>-</v>
      </c>
    </row>
    <row r="82" spans="1:38" ht="17.25" hidden="1" customHeight="1" x14ac:dyDescent="0.2">
      <c r="A82" s="117">
        <f>Stac!C87</f>
        <v>0</v>
      </c>
      <c r="B82" s="38" t="str">
        <f>IF(ISERR(FIND(B$2,Stac!$R87))=FALSE,"+","-")</f>
        <v>-</v>
      </c>
      <c r="C82" s="38" t="str">
        <f>IF(ISERR(FIND(C$2,Stac!$R87))=FALSE,"+","-")</f>
        <v>-</v>
      </c>
      <c r="D82" s="38" t="str">
        <f>IF(ISERR(FIND(D$2,Stac!$R87))=FALSE,"+","-")</f>
        <v>-</v>
      </c>
      <c r="E82" s="38" t="str">
        <f>IF(ISERR(FIND(E$2,Stac!$R87))=FALSE,"+","-")</f>
        <v>-</v>
      </c>
      <c r="F82" s="38" t="str">
        <f>IF(ISERR(FIND(F$2,Stac!$R87))=FALSE,"+","-")</f>
        <v>-</v>
      </c>
      <c r="G82" s="38" t="str">
        <f>IF(ISERR(FIND(G$2,Stac!$R87))=FALSE,"+","-")</f>
        <v>-</v>
      </c>
      <c r="H82" s="38" t="str">
        <f>IF(ISERR(FIND(H$2,Stac!$R87))=FALSE,"+","-")</f>
        <v>-</v>
      </c>
      <c r="I82" s="38" t="str">
        <f>IF(ISERR(FIND(I$2,Stac!$R87))=FALSE,"+","-")</f>
        <v>-</v>
      </c>
      <c r="J82" s="38" t="str">
        <f>IF(ISERR(FIND(J$2,Stac!$R87))=FALSE,"+","-")</f>
        <v>-</v>
      </c>
      <c r="K82" s="38" t="str">
        <f>IF(ISERR(FIND(K$2,Stac!$R87))=FALSE,"+","-")</f>
        <v>-</v>
      </c>
      <c r="L82" s="38" t="str">
        <f>IF(ISERR(FIND(L$2,Stac!$R87))=FALSE,"+","-")</f>
        <v>-</v>
      </c>
      <c r="M82" s="118">
        <f>Stac!C87</f>
        <v>0</v>
      </c>
      <c r="N82" s="38" t="str">
        <f>IF(ISERR(FIND(N$2,Stac!$S87))=FALSE,"+","-")</f>
        <v>-</v>
      </c>
      <c r="O82" s="38" t="str">
        <f>IF(ISERR(FIND(O$2,Stac!$S87))=FALSE,"+","-")</f>
        <v>-</v>
      </c>
      <c r="P82" s="38" t="str">
        <f>IF(ISERR(FIND(P$2,Stac!$S87))=FALSE,"+","-")</f>
        <v>-</v>
      </c>
      <c r="Q82" s="38" t="str">
        <f>IF(ISERR(FIND(Q$2,Stac!$S87))=FALSE,"+","-")</f>
        <v>-</v>
      </c>
      <c r="R82" s="38" t="str">
        <f>IF(ISERR(FIND(R$2,Stac!$S87))=FALSE,"+","-")</f>
        <v>-</v>
      </c>
      <c r="S82" s="38" t="str">
        <f>IF(ISERR(FIND(S$2,Stac!$S87))=FALSE,"+","-")</f>
        <v>-</v>
      </c>
      <c r="T82" s="38" t="str">
        <f>IF(ISERR(FIND(T$2,Stac!$S87))=FALSE,"+","-")</f>
        <v>-</v>
      </c>
      <c r="U82" s="38" t="str">
        <f>IF(ISERR(FIND(U$2,Stac!$S87))=FALSE,"+","-")</f>
        <v>-</v>
      </c>
      <c r="V82" s="38" t="str">
        <f>IF(ISERR(FIND(V$2,Stac!$S87))=FALSE,"+","-")</f>
        <v>-</v>
      </c>
      <c r="W82" s="38" t="str">
        <f>IF(ISERR(FIND(W$2,Stac!$S87))=FALSE,"+","-")</f>
        <v>-</v>
      </c>
      <c r="X82" s="38" t="str">
        <f>IF(ISERR(FIND(X$2,Stac!$S87))=FALSE,"+","-")</f>
        <v>-</v>
      </c>
      <c r="Y82" s="118">
        <f>Stac!C87</f>
        <v>0</v>
      </c>
      <c r="Z82" s="38" t="str">
        <f>IF(ISERR(FIND(Z$2,Stac!$S87))=FALSE,"+","-")</f>
        <v>-</v>
      </c>
      <c r="AA82" s="38" t="str">
        <f>IF(ISERR(FIND(AA$2,Stac!$S87))=FALSE,"+","-")</f>
        <v>-</v>
      </c>
      <c r="AB82" s="38" t="str">
        <f>IF(ISERR(FIND(AB$2,Stac!$S87))=FALSE,"+","-")</f>
        <v>-</v>
      </c>
      <c r="AC82" s="38" t="str">
        <f>IF(ISERR(FIND(AC$2,Stac!$S87))=FALSE,"+","-")</f>
        <v>-</v>
      </c>
      <c r="AD82" s="38" t="str">
        <f>IF(ISERR(FIND(AD$2,Stac!$S87))=FALSE,"+","-")</f>
        <v>-</v>
      </c>
      <c r="AE82" s="38" t="str">
        <f>IF(ISERR(FIND(AE$2,Stac!$S87))=FALSE,"+","-")</f>
        <v>-</v>
      </c>
      <c r="AF82" s="38" t="str">
        <f>IF(ISERR(FIND(AF$2,Stac!$S87))=FALSE,"+","-")</f>
        <v>-</v>
      </c>
      <c r="AG82" s="38" t="str">
        <f>IF(ISERR(FIND(AG$2,Stac!$S87))=FALSE,"+","-")</f>
        <v>-</v>
      </c>
      <c r="AH82" s="38" t="str">
        <f>IF(ISERR(FIND(AH$2,Stac!$T87))=FALSE,"+","-")</f>
        <v>-</v>
      </c>
      <c r="AI82" s="38" t="str">
        <f>IF(ISERR(FIND(AI$2,Stac!$T87))=FALSE,"+","-")</f>
        <v>-</v>
      </c>
      <c r="AJ82" s="38" t="str">
        <f>IF(ISERR(FIND(AJ$2,Stac!$T87))=FALSE,"+","-")</f>
        <v>-</v>
      </c>
      <c r="AK82" s="38" t="str">
        <f>IF(ISERR(FIND(AK$2,Stac!$T87))=FALSE,"+","-")</f>
        <v>-</v>
      </c>
      <c r="AL82" s="38" t="str">
        <f>IF(ISERR(FIND(AL$2,Stac!$T87))=FALSE,"+","-")</f>
        <v>-</v>
      </c>
    </row>
    <row r="83" spans="1:38" ht="63.75" hidden="1" customHeight="1" x14ac:dyDescent="0.2">
      <c r="A83" s="117">
        <f>Stac!C88</f>
        <v>0</v>
      </c>
      <c r="B83" s="38" t="str">
        <f>IF(ISERR(FIND(B$2,Stac!$R88))=FALSE,"+","-")</f>
        <v>-</v>
      </c>
      <c r="C83" s="38" t="str">
        <f>IF(ISERR(FIND(C$2,Stac!$R88))=FALSE,"+","-")</f>
        <v>-</v>
      </c>
      <c r="D83" s="38" t="str">
        <f>IF(ISERR(FIND(D$2,Stac!$R88))=FALSE,"+","-")</f>
        <v>-</v>
      </c>
      <c r="E83" s="38" t="str">
        <f>IF(ISERR(FIND(E$2,Stac!$R88))=FALSE,"+","-")</f>
        <v>-</v>
      </c>
      <c r="F83" s="38" t="str">
        <f>IF(ISERR(FIND(F$2,Stac!$R88))=FALSE,"+","-")</f>
        <v>-</v>
      </c>
      <c r="G83" s="38" t="str">
        <f>IF(ISERR(FIND(G$2,Stac!$R88))=FALSE,"+","-")</f>
        <v>-</v>
      </c>
      <c r="H83" s="38" t="str">
        <f>IF(ISERR(FIND(H$2,Stac!$R88))=FALSE,"+","-")</f>
        <v>-</v>
      </c>
      <c r="I83" s="38" t="str">
        <f>IF(ISERR(FIND(I$2,Stac!$R88))=FALSE,"+","-")</f>
        <v>-</v>
      </c>
      <c r="J83" s="38" t="str">
        <f>IF(ISERR(FIND(J$2,Stac!$R88))=FALSE,"+","-")</f>
        <v>-</v>
      </c>
      <c r="K83" s="38" t="str">
        <f>IF(ISERR(FIND(K$2,Stac!$R88))=FALSE,"+","-")</f>
        <v>-</v>
      </c>
      <c r="L83" s="38" t="str">
        <f>IF(ISERR(FIND(L$2,Stac!$R88))=FALSE,"+","-")</f>
        <v>-</v>
      </c>
      <c r="M83" s="118">
        <f>Stac!C88</f>
        <v>0</v>
      </c>
      <c r="N83" s="38" t="str">
        <f>IF(ISERR(FIND(N$2,Stac!$S88))=FALSE,"+","-")</f>
        <v>-</v>
      </c>
      <c r="O83" s="38" t="str">
        <f>IF(ISERR(FIND(O$2,Stac!$S88))=FALSE,"+","-")</f>
        <v>-</v>
      </c>
      <c r="P83" s="38" t="str">
        <f>IF(ISERR(FIND(P$2,Stac!$S88))=FALSE,"+","-")</f>
        <v>-</v>
      </c>
      <c r="Q83" s="38" t="str">
        <f>IF(ISERR(FIND(Q$2,Stac!$S88))=FALSE,"+","-")</f>
        <v>-</v>
      </c>
      <c r="R83" s="38" t="str">
        <f>IF(ISERR(FIND(R$2,Stac!$S88))=FALSE,"+","-")</f>
        <v>-</v>
      </c>
      <c r="S83" s="38" t="str">
        <f>IF(ISERR(FIND(S$2,Stac!$S88))=FALSE,"+","-")</f>
        <v>-</v>
      </c>
      <c r="T83" s="38" t="str">
        <f>IF(ISERR(FIND(T$2,Stac!$S88))=FALSE,"+","-")</f>
        <v>-</v>
      </c>
      <c r="U83" s="38" t="str">
        <f>IF(ISERR(FIND(U$2,Stac!$S88))=FALSE,"+","-")</f>
        <v>-</v>
      </c>
      <c r="V83" s="38" t="str">
        <f>IF(ISERR(FIND(V$2,Stac!$S88))=FALSE,"+","-")</f>
        <v>-</v>
      </c>
      <c r="W83" s="38" t="str">
        <f>IF(ISERR(FIND(W$2,Stac!$S88))=FALSE,"+","-")</f>
        <v>-</v>
      </c>
      <c r="X83" s="38" t="str">
        <f>IF(ISERR(FIND(X$2,Stac!$S88))=FALSE,"+","-")</f>
        <v>-</v>
      </c>
      <c r="Y83" s="118">
        <f>Stac!C88</f>
        <v>0</v>
      </c>
      <c r="Z83" s="38" t="str">
        <f>IF(ISERR(FIND(Z$2,Stac!$S88))=FALSE,"+","-")</f>
        <v>-</v>
      </c>
      <c r="AA83" s="38" t="str">
        <f>IF(ISERR(FIND(AA$2,Stac!$S88))=FALSE,"+","-")</f>
        <v>-</v>
      </c>
      <c r="AB83" s="38" t="str">
        <f>IF(ISERR(FIND(AB$2,Stac!$S88))=FALSE,"+","-")</f>
        <v>-</v>
      </c>
      <c r="AC83" s="38" t="str">
        <f>IF(ISERR(FIND(AC$2,Stac!$S88))=FALSE,"+","-")</f>
        <v>-</v>
      </c>
      <c r="AD83" s="38" t="str">
        <f>IF(ISERR(FIND(AD$2,Stac!$S88))=FALSE,"+","-")</f>
        <v>-</v>
      </c>
      <c r="AE83" s="38" t="str">
        <f>IF(ISERR(FIND(AE$2,Stac!$S88))=FALSE,"+","-")</f>
        <v>-</v>
      </c>
      <c r="AF83" s="38" t="str">
        <f>IF(ISERR(FIND(AF$2,Stac!$S88))=FALSE,"+","-")</f>
        <v>-</v>
      </c>
      <c r="AG83" s="38" t="str">
        <f>IF(ISERR(FIND(AG$2,Stac!$S88))=FALSE,"+","-")</f>
        <v>-</v>
      </c>
      <c r="AH83" s="38" t="str">
        <f>IF(ISERR(FIND(AH$2,Stac!$T88))=FALSE,"+","-")</f>
        <v>-</v>
      </c>
      <c r="AI83" s="38" t="str">
        <f>IF(ISERR(FIND(AI$2,Stac!$T88))=FALSE,"+","-")</f>
        <v>-</v>
      </c>
      <c r="AJ83" s="38" t="str">
        <f>IF(ISERR(FIND(AJ$2,Stac!$T88))=FALSE,"+","-")</f>
        <v>-</v>
      </c>
      <c r="AK83" s="38" t="str">
        <f>IF(ISERR(FIND(AK$2,Stac!$T88))=FALSE,"+","-")</f>
        <v>-</v>
      </c>
      <c r="AL83" s="38" t="str">
        <f>IF(ISERR(FIND(AL$2,Stac!$T88))=FALSE,"+","-")</f>
        <v>-</v>
      </c>
    </row>
    <row r="84" spans="1:38" x14ac:dyDescent="0.2">
      <c r="A84" s="425" t="str">
        <f>Stac!C89</f>
        <v>Semestr 7:</v>
      </c>
      <c r="B84" s="427" t="str">
        <f>IF(ISERR(FIND(B$2,Stac!$R89))=FALSE,"+","-")</f>
        <v>-</v>
      </c>
      <c r="C84" s="427" t="str">
        <f>IF(ISERR(FIND(C$2,Stac!$R89))=FALSE,"+","-")</f>
        <v>-</v>
      </c>
      <c r="D84" s="427" t="str">
        <f>IF(ISERR(FIND(D$2,Stac!$R89))=FALSE,"+","-")</f>
        <v>-</v>
      </c>
      <c r="E84" s="427" t="str">
        <f>IF(ISERR(FIND(E$2,Stac!$R89))=FALSE,"+","-")</f>
        <v>-</v>
      </c>
      <c r="F84" s="427" t="str">
        <f>IF(ISERR(FIND(F$2,Stac!$R89))=FALSE,"+","-")</f>
        <v>-</v>
      </c>
      <c r="G84" s="427" t="str">
        <f>IF(ISERR(FIND(G$2,Stac!$R89))=FALSE,"+","-")</f>
        <v>-</v>
      </c>
      <c r="H84" s="427" t="str">
        <f>IF(ISERR(FIND(H$2,Stac!$R89))=FALSE,"+","-")</f>
        <v>-</v>
      </c>
      <c r="I84" s="427" t="str">
        <f>IF(ISERR(FIND(I$2,Stac!$R89))=FALSE,"+","-")</f>
        <v>-</v>
      </c>
      <c r="J84" s="427" t="str">
        <f>IF(ISERR(FIND(J$2,Stac!$R89))=FALSE,"+","-")</f>
        <v>-</v>
      </c>
      <c r="K84" s="427" t="str">
        <f>IF(ISERR(FIND(K$2,Stac!$R89))=FALSE,"+","-")</f>
        <v>-</v>
      </c>
      <c r="L84" s="427" t="str">
        <f>IF(ISERR(FIND(L$2,Stac!$R89))=FALSE,"+","-")</f>
        <v>-</v>
      </c>
      <c r="M84" s="425" t="str">
        <f>Stac!C89</f>
        <v>Semestr 7:</v>
      </c>
      <c r="N84" s="427" t="str">
        <f>IF(ISERR(FIND(N$2,Stac!$S89))=FALSE,"+","-")</f>
        <v>-</v>
      </c>
      <c r="O84" s="427" t="str">
        <f>IF(ISERR(FIND(O$2,Stac!$S89))=FALSE,"+","-")</f>
        <v>-</v>
      </c>
      <c r="P84" s="427" t="str">
        <f>IF(ISERR(FIND(P$2,Stac!$S89))=FALSE,"+","-")</f>
        <v>-</v>
      </c>
      <c r="Q84" s="427" t="str">
        <f>IF(ISERR(FIND(Q$2,Stac!$S89))=FALSE,"+","-")</f>
        <v>-</v>
      </c>
      <c r="R84" s="427" t="str">
        <f>IF(ISERR(FIND(R$2,Stac!$S89))=FALSE,"+","-")</f>
        <v>-</v>
      </c>
      <c r="S84" s="427" t="str">
        <f>IF(ISERR(FIND(S$2,Stac!$S89))=FALSE,"+","-")</f>
        <v>-</v>
      </c>
      <c r="T84" s="427" t="str">
        <f>IF(ISERR(FIND(T$2,Stac!$S89))=FALSE,"+","-")</f>
        <v>-</v>
      </c>
      <c r="U84" s="427" t="str">
        <f>IF(ISERR(FIND(U$2,Stac!$S89))=FALSE,"+","-")</f>
        <v>-</v>
      </c>
      <c r="V84" s="427" t="str">
        <f>IF(ISERR(FIND(V$2,Stac!$S89))=FALSE,"+","-")</f>
        <v>-</v>
      </c>
      <c r="W84" s="427" t="str">
        <f>IF(ISERR(FIND(W$2,Stac!$S89))=FALSE,"+","-")</f>
        <v>-</v>
      </c>
      <c r="X84" s="427" t="str">
        <f>IF(ISERR(FIND(X$2,Stac!$S89))=FALSE,"+","-")</f>
        <v>-</v>
      </c>
      <c r="Y84" s="425" t="str">
        <f>Stac!C89</f>
        <v>Semestr 7:</v>
      </c>
      <c r="Z84" s="427" t="str">
        <f>IF(ISERR(FIND(Z$2,Stac!$S89))=FALSE,"+","-")</f>
        <v>-</v>
      </c>
      <c r="AA84" s="427" t="str">
        <f>IF(ISERR(FIND(AA$2,Stac!$S89))=FALSE,"+","-")</f>
        <v>-</v>
      </c>
      <c r="AB84" s="427" t="str">
        <f>IF(ISERR(FIND(AB$2,Stac!$S89))=FALSE,"+","-")</f>
        <v>-</v>
      </c>
      <c r="AC84" s="427" t="str">
        <f>IF(ISERR(FIND(AC$2,Stac!$S89))=FALSE,"+","-")</f>
        <v>-</v>
      </c>
      <c r="AD84" s="427" t="str">
        <f>IF(ISERR(FIND(AD$2,Stac!$S89))=FALSE,"+","-")</f>
        <v>-</v>
      </c>
      <c r="AE84" s="427" t="str">
        <f>IF(ISERR(FIND(AE$2,Stac!$S89))=FALSE,"+","-")</f>
        <v>-</v>
      </c>
      <c r="AF84" s="427" t="str">
        <f>IF(ISERR(FIND(AF$2,Stac!$S89))=FALSE,"+","-")</f>
        <v>-</v>
      </c>
      <c r="AG84" s="427" t="str">
        <f>IF(ISERR(FIND(AG$2,Stac!$S89))=FALSE,"+","-")</f>
        <v>-</v>
      </c>
      <c r="AH84" s="427" t="str">
        <f>IF(ISERR(FIND(AH$2,Stac!$T89))=FALSE,"+","-")</f>
        <v>-</v>
      </c>
      <c r="AI84" s="427" t="str">
        <f>IF(ISERR(FIND(AI$2,Stac!$T89))=FALSE,"+","-")</f>
        <v>-</v>
      </c>
      <c r="AJ84" s="427" t="str">
        <f>IF(ISERR(FIND(AJ$2,Stac!$T89))=FALSE,"+","-")</f>
        <v>-</v>
      </c>
      <c r="AK84" s="427" t="str">
        <f>IF(ISERR(FIND(AK$2,Stac!$T89))=FALSE,"+","-")</f>
        <v>-</v>
      </c>
      <c r="AL84" s="427" t="str">
        <f>IF(ISERR(FIND(AL$2,Stac!$T89))=FALSE,"+","-")</f>
        <v>-</v>
      </c>
    </row>
    <row r="85" spans="1:38" hidden="1" x14ac:dyDescent="0.2">
      <c r="A85" s="117" t="str">
        <f>Stac!C90</f>
        <v>Moduł kształcenia</v>
      </c>
      <c r="B85" s="38" t="str">
        <f>IF(ISERR(FIND(B$2,Stac!$R90))=FALSE,"+","-")</f>
        <v>-</v>
      </c>
      <c r="C85" s="38" t="str">
        <f>IF(ISERR(FIND(C$2,Stac!$R90))=FALSE,"+","-")</f>
        <v>-</v>
      </c>
      <c r="D85" s="38" t="str">
        <f>IF(ISERR(FIND(D$2,Stac!$R90))=FALSE,"+","-")</f>
        <v>-</v>
      </c>
      <c r="E85" s="38" t="str">
        <f>IF(ISERR(FIND(E$2,Stac!$R90))=FALSE,"+","-")</f>
        <v>-</v>
      </c>
      <c r="F85" s="38" t="str">
        <f>IF(ISERR(FIND(F$2,Stac!$R90))=FALSE,"+","-")</f>
        <v>-</v>
      </c>
      <c r="G85" s="38" t="str">
        <f>IF(ISERR(FIND(G$2,Stac!$R90))=FALSE,"+","-")</f>
        <v>-</v>
      </c>
      <c r="H85" s="38" t="str">
        <f>IF(ISERR(FIND(H$2,Stac!$R90))=FALSE,"+","-")</f>
        <v>-</v>
      </c>
      <c r="I85" s="38" t="str">
        <f>IF(ISERR(FIND(I$2,Stac!$R90))=FALSE,"+","-")</f>
        <v>-</v>
      </c>
      <c r="J85" s="38" t="str">
        <f>IF(ISERR(FIND(J$2,Stac!$R90))=FALSE,"+","-")</f>
        <v>-</v>
      </c>
      <c r="K85" s="38" t="str">
        <f>IF(ISERR(FIND(K$2,Stac!$R90))=FALSE,"+","-")</f>
        <v>-</v>
      </c>
      <c r="L85" s="38" t="str">
        <f>IF(ISERR(FIND(L$2,Stac!$R90))=FALSE,"+","-")</f>
        <v>-</v>
      </c>
      <c r="M85" s="118" t="str">
        <f>Stac!C90</f>
        <v>Moduł kształcenia</v>
      </c>
      <c r="N85" s="38" t="str">
        <f>IF(ISERR(FIND(N$2,Stac!$S90))=FALSE,"+","-")</f>
        <v>-</v>
      </c>
      <c r="O85" s="38" t="str">
        <f>IF(ISERR(FIND(O$2,Stac!$S90))=FALSE,"+","-")</f>
        <v>-</v>
      </c>
      <c r="P85" s="38" t="str">
        <f>IF(ISERR(FIND(P$2,Stac!$S90))=FALSE,"+","-")</f>
        <v>-</v>
      </c>
      <c r="Q85" s="38" t="str">
        <f>IF(ISERR(FIND(Q$2,Stac!$S90))=FALSE,"+","-")</f>
        <v>-</v>
      </c>
      <c r="R85" s="38" t="str">
        <f>IF(ISERR(FIND(R$2,Stac!$S90))=FALSE,"+","-")</f>
        <v>-</v>
      </c>
      <c r="S85" s="38" t="str">
        <f>IF(ISERR(FIND(S$2,Stac!$S90))=FALSE,"+","-")</f>
        <v>-</v>
      </c>
      <c r="T85" s="38" t="str">
        <f>IF(ISERR(FIND(T$2,Stac!$S90))=FALSE,"+","-")</f>
        <v>-</v>
      </c>
      <c r="U85" s="38" t="str">
        <f>IF(ISERR(FIND(U$2,Stac!$S90))=FALSE,"+","-")</f>
        <v>-</v>
      </c>
      <c r="V85" s="38" t="str">
        <f>IF(ISERR(FIND(V$2,Stac!$S90))=FALSE,"+","-")</f>
        <v>-</v>
      </c>
      <c r="W85" s="38" t="str">
        <f>IF(ISERR(FIND(W$2,Stac!$S90))=FALSE,"+","-")</f>
        <v>-</v>
      </c>
      <c r="X85" s="38" t="str">
        <f>IF(ISERR(FIND(X$2,Stac!$S90))=FALSE,"+","-")</f>
        <v>-</v>
      </c>
      <c r="Y85" s="118" t="str">
        <f>Stac!C90</f>
        <v>Moduł kształcenia</v>
      </c>
      <c r="Z85" s="38" t="str">
        <f>IF(ISERR(FIND(Z$2,Stac!$S90))=FALSE,"+","-")</f>
        <v>-</v>
      </c>
      <c r="AA85" s="38" t="str">
        <f>IF(ISERR(FIND(AA$2,Stac!$S90))=FALSE,"+","-")</f>
        <v>-</v>
      </c>
      <c r="AB85" s="38" t="str">
        <f>IF(ISERR(FIND(AB$2,Stac!$S90))=FALSE,"+","-")</f>
        <v>-</v>
      </c>
      <c r="AC85" s="38" t="str">
        <f>IF(ISERR(FIND(AC$2,Stac!$S90))=FALSE,"+","-")</f>
        <v>-</v>
      </c>
      <c r="AD85" s="38" t="str">
        <f>IF(ISERR(FIND(AD$2,Stac!$S90))=FALSE,"+","-")</f>
        <v>-</v>
      </c>
      <c r="AE85" s="38" t="str">
        <f>IF(ISERR(FIND(AE$2,Stac!$S90))=FALSE,"+","-")</f>
        <v>-</v>
      </c>
      <c r="AF85" s="38" t="str">
        <f>IF(ISERR(FIND(AF$2,Stac!$S90))=FALSE,"+","-")</f>
        <v>-</v>
      </c>
      <c r="AG85" s="38" t="str">
        <f>IF(ISERR(FIND(AG$2,Stac!$S90))=FALSE,"+","-")</f>
        <v>-</v>
      </c>
      <c r="AH85" s="38" t="str">
        <f>IF(ISERR(FIND(AH$2,Stac!$T90))=FALSE,"+","-")</f>
        <v>-</v>
      </c>
      <c r="AI85" s="38" t="str">
        <f>IF(ISERR(FIND(AI$2,Stac!$T90))=FALSE,"+","-")</f>
        <v>-</v>
      </c>
      <c r="AJ85" s="38" t="str">
        <f>IF(ISERR(FIND(AJ$2,Stac!$T90))=FALSE,"+","-")</f>
        <v>-</v>
      </c>
      <c r="AK85" s="38" t="str">
        <f>IF(ISERR(FIND(AK$2,Stac!$T90))=FALSE,"+","-")</f>
        <v>-</v>
      </c>
      <c r="AL85" s="38" t="str">
        <f>IF(ISERR(FIND(AL$2,Stac!$T90))=FALSE,"+","-")</f>
        <v>-</v>
      </c>
    </row>
    <row r="86" spans="1:38" x14ac:dyDescent="0.2">
      <c r="A86" s="117" t="str">
        <f>Stac!C91</f>
        <v>Pracownia inżynierska</v>
      </c>
      <c r="B86" s="38" t="str">
        <f>IF(ISERR(FIND(B$2,Stac!$R91))=FALSE,"+","-")</f>
        <v>-</v>
      </c>
      <c r="C86" s="38" t="str">
        <f>IF(ISERR(FIND(C$2,Stac!$R91))=FALSE,"+","-")</f>
        <v>-</v>
      </c>
      <c r="D86" s="38" t="str">
        <f>IF(ISERR(FIND(D$2,Stac!$R91))=FALSE,"+","-")</f>
        <v>-</v>
      </c>
      <c r="E86" s="38" t="str">
        <f>IF(ISERR(FIND(E$2,Stac!$R91))=FALSE,"+","-")</f>
        <v>-</v>
      </c>
      <c r="F86" s="38" t="str">
        <f>IF(ISERR(FIND(F$2,Stac!$R91))=FALSE,"+","-")</f>
        <v>+</v>
      </c>
      <c r="G86" s="38" t="str">
        <f>IF(ISERR(FIND(G$2,Stac!$R91))=FALSE,"+","-")</f>
        <v>-</v>
      </c>
      <c r="H86" s="38" t="str">
        <f>IF(ISERR(FIND(H$2,Stac!$R91))=FALSE,"+","-")</f>
        <v>+</v>
      </c>
      <c r="I86" s="38" t="str">
        <f>IF(ISERR(FIND(I$2,Stac!$R91))=FALSE,"+","-")</f>
        <v>-</v>
      </c>
      <c r="J86" s="38" t="str">
        <f>IF(ISERR(FIND(J$2,Stac!$R91))=FALSE,"+","-")</f>
        <v>-</v>
      </c>
      <c r="K86" s="38" t="str">
        <f>IF(ISERR(FIND(K$2,Stac!$R91))=FALSE,"+","-")</f>
        <v>-</v>
      </c>
      <c r="L86" s="38" t="str">
        <f>IF(ISERR(FIND(L$2,Stac!$R91))=FALSE,"+","-")</f>
        <v>-</v>
      </c>
      <c r="M86" s="118" t="str">
        <f>Stac!C91</f>
        <v>Pracownia inżynierska</v>
      </c>
      <c r="N86" s="38" t="str">
        <f>IF(ISERR(FIND(N$2,Stac!$S91))=FALSE,"+","-")</f>
        <v>+</v>
      </c>
      <c r="O86" s="38" t="str">
        <f>IF(ISERR(FIND(O$2,Stac!$S91))=FALSE,"+","-")</f>
        <v>+</v>
      </c>
      <c r="P86" s="38" t="str">
        <f>IF(ISERR(FIND(P$2,Stac!$S91))=FALSE,"+","-")</f>
        <v>+</v>
      </c>
      <c r="Q86" s="38" t="str">
        <f>IF(ISERR(FIND(Q$2,Stac!$S91))=FALSE,"+","-")</f>
        <v>+</v>
      </c>
      <c r="R86" s="38" t="str">
        <f>IF(ISERR(FIND(R$2,Stac!$S91))=FALSE,"+","-")</f>
        <v>-</v>
      </c>
      <c r="S86" s="38" t="str">
        <f>IF(ISERR(FIND(S$2,Stac!$S91))=FALSE,"+","-")</f>
        <v>-</v>
      </c>
      <c r="T86" s="38" t="str">
        <f>IF(ISERR(FIND(T$2,Stac!$S91))=FALSE,"+","-")</f>
        <v>-</v>
      </c>
      <c r="U86" s="38" t="str">
        <f>IF(ISERR(FIND(U$2,Stac!$S91))=FALSE,"+","-")</f>
        <v>-</v>
      </c>
      <c r="V86" s="38" t="str">
        <f>IF(ISERR(FIND(V$2,Stac!$S91))=FALSE,"+","-")</f>
        <v>+</v>
      </c>
      <c r="W86" s="38" t="str">
        <f>IF(ISERR(FIND(W$2,Stac!$S91))=FALSE,"+","-")</f>
        <v>-</v>
      </c>
      <c r="X86" s="38" t="str">
        <f>IF(ISERR(FIND(X$2,Stac!$S91))=FALSE,"+","-")</f>
        <v>-</v>
      </c>
      <c r="Y86" s="118" t="str">
        <f>Stac!C91</f>
        <v>Pracownia inżynierska</v>
      </c>
      <c r="Z86" s="38" t="str">
        <f>IF(ISERR(FIND(Z$2,Stac!$S91))=FALSE,"+","-")</f>
        <v>-</v>
      </c>
      <c r="AA86" s="38" t="str">
        <f>IF(ISERR(FIND(AA$2,Stac!$S91))=FALSE,"+","-")</f>
        <v>-</v>
      </c>
      <c r="AB86" s="38" t="str">
        <f>IF(ISERR(FIND(AB$2,Stac!$S91))=FALSE,"+","-")</f>
        <v>-</v>
      </c>
      <c r="AC86" s="38" t="str">
        <f>IF(ISERR(FIND(AC$2,Stac!$S91))=FALSE,"+","-")</f>
        <v>-</v>
      </c>
      <c r="AD86" s="38" t="str">
        <f>IF(ISERR(FIND(AD$2,Stac!$S91))=FALSE,"+","-")</f>
        <v>-</v>
      </c>
      <c r="AE86" s="38" t="str">
        <f>IF(ISERR(FIND(AE$2,Stac!$S91))=FALSE,"+","-")</f>
        <v>-</v>
      </c>
      <c r="AF86" s="38" t="str">
        <f>IF(ISERR(FIND(AF$2,Stac!$S91))=FALSE,"+","-")</f>
        <v>+</v>
      </c>
      <c r="AG86" s="38" t="str">
        <f>IF(ISERR(FIND(AG$2,Stac!$S91))=FALSE,"+","-")</f>
        <v>-</v>
      </c>
      <c r="AH86" s="38" t="str">
        <f>IF(ISERR(FIND(AH$2,Stac!$T91))=FALSE,"+","-")</f>
        <v>+</v>
      </c>
      <c r="AI86" s="38" t="str">
        <f>IF(ISERR(FIND(AI$2,Stac!$T91))=FALSE,"+","-")</f>
        <v>+</v>
      </c>
      <c r="AJ86" s="38" t="str">
        <f>IF(ISERR(FIND(AJ$2,Stac!$T91))=FALSE,"+","-")</f>
        <v>+</v>
      </c>
      <c r="AK86" s="38" t="str">
        <f>IF(ISERR(FIND(AK$2,Stac!$T91))=FALSE,"+","-")</f>
        <v>-</v>
      </c>
      <c r="AL86" s="38" t="str">
        <f>IF(ISERR(FIND(AL$2,Stac!$T91))=FALSE,"+","-")</f>
        <v>+</v>
      </c>
    </row>
    <row r="87" spans="1:38" ht="38.25" x14ac:dyDescent="0.2">
      <c r="A87" s="117" t="str">
        <f>Stac!C92</f>
        <v xml:space="preserve">Przedmiot obieralny 10: Teoria informacji i metody kompresji danych /  Optymalizacja ciągła </v>
      </c>
      <c r="B87" s="38" t="str">
        <f>IF(ISERR(FIND(B$2,Stac!$R92))=FALSE,"+","-")</f>
        <v>-</v>
      </c>
      <c r="C87" s="38" t="str">
        <f>IF(ISERR(FIND(C$2,Stac!$R92))=FALSE,"+","-")</f>
        <v>-</v>
      </c>
      <c r="D87" s="38" t="str">
        <f>IF(ISERR(FIND(D$2,Stac!$R92))=FALSE,"+","-")</f>
        <v>-</v>
      </c>
      <c r="E87" s="38" t="str">
        <f>IF(ISERR(FIND(E$2,Stac!$R92))=FALSE,"+","-")</f>
        <v>+</v>
      </c>
      <c r="F87" s="38" t="str">
        <f>IF(ISERR(FIND(F$2,Stac!$R92))=FALSE,"+","-")</f>
        <v>+</v>
      </c>
      <c r="G87" s="38" t="str">
        <f>IF(ISERR(FIND(G$2,Stac!$R92))=FALSE,"+","-")</f>
        <v>-</v>
      </c>
      <c r="H87" s="38" t="str">
        <f>IF(ISERR(FIND(H$2,Stac!$R92))=FALSE,"+","-")</f>
        <v>+</v>
      </c>
      <c r="I87" s="38" t="str">
        <f>IF(ISERR(FIND(I$2,Stac!$R92))=FALSE,"+","-")</f>
        <v>-</v>
      </c>
      <c r="J87" s="38" t="str">
        <f>IF(ISERR(FIND(J$2,Stac!$R92))=FALSE,"+","-")</f>
        <v>-</v>
      </c>
      <c r="K87" s="38" t="str">
        <f>IF(ISERR(FIND(K$2,Stac!$R92))=FALSE,"+","-")</f>
        <v>-</v>
      </c>
      <c r="L87" s="38" t="str">
        <f>IF(ISERR(FIND(L$2,Stac!$R92))=FALSE,"+","-")</f>
        <v>-</v>
      </c>
      <c r="M87" s="118" t="str">
        <f>Stac!C92</f>
        <v xml:space="preserve">Przedmiot obieralny 10: Teoria informacji i metody kompresji danych /  Optymalizacja ciągła </v>
      </c>
      <c r="N87" s="38" t="str">
        <f>IF(ISERR(FIND(N$2,Stac!$S92))=FALSE,"+","-")</f>
        <v>+</v>
      </c>
      <c r="O87" s="38" t="str">
        <f>IF(ISERR(FIND(O$2,Stac!$S92))=FALSE,"+","-")</f>
        <v>+</v>
      </c>
      <c r="P87" s="38" t="str">
        <f>IF(ISERR(FIND(P$2,Stac!$S92))=FALSE,"+","-")</f>
        <v>-</v>
      </c>
      <c r="Q87" s="38" t="str">
        <f>IF(ISERR(FIND(Q$2,Stac!$S92))=FALSE,"+","-")</f>
        <v>+</v>
      </c>
      <c r="R87" s="38" t="str">
        <f>IF(ISERR(FIND(R$2,Stac!$S92))=FALSE,"+","-")</f>
        <v>-</v>
      </c>
      <c r="S87" s="38" t="str">
        <f>IF(ISERR(FIND(S$2,Stac!$S92))=FALSE,"+","-")</f>
        <v>-</v>
      </c>
      <c r="T87" s="38" t="str">
        <f>IF(ISERR(FIND(T$2,Stac!$S92))=FALSE,"+","-")</f>
        <v>-</v>
      </c>
      <c r="U87" s="38" t="str">
        <f>IF(ISERR(FIND(U$2,Stac!$S92))=FALSE,"+","-")</f>
        <v>-</v>
      </c>
      <c r="V87" s="38" t="str">
        <f>IF(ISERR(FIND(V$2,Stac!$S92))=FALSE,"+","-")</f>
        <v>-</v>
      </c>
      <c r="W87" s="38" t="str">
        <f>IF(ISERR(FIND(W$2,Stac!$S92))=FALSE,"+","-")</f>
        <v>+</v>
      </c>
      <c r="X87" s="38" t="str">
        <f>IF(ISERR(FIND(X$2,Stac!$S92))=FALSE,"+","-")</f>
        <v>+</v>
      </c>
      <c r="Y87" s="118" t="str">
        <f>Stac!C92</f>
        <v xml:space="preserve">Przedmiot obieralny 10: Teoria informacji i metody kompresji danych /  Optymalizacja ciągła </v>
      </c>
      <c r="Z87" s="38" t="str">
        <f>IF(ISERR(FIND(Z$2,Stac!$S92))=FALSE,"+","-")</f>
        <v>-</v>
      </c>
      <c r="AA87" s="38" t="str">
        <f>IF(ISERR(FIND(AA$2,Stac!$S92))=FALSE,"+","-")</f>
        <v>-</v>
      </c>
      <c r="AB87" s="38" t="str">
        <f>IF(ISERR(FIND(AB$2,Stac!$S92))=FALSE,"+","-")</f>
        <v>-</v>
      </c>
      <c r="AC87" s="38" t="str">
        <f>IF(ISERR(FIND(AC$2,Stac!$S92))=FALSE,"+","-")</f>
        <v>-</v>
      </c>
      <c r="AD87" s="38" t="str">
        <f>IF(ISERR(FIND(AD$2,Stac!$S92))=FALSE,"+","-")</f>
        <v>-</v>
      </c>
      <c r="AE87" s="38" t="str">
        <f>IF(ISERR(FIND(AE$2,Stac!$S92))=FALSE,"+","-")</f>
        <v>-</v>
      </c>
      <c r="AF87" s="38" t="str">
        <f>IF(ISERR(FIND(AF$2,Stac!$S92))=FALSE,"+","-")</f>
        <v>-</v>
      </c>
      <c r="AG87" s="38" t="str">
        <f>IF(ISERR(FIND(AG$2,Stac!$S92))=FALSE,"+","-")</f>
        <v>+</v>
      </c>
      <c r="AH87" s="38" t="str">
        <f>IF(ISERR(FIND(AH$2,Stac!$T92))=FALSE,"+","-")</f>
        <v>+</v>
      </c>
      <c r="AI87" s="38" t="str">
        <f>IF(ISERR(FIND(AI$2,Stac!$T92))=FALSE,"+","-")</f>
        <v>+</v>
      </c>
      <c r="AJ87" s="38" t="str">
        <f>IF(ISERR(FIND(AJ$2,Stac!$T92))=FALSE,"+","-")</f>
        <v>-</v>
      </c>
      <c r="AK87" s="38" t="str">
        <f>IF(ISERR(FIND(AK$2,Stac!$T92))=FALSE,"+","-")</f>
        <v>-</v>
      </c>
      <c r="AL87" s="38" t="str">
        <f>IF(ISERR(FIND(AL$2,Stac!$T92))=FALSE,"+","-")</f>
        <v>-</v>
      </c>
    </row>
    <row r="88" spans="1:38" ht="18.600000000000001" customHeight="1" x14ac:dyDescent="0.2">
      <c r="A88" s="117" t="str">
        <f>Stac!C93</f>
        <v>Bezpieczeństwo systemów informatycznych</v>
      </c>
      <c r="B88" s="38" t="str">
        <f>IF(ISERR(FIND(B$2,Stac!$R93))=FALSE,"+","-")</f>
        <v>-</v>
      </c>
      <c r="C88" s="38" t="str">
        <f>IF(ISERR(FIND(C$2,Stac!$R93))=FALSE,"+","-")</f>
        <v>-</v>
      </c>
      <c r="D88" s="38" t="str">
        <f>IF(ISERR(FIND(D$2,Stac!$R93))=FALSE,"+","-")</f>
        <v>-</v>
      </c>
      <c r="E88" s="38" t="str">
        <f>IF(ISERR(FIND(E$2,Stac!$R93))=FALSE,"+","-")</f>
        <v>+</v>
      </c>
      <c r="F88" s="38" t="str">
        <f>IF(ISERR(FIND(F$2,Stac!$R93))=FALSE,"+","-")</f>
        <v>+</v>
      </c>
      <c r="G88" s="38" t="str">
        <f>IF(ISERR(FIND(G$2,Stac!$R93))=FALSE,"+","-")</f>
        <v>+</v>
      </c>
      <c r="H88" s="38" t="str">
        <f>IF(ISERR(FIND(H$2,Stac!$R93))=FALSE,"+","-")</f>
        <v>+</v>
      </c>
      <c r="I88" s="38" t="str">
        <f>IF(ISERR(FIND(I$2,Stac!$R93))=FALSE,"+","-")</f>
        <v>+</v>
      </c>
      <c r="J88" s="38" t="str">
        <f>IF(ISERR(FIND(J$2,Stac!$R93))=FALSE,"+","-")</f>
        <v>-</v>
      </c>
      <c r="K88" s="38" t="str">
        <f>IF(ISERR(FIND(K$2,Stac!$R93))=FALSE,"+","-")</f>
        <v>-</v>
      </c>
      <c r="L88" s="38" t="str">
        <f>IF(ISERR(FIND(L$2,Stac!$R93))=FALSE,"+","-")</f>
        <v>-</v>
      </c>
      <c r="M88" s="118" t="str">
        <f>Stac!C93</f>
        <v>Bezpieczeństwo systemów informatycznych</v>
      </c>
      <c r="N88" s="38" t="str">
        <f>IF(ISERR(FIND(N$2,Stac!$S93))=FALSE,"+","-")</f>
        <v>+</v>
      </c>
      <c r="O88" s="38" t="str">
        <f>IF(ISERR(FIND(O$2,Stac!$S93))=FALSE,"+","-")</f>
        <v>-</v>
      </c>
      <c r="P88" s="38" t="str">
        <f>IF(ISERR(FIND(P$2,Stac!$S93))=FALSE,"+","-")</f>
        <v>+</v>
      </c>
      <c r="Q88" s="38" t="str">
        <f>IF(ISERR(FIND(Q$2,Stac!$S93))=FALSE,"+","-")</f>
        <v>+</v>
      </c>
      <c r="R88" s="38" t="str">
        <f>IF(ISERR(FIND(R$2,Stac!$S93))=FALSE,"+","-")</f>
        <v>-</v>
      </c>
      <c r="S88" s="38" t="str">
        <f>IF(ISERR(FIND(S$2,Stac!$S93))=FALSE,"+","-")</f>
        <v>+</v>
      </c>
      <c r="T88" s="38" t="str">
        <f>IF(ISERR(FIND(T$2,Stac!$S93))=FALSE,"+","-")</f>
        <v>-</v>
      </c>
      <c r="U88" s="38" t="str">
        <f>IF(ISERR(FIND(U$2,Stac!$S93))=FALSE,"+","-")</f>
        <v>-</v>
      </c>
      <c r="V88" s="38" t="str">
        <f>IF(ISERR(FIND(V$2,Stac!$S93))=FALSE,"+","-")</f>
        <v>+</v>
      </c>
      <c r="W88" s="38" t="str">
        <f>IF(ISERR(FIND(W$2,Stac!$S93))=FALSE,"+","-")</f>
        <v>-</v>
      </c>
      <c r="X88" s="38" t="str">
        <f>IF(ISERR(FIND(X$2,Stac!$S93))=FALSE,"+","-")</f>
        <v>-</v>
      </c>
      <c r="Y88" s="118" t="str">
        <f>Stac!C93</f>
        <v>Bezpieczeństwo systemów informatycznych</v>
      </c>
      <c r="Z88" s="38" t="str">
        <f>IF(ISERR(FIND(Z$2,Stac!$S93))=FALSE,"+","-")</f>
        <v>+</v>
      </c>
      <c r="AA88" s="38" t="str">
        <f>IF(ISERR(FIND(AA$2,Stac!$S93))=FALSE,"+","-")</f>
        <v>-</v>
      </c>
      <c r="AB88" s="38" t="str">
        <f>IF(ISERR(FIND(AB$2,Stac!$S93))=FALSE,"+","-")</f>
        <v>-</v>
      </c>
      <c r="AC88" s="38" t="str">
        <f>IF(ISERR(FIND(AC$2,Stac!$S93))=FALSE,"+","-")</f>
        <v>-</v>
      </c>
      <c r="AD88" s="38" t="str">
        <f>IF(ISERR(FIND(AD$2,Stac!$S93))=FALSE,"+","-")</f>
        <v>-</v>
      </c>
      <c r="AE88" s="38" t="str">
        <f>IF(ISERR(FIND(AE$2,Stac!$S93))=FALSE,"+","-")</f>
        <v>-</v>
      </c>
      <c r="AF88" s="38" t="str">
        <f>IF(ISERR(FIND(AF$2,Stac!$S93))=FALSE,"+","-")</f>
        <v>+</v>
      </c>
      <c r="AG88" s="38" t="str">
        <f>IF(ISERR(FIND(AG$2,Stac!$S93))=FALSE,"+","-")</f>
        <v>-</v>
      </c>
      <c r="AH88" s="38" t="str">
        <f>IF(ISERR(FIND(AH$2,Stac!$T93))=FALSE,"+","-")</f>
        <v>+</v>
      </c>
      <c r="AI88" s="38" t="str">
        <f>IF(ISERR(FIND(AI$2,Stac!$T93))=FALSE,"+","-")</f>
        <v>+</v>
      </c>
      <c r="AJ88" s="38" t="str">
        <f>IF(ISERR(FIND(AJ$2,Stac!$T93))=FALSE,"+","-")</f>
        <v>-</v>
      </c>
      <c r="AK88" s="38" t="str">
        <f>IF(ISERR(FIND(AK$2,Stac!$T93))=FALSE,"+","-")</f>
        <v>+</v>
      </c>
      <c r="AL88" s="38" t="str">
        <f>IF(ISERR(FIND(AL$2,Stac!$T93))=FALSE,"+","-")</f>
        <v>+</v>
      </c>
    </row>
    <row r="89" spans="1:38" ht="37.5" customHeight="1" x14ac:dyDescent="0.2">
      <c r="A89" s="117" t="str">
        <f>Stac!C94</f>
        <v xml:space="preserve">Przedmiot obieralny 11:  Praktyka i teoria szeregowania zadań /  Programowanie wizualne </v>
      </c>
      <c r="B89" s="38" t="str">
        <f>IF(ISERR(FIND(B$2,Stac!$R94))=FALSE,"+","-")</f>
        <v>-</v>
      </c>
      <c r="C89" s="38" t="str">
        <f>IF(ISERR(FIND(C$2,Stac!$R94))=FALSE,"+","-")</f>
        <v>-</v>
      </c>
      <c r="D89" s="38" t="str">
        <f>IF(ISERR(FIND(D$2,Stac!$R94))=FALSE,"+","-")</f>
        <v>-</v>
      </c>
      <c r="E89" s="38" t="str">
        <f>IF(ISERR(FIND(E$2,Stac!$R94))=FALSE,"+","-")</f>
        <v>+</v>
      </c>
      <c r="F89" s="38" t="str">
        <f>IF(ISERR(FIND(F$2,Stac!$R94))=FALSE,"+","-")</f>
        <v>+</v>
      </c>
      <c r="G89" s="38" t="str">
        <f>IF(ISERR(FIND(G$2,Stac!$R94))=FALSE,"+","-")</f>
        <v>-</v>
      </c>
      <c r="H89" s="38" t="str">
        <f>IF(ISERR(FIND(H$2,Stac!$R94))=FALSE,"+","-")</f>
        <v>+</v>
      </c>
      <c r="I89" s="38" t="str">
        <f>IF(ISERR(FIND(I$2,Stac!$R94))=FALSE,"+","-")</f>
        <v>-</v>
      </c>
      <c r="J89" s="38" t="str">
        <f>IF(ISERR(FIND(J$2,Stac!$R94))=FALSE,"+","-")</f>
        <v>-</v>
      </c>
      <c r="K89" s="38" t="str">
        <f>IF(ISERR(FIND(K$2,Stac!$R94))=FALSE,"+","-")</f>
        <v>-</v>
      </c>
      <c r="L89" s="38" t="str">
        <f>IF(ISERR(FIND(L$2,Stac!$R94))=FALSE,"+","-")</f>
        <v>-</v>
      </c>
      <c r="M89" s="118" t="str">
        <f>Stac!C94</f>
        <v xml:space="preserve">Przedmiot obieralny 11:  Praktyka i teoria szeregowania zadań /  Programowanie wizualne </v>
      </c>
      <c r="N89" s="38" t="str">
        <f>IF(ISERR(FIND(N$2,Stac!$S94))=FALSE,"+","-")</f>
        <v>+</v>
      </c>
      <c r="O89" s="38" t="str">
        <f>IF(ISERR(FIND(O$2,Stac!$S94))=FALSE,"+","-")</f>
        <v>+</v>
      </c>
      <c r="P89" s="38" t="str">
        <f>IF(ISERR(FIND(P$2,Stac!$S94))=FALSE,"+","-")</f>
        <v>-</v>
      </c>
      <c r="Q89" s="38" t="str">
        <f>IF(ISERR(FIND(Q$2,Stac!$S94))=FALSE,"+","-")</f>
        <v>+</v>
      </c>
      <c r="R89" s="38" t="str">
        <f>IF(ISERR(FIND(R$2,Stac!$S94))=FALSE,"+","-")</f>
        <v>-</v>
      </c>
      <c r="S89" s="38" t="str">
        <f>IF(ISERR(FIND(S$2,Stac!$S94))=FALSE,"+","-")</f>
        <v>-</v>
      </c>
      <c r="T89" s="38" t="str">
        <f>IF(ISERR(FIND(T$2,Stac!$S94))=FALSE,"+","-")</f>
        <v>-</v>
      </c>
      <c r="U89" s="38" t="str">
        <f>IF(ISERR(FIND(U$2,Stac!$S94))=FALSE,"+","-")</f>
        <v>-</v>
      </c>
      <c r="V89" s="38" t="str">
        <f>IF(ISERR(FIND(V$2,Stac!$S94))=FALSE,"+","-")</f>
        <v>-</v>
      </c>
      <c r="W89" s="38" t="str">
        <f>IF(ISERR(FIND(W$2,Stac!$S94))=FALSE,"+","-")</f>
        <v>+</v>
      </c>
      <c r="X89" s="38" t="str">
        <f>IF(ISERR(FIND(X$2,Stac!$S94))=FALSE,"+","-")</f>
        <v>+</v>
      </c>
      <c r="Y89" s="118" t="str">
        <f>Stac!C94</f>
        <v xml:space="preserve">Przedmiot obieralny 11:  Praktyka i teoria szeregowania zadań /  Programowanie wizualne </v>
      </c>
      <c r="Z89" s="38" t="str">
        <f>IF(ISERR(FIND(Z$2,Stac!$S94))=FALSE,"+","-")</f>
        <v>-</v>
      </c>
      <c r="AA89" s="38" t="str">
        <f>IF(ISERR(FIND(AA$2,Stac!$S94))=FALSE,"+","-")</f>
        <v>-</v>
      </c>
      <c r="AB89" s="38" t="str">
        <f>IF(ISERR(FIND(AB$2,Stac!$S94))=FALSE,"+","-")</f>
        <v>-</v>
      </c>
      <c r="AC89" s="38" t="str">
        <f>IF(ISERR(FIND(AC$2,Stac!$S94))=FALSE,"+","-")</f>
        <v>-</v>
      </c>
      <c r="AD89" s="38" t="str">
        <f>IF(ISERR(FIND(AD$2,Stac!$S94))=FALSE,"+","-")</f>
        <v>-</v>
      </c>
      <c r="AE89" s="38" t="str">
        <f>IF(ISERR(FIND(AE$2,Stac!$S94))=FALSE,"+","-")</f>
        <v>-</v>
      </c>
      <c r="AF89" s="38" t="str">
        <f>IF(ISERR(FIND(AF$2,Stac!$S94))=FALSE,"+","-")</f>
        <v>-</v>
      </c>
      <c r="AG89" s="38" t="str">
        <f>IF(ISERR(FIND(AG$2,Stac!$S94))=FALSE,"+","-")</f>
        <v>+</v>
      </c>
      <c r="AH89" s="38" t="str">
        <f>IF(ISERR(FIND(AH$2,Stac!$T94))=FALSE,"+","-")</f>
        <v>+</v>
      </c>
      <c r="AI89" s="38" t="str">
        <f>IF(ISERR(FIND(AI$2,Stac!$T94))=FALSE,"+","-")</f>
        <v>+</v>
      </c>
      <c r="AJ89" s="38" t="str">
        <f>IF(ISERR(FIND(AJ$2,Stac!$T94))=FALSE,"+","-")</f>
        <v>-</v>
      </c>
      <c r="AK89" s="38" t="str">
        <f>IF(ISERR(FIND(AK$2,Stac!$T94))=FALSE,"+","-")</f>
        <v>-</v>
      </c>
      <c r="AL89" s="38" t="str">
        <f>IF(ISERR(FIND(AL$2,Stac!$T94))=FALSE,"+","-")</f>
        <v>-</v>
      </c>
    </row>
    <row r="90" spans="1:38" ht="39.950000000000003" customHeight="1" x14ac:dyDescent="0.2">
      <c r="A90" s="117" t="str">
        <f>Stac!C95</f>
        <v>Przedmiot obieralny 12:  Przetwarzanie masywnych danych / Elementy Inteligencji Obliczeniowej</v>
      </c>
      <c r="B90" s="38" t="str">
        <f>IF(ISERR(FIND(B$2,Stac!$R95))=FALSE,"+","-")</f>
        <v>-</v>
      </c>
      <c r="C90" s="38" t="str">
        <f>IF(ISERR(FIND(C$2,Stac!$R95))=FALSE,"+","-")</f>
        <v>-</v>
      </c>
      <c r="D90" s="38" t="str">
        <f>IF(ISERR(FIND(D$2,Stac!$R95))=FALSE,"+","-")</f>
        <v>-</v>
      </c>
      <c r="E90" s="38" t="str">
        <f>IF(ISERR(FIND(E$2,Stac!$R95))=FALSE,"+","-")</f>
        <v>+</v>
      </c>
      <c r="F90" s="38" t="str">
        <f>IF(ISERR(FIND(F$2,Stac!$R95))=FALSE,"+","-")</f>
        <v>+</v>
      </c>
      <c r="G90" s="38" t="str">
        <f>IF(ISERR(FIND(G$2,Stac!$R95))=FALSE,"+","-")</f>
        <v>-</v>
      </c>
      <c r="H90" s="38" t="str">
        <f>IF(ISERR(FIND(H$2,Stac!$R95))=FALSE,"+","-")</f>
        <v>+</v>
      </c>
      <c r="I90" s="38" t="str">
        <f>IF(ISERR(FIND(I$2,Stac!$R95))=FALSE,"+","-")</f>
        <v>-</v>
      </c>
      <c r="J90" s="38" t="str">
        <f>IF(ISERR(FIND(J$2,Stac!$R95))=FALSE,"+","-")</f>
        <v>-</v>
      </c>
      <c r="K90" s="38" t="str">
        <f>IF(ISERR(FIND(K$2,Stac!$R95))=FALSE,"+","-")</f>
        <v>-</v>
      </c>
      <c r="L90" s="38" t="str">
        <f>IF(ISERR(FIND(L$2,Stac!$R95))=FALSE,"+","-")</f>
        <v>-</v>
      </c>
      <c r="M90" s="118" t="str">
        <f>Stac!C95</f>
        <v>Przedmiot obieralny 12:  Przetwarzanie masywnych danych / Elementy Inteligencji Obliczeniowej</v>
      </c>
      <c r="N90" s="38" t="str">
        <f>IF(ISERR(FIND(N$2,Stac!$S95))=FALSE,"+","-")</f>
        <v>+</v>
      </c>
      <c r="O90" s="38" t="str">
        <f>IF(ISERR(FIND(O$2,Stac!$S95))=FALSE,"+","-")</f>
        <v>+</v>
      </c>
      <c r="P90" s="38" t="str">
        <f>IF(ISERR(FIND(P$2,Stac!$S95))=FALSE,"+","-")</f>
        <v>-</v>
      </c>
      <c r="Q90" s="38" t="str">
        <f>IF(ISERR(FIND(Q$2,Stac!$S95))=FALSE,"+","-")</f>
        <v>+</v>
      </c>
      <c r="R90" s="38" t="str">
        <f>IF(ISERR(FIND(R$2,Stac!$S95))=FALSE,"+","-")</f>
        <v>-</v>
      </c>
      <c r="S90" s="38" t="str">
        <f>IF(ISERR(FIND(S$2,Stac!$S95))=FALSE,"+","-")</f>
        <v>-</v>
      </c>
      <c r="T90" s="38" t="str">
        <f>IF(ISERR(FIND(T$2,Stac!$S95))=FALSE,"+","-")</f>
        <v>-</v>
      </c>
      <c r="U90" s="38" t="str">
        <f>IF(ISERR(FIND(U$2,Stac!$S95))=FALSE,"+","-")</f>
        <v>-</v>
      </c>
      <c r="V90" s="38" t="str">
        <f>IF(ISERR(FIND(V$2,Stac!$S95))=FALSE,"+","-")</f>
        <v>-</v>
      </c>
      <c r="W90" s="38" t="str">
        <f>IF(ISERR(FIND(W$2,Stac!$S95))=FALSE,"+","-")</f>
        <v>+</v>
      </c>
      <c r="X90" s="38" t="str">
        <f>IF(ISERR(FIND(X$2,Stac!$S95))=FALSE,"+","-")</f>
        <v>+</v>
      </c>
      <c r="Y90" s="118" t="str">
        <f>Stac!C95</f>
        <v>Przedmiot obieralny 12:  Przetwarzanie masywnych danych / Elementy Inteligencji Obliczeniowej</v>
      </c>
      <c r="Z90" s="38" t="str">
        <f>IF(ISERR(FIND(Z$2,Stac!$S95))=FALSE,"+","-")</f>
        <v>-</v>
      </c>
      <c r="AA90" s="38" t="str">
        <f>IF(ISERR(FIND(AA$2,Stac!$S95))=FALSE,"+","-")</f>
        <v>-</v>
      </c>
      <c r="AB90" s="38" t="str">
        <f>IF(ISERR(FIND(AB$2,Stac!$S95))=FALSE,"+","-")</f>
        <v>-</v>
      </c>
      <c r="AC90" s="38" t="str">
        <f>IF(ISERR(FIND(AC$2,Stac!$S95))=FALSE,"+","-")</f>
        <v>-</v>
      </c>
      <c r="AD90" s="38" t="str">
        <f>IF(ISERR(FIND(AD$2,Stac!$S95))=FALSE,"+","-")</f>
        <v>-</v>
      </c>
      <c r="AE90" s="38" t="str">
        <f>IF(ISERR(FIND(AE$2,Stac!$S95))=FALSE,"+","-")</f>
        <v>-</v>
      </c>
      <c r="AF90" s="38" t="str">
        <f>IF(ISERR(FIND(AF$2,Stac!$S95))=FALSE,"+","-")</f>
        <v>-</v>
      </c>
      <c r="AG90" s="38" t="str">
        <f>IF(ISERR(FIND(AG$2,Stac!$S95))=FALSE,"+","-")</f>
        <v>+</v>
      </c>
      <c r="AH90" s="38" t="str">
        <f>IF(ISERR(FIND(AH$2,Stac!$T95))=FALSE,"+","-")</f>
        <v>+</v>
      </c>
      <c r="AI90" s="38" t="str">
        <f>IF(ISERR(FIND(AI$2,Stac!$T95))=FALSE,"+","-")</f>
        <v>+</v>
      </c>
      <c r="AJ90" s="38" t="str">
        <f>IF(ISERR(FIND(AJ$2,Stac!$T95))=FALSE,"+","-")</f>
        <v>-</v>
      </c>
      <c r="AK90" s="38" t="str">
        <f>IF(ISERR(FIND(AK$2,Stac!$T95))=FALSE,"+","-")</f>
        <v>-</v>
      </c>
      <c r="AL90" s="38" t="str">
        <f>IF(ISERR(FIND(AL$2,Stac!$T95))=FALSE,"+","-")</f>
        <v>-</v>
      </c>
    </row>
    <row r="91" spans="1:38" x14ac:dyDescent="0.2">
      <c r="A91" s="117" t="str">
        <f>Stac!C96</f>
        <v xml:space="preserve">Przygotowanie pracy dyplomowej </v>
      </c>
      <c r="B91" s="38" t="str">
        <f>IF(ISERR(FIND(B$2,Stac!$R96))=FALSE,"+","-")</f>
        <v>-</v>
      </c>
      <c r="C91" s="38" t="str">
        <f>IF(ISERR(FIND(C$2,Stac!$R96))=FALSE,"+","-")</f>
        <v>-</v>
      </c>
      <c r="D91" s="38" t="str">
        <f>IF(ISERR(FIND(D$2,Stac!$R96))=FALSE,"+","-")</f>
        <v>-</v>
      </c>
      <c r="E91" s="38" t="str">
        <f>IF(ISERR(FIND(E$2,Stac!$R96))=FALSE,"+","-")</f>
        <v>+</v>
      </c>
      <c r="F91" s="38" t="str">
        <f>IF(ISERR(FIND(F$2,Stac!$R96))=FALSE,"+","-")</f>
        <v>+</v>
      </c>
      <c r="G91" s="38" t="str">
        <f>IF(ISERR(FIND(G$2,Stac!$R96))=FALSE,"+","-")</f>
        <v>+</v>
      </c>
      <c r="H91" s="38" t="str">
        <f>IF(ISERR(FIND(H$2,Stac!$R96))=FALSE,"+","-")</f>
        <v>+</v>
      </c>
      <c r="I91" s="38" t="str">
        <f>IF(ISERR(FIND(I$2,Stac!$R96))=FALSE,"+","-")</f>
        <v>+</v>
      </c>
      <c r="J91" s="38" t="str">
        <f>IF(ISERR(FIND(J$2,Stac!$R96))=FALSE,"+","-")</f>
        <v>-</v>
      </c>
      <c r="K91" s="38" t="str">
        <f>IF(ISERR(FIND(K$2,Stac!$R96))=FALSE,"+","-")</f>
        <v>-</v>
      </c>
      <c r="L91" s="38" t="str">
        <f>IF(ISERR(FIND(L$2,Stac!$R96))=FALSE,"+","-")</f>
        <v>+</v>
      </c>
      <c r="M91" s="118" t="str">
        <f>Stac!C96</f>
        <v xml:space="preserve">Przygotowanie pracy dyplomowej </v>
      </c>
      <c r="N91" s="38" t="str">
        <f>IF(ISERR(FIND(N$2,Stac!$S96))=FALSE,"+","-")</f>
        <v>+</v>
      </c>
      <c r="O91" s="38" t="str">
        <f>IF(ISERR(FIND(O$2,Stac!$S96))=FALSE,"+","-")</f>
        <v>+</v>
      </c>
      <c r="P91" s="38" t="str">
        <f>IF(ISERR(FIND(P$2,Stac!$S96))=FALSE,"+","-")</f>
        <v>+</v>
      </c>
      <c r="Q91" s="38" t="str">
        <f>IF(ISERR(FIND(Q$2,Stac!$S96))=FALSE,"+","-")</f>
        <v>+</v>
      </c>
      <c r="R91" s="38" t="str">
        <f>IF(ISERR(FIND(R$2,Stac!$S96))=FALSE,"+","-")</f>
        <v>+</v>
      </c>
      <c r="S91" s="38" t="str">
        <f>IF(ISERR(FIND(S$2,Stac!$S96))=FALSE,"+","-")</f>
        <v>-</v>
      </c>
      <c r="T91" s="38" t="str">
        <f>IF(ISERR(FIND(T$2,Stac!$S96))=FALSE,"+","-")</f>
        <v>-</v>
      </c>
      <c r="U91" s="38" t="str">
        <f>IF(ISERR(FIND(U$2,Stac!$S96))=FALSE,"+","-")</f>
        <v>-</v>
      </c>
      <c r="V91" s="38" t="str">
        <f>IF(ISERR(FIND(V$2,Stac!$S96))=FALSE,"+","-")</f>
        <v>+</v>
      </c>
      <c r="W91" s="38" t="str">
        <f>IF(ISERR(FIND(W$2,Stac!$S96))=FALSE,"+","-")</f>
        <v>-</v>
      </c>
      <c r="X91" s="38" t="str">
        <f>IF(ISERR(FIND(X$2,Stac!$S96))=FALSE,"+","-")</f>
        <v>-</v>
      </c>
      <c r="Y91" s="118" t="str">
        <f>Stac!C96</f>
        <v xml:space="preserve">Przygotowanie pracy dyplomowej </v>
      </c>
      <c r="Z91" s="38" t="str">
        <f>IF(ISERR(FIND(Z$2,Stac!$S96))=FALSE,"+","-")</f>
        <v>-</v>
      </c>
      <c r="AA91" s="38" t="str">
        <f>IF(ISERR(FIND(AA$2,Stac!$S96))=FALSE,"+","-")</f>
        <v>-</v>
      </c>
      <c r="AB91" s="38" t="str">
        <f>IF(ISERR(FIND(AB$2,Stac!$S96))=FALSE,"+","-")</f>
        <v>-</v>
      </c>
      <c r="AC91" s="38" t="str">
        <f>IF(ISERR(FIND(AC$2,Stac!$S96))=FALSE,"+","-")</f>
        <v>-</v>
      </c>
      <c r="AD91" s="38" t="str">
        <f>IF(ISERR(FIND(AD$2,Stac!$S96))=FALSE,"+","-")</f>
        <v>+</v>
      </c>
      <c r="AE91" s="38" t="str">
        <f>IF(ISERR(FIND(AE$2,Stac!$S96))=FALSE,"+","-")</f>
        <v>-</v>
      </c>
      <c r="AF91" s="38" t="str">
        <f>IF(ISERR(FIND(AF$2,Stac!$S96))=FALSE,"+","-")</f>
        <v>+</v>
      </c>
      <c r="AG91" s="38" t="str">
        <f>IF(ISERR(FIND(AG$2,Stac!$S96))=FALSE,"+","-")</f>
        <v>-</v>
      </c>
      <c r="AH91" s="38" t="str">
        <f>IF(ISERR(FIND(AH$2,Stac!$T96))=FALSE,"+","-")</f>
        <v>+</v>
      </c>
      <c r="AI91" s="38" t="str">
        <f>IF(ISERR(FIND(AI$2,Stac!$T96))=FALSE,"+","-")</f>
        <v>+</v>
      </c>
      <c r="AJ91" s="38" t="str">
        <f>IF(ISERR(FIND(AJ$2,Stac!$T96))=FALSE,"+","-")</f>
        <v>+</v>
      </c>
      <c r="AK91" s="38" t="str">
        <f>IF(ISERR(FIND(AK$2,Stac!$T96))=FALSE,"+","-")</f>
        <v>-</v>
      </c>
      <c r="AL91" s="38" t="str">
        <f>IF(ISERR(FIND(AL$2,Stac!$T96))=FALSE,"+","-")</f>
        <v>+</v>
      </c>
    </row>
    <row r="92" spans="1:38" x14ac:dyDescent="0.2">
      <c r="A92" s="117" t="str">
        <f>Stac!C97</f>
        <v>Seminarium dyplomowe</v>
      </c>
      <c r="B92" s="38" t="str">
        <f>IF(ISERR(FIND(B$2,Stac!$R97))=FALSE,"+","-")</f>
        <v>-</v>
      </c>
      <c r="C92" s="38" t="str">
        <f>IF(ISERR(FIND(C$2,Stac!$R97))=FALSE,"+","-")</f>
        <v>-</v>
      </c>
      <c r="D92" s="38" t="str">
        <f>IF(ISERR(FIND(D$2,Stac!$R97))=FALSE,"+","-")</f>
        <v>-</v>
      </c>
      <c r="E92" s="38" t="str">
        <f>IF(ISERR(FIND(E$2,Stac!$R97))=FALSE,"+","-")</f>
        <v>+</v>
      </c>
      <c r="F92" s="38" t="str">
        <f>IF(ISERR(FIND(F$2,Stac!$R97))=FALSE,"+","-")</f>
        <v>+</v>
      </c>
      <c r="G92" s="38" t="str">
        <f>IF(ISERR(FIND(G$2,Stac!$R97))=FALSE,"+","-")</f>
        <v>+</v>
      </c>
      <c r="H92" s="38" t="str">
        <f>IF(ISERR(FIND(H$2,Stac!$R97))=FALSE,"+","-")</f>
        <v>+</v>
      </c>
      <c r="I92" s="38" t="str">
        <f>IF(ISERR(FIND(I$2,Stac!$R97))=FALSE,"+","-")</f>
        <v>+</v>
      </c>
      <c r="J92" s="38" t="str">
        <f>IF(ISERR(FIND(J$2,Stac!$R97))=FALSE,"+","-")</f>
        <v>-</v>
      </c>
      <c r="K92" s="38" t="str">
        <f>IF(ISERR(FIND(K$2,Stac!$R97))=FALSE,"+","-")</f>
        <v>-</v>
      </c>
      <c r="L92" s="38" t="str">
        <f>IF(ISERR(FIND(L$2,Stac!$R97))=FALSE,"+","-")</f>
        <v>-</v>
      </c>
      <c r="M92" s="118" t="str">
        <f>Stac!C97</f>
        <v>Seminarium dyplomowe</v>
      </c>
      <c r="N92" s="38" t="str">
        <f>IF(ISERR(FIND(N$2,Stac!$S97))=FALSE,"+","-")</f>
        <v>+</v>
      </c>
      <c r="O92" s="38" t="str">
        <f>IF(ISERR(FIND(O$2,Stac!$S97))=FALSE,"+","-")</f>
        <v>+</v>
      </c>
      <c r="P92" s="38" t="str">
        <f>IF(ISERR(FIND(P$2,Stac!$S97))=FALSE,"+","-")</f>
        <v>-</v>
      </c>
      <c r="Q92" s="38" t="str">
        <f>IF(ISERR(FIND(Q$2,Stac!$S97))=FALSE,"+","-")</f>
        <v>-</v>
      </c>
      <c r="R92" s="38" t="str">
        <f>IF(ISERR(FIND(R$2,Stac!$S97))=FALSE,"+","-")</f>
        <v>-</v>
      </c>
      <c r="S92" s="38" t="str">
        <f>IF(ISERR(FIND(S$2,Stac!$S97))=FALSE,"+","-")</f>
        <v>-</v>
      </c>
      <c r="T92" s="38" t="str">
        <f>IF(ISERR(FIND(T$2,Stac!$S97))=FALSE,"+","-")</f>
        <v>-</v>
      </c>
      <c r="U92" s="38" t="str">
        <f>IF(ISERR(FIND(U$2,Stac!$S97))=FALSE,"+","-")</f>
        <v>-</v>
      </c>
      <c r="V92" s="38" t="str">
        <f>IF(ISERR(FIND(V$2,Stac!$S97))=FALSE,"+","-")</f>
        <v>-</v>
      </c>
      <c r="W92" s="38" t="str">
        <f>IF(ISERR(FIND(W$2,Stac!$S97))=FALSE,"+","-")</f>
        <v>-</v>
      </c>
      <c r="X92" s="38" t="str">
        <f>IF(ISERR(FIND(X$2,Stac!$S97))=FALSE,"+","-")</f>
        <v>-</v>
      </c>
      <c r="Y92" s="118" t="str">
        <f>Stac!C97</f>
        <v>Seminarium dyplomowe</v>
      </c>
      <c r="Z92" s="38" t="str">
        <f>IF(ISERR(FIND(Z$2,Stac!$S97))=FALSE,"+","-")</f>
        <v>-</v>
      </c>
      <c r="AA92" s="38" t="str">
        <f>IF(ISERR(FIND(AA$2,Stac!$S97))=FALSE,"+","-")</f>
        <v>-</v>
      </c>
      <c r="AB92" s="38" t="str">
        <f>IF(ISERR(FIND(AB$2,Stac!$S97))=FALSE,"+","-")</f>
        <v>-</v>
      </c>
      <c r="AC92" s="38" t="str">
        <f>IF(ISERR(FIND(AC$2,Stac!$S97))=FALSE,"+","-")</f>
        <v>+</v>
      </c>
      <c r="AD92" s="38" t="str">
        <f>IF(ISERR(FIND(AD$2,Stac!$S97))=FALSE,"+","-")</f>
        <v>+</v>
      </c>
      <c r="AE92" s="38" t="str">
        <f>IF(ISERR(FIND(AE$2,Stac!$S97))=FALSE,"+","-")</f>
        <v>-</v>
      </c>
      <c r="AF92" s="38" t="str">
        <f>IF(ISERR(FIND(AF$2,Stac!$S97))=FALSE,"+","-")</f>
        <v>+</v>
      </c>
      <c r="AG92" s="38" t="str">
        <f>IF(ISERR(FIND(AG$2,Stac!$S97))=FALSE,"+","-")</f>
        <v>+</v>
      </c>
      <c r="AH92" s="38" t="str">
        <f>IF(ISERR(FIND(AH$2,Stac!$T97))=FALSE,"+","-")</f>
        <v>+</v>
      </c>
      <c r="AI92" s="38" t="str">
        <f>IF(ISERR(FIND(AI$2,Stac!$T97))=FALSE,"+","-")</f>
        <v>+</v>
      </c>
      <c r="AJ92" s="38" t="str">
        <f>IF(ISERR(FIND(AJ$2,Stac!$T97))=FALSE,"+","-")</f>
        <v>-</v>
      </c>
      <c r="AK92" s="38" t="str">
        <f>IF(ISERR(FIND(AK$2,Stac!$T97))=FALSE,"+","-")</f>
        <v>+</v>
      </c>
      <c r="AL92" s="38" t="str">
        <f>IF(ISERR(FIND(AL$2,Stac!$T97))=FALSE,"+","-")</f>
        <v>+</v>
      </c>
    </row>
    <row r="93" spans="1:38" x14ac:dyDescent="0.2">
      <c r="A93" s="117" t="str">
        <f>Stac!C98</f>
        <v>Przygotowanie do badań naukowych</v>
      </c>
      <c r="B93" s="38" t="str">
        <f>IF(ISERR(FIND(B$2,Stac!$R98))=FALSE,"+","-")</f>
        <v>-</v>
      </c>
      <c r="C93" s="38" t="str">
        <f>IF(ISERR(FIND(C$2,Stac!$R98))=FALSE,"+","-")</f>
        <v>-</v>
      </c>
      <c r="D93" s="38" t="str">
        <f>IF(ISERR(FIND(D$2,Stac!$R98))=FALSE,"+","-")</f>
        <v>-</v>
      </c>
      <c r="E93" s="38" t="str">
        <f>IF(ISERR(FIND(E$2,Stac!$R98))=FALSE,"+","-")</f>
        <v>-</v>
      </c>
      <c r="F93" s="38" t="str">
        <f>IF(ISERR(FIND(F$2,Stac!$R98))=FALSE,"+","-")</f>
        <v>+</v>
      </c>
      <c r="G93" s="38" t="str">
        <f>IF(ISERR(FIND(G$2,Stac!$R98))=FALSE,"+","-")</f>
        <v>-</v>
      </c>
      <c r="H93" s="38" t="str">
        <f>IF(ISERR(FIND(H$2,Stac!$R98))=FALSE,"+","-")</f>
        <v>-</v>
      </c>
      <c r="I93" s="38" t="str">
        <f>IF(ISERR(FIND(I$2,Stac!$R98))=FALSE,"+","-")</f>
        <v>-</v>
      </c>
      <c r="J93" s="38" t="str">
        <f>IF(ISERR(FIND(J$2,Stac!$R98))=FALSE,"+","-")</f>
        <v>-</v>
      </c>
      <c r="K93" s="38" t="str">
        <f>IF(ISERR(FIND(K$2,Stac!$R98))=FALSE,"+","-")</f>
        <v>-</v>
      </c>
      <c r="L93" s="38" t="str">
        <f>IF(ISERR(FIND(L$2,Stac!$R98))=FALSE,"+","-")</f>
        <v>-</v>
      </c>
      <c r="M93" s="118" t="str">
        <f>Stac!C98</f>
        <v>Przygotowanie do badań naukowych</v>
      </c>
      <c r="N93" s="38" t="str">
        <f>IF(ISERR(FIND(N$2,Stac!$S98))=FALSE,"+","-")</f>
        <v>+</v>
      </c>
      <c r="O93" s="38" t="str">
        <f>IF(ISERR(FIND(O$2,Stac!$S98))=FALSE,"+","-")</f>
        <v>-</v>
      </c>
      <c r="P93" s="38" t="str">
        <f>IF(ISERR(FIND(P$2,Stac!$S98))=FALSE,"+","-")</f>
        <v>-</v>
      </c>
      <c r="Q93" s="38" t="str">
        <f>IF(ISERR(FIND(Q$2,Stac!$S98))=FALSE,"+","-")</f>
        <v>-</v>
      </c>
      <c r="R93" s="38" t="str">
        <f>IF(ISERR(FIND(R$2,Stac!$S98))=FALSE,"+","-")</f>
        <v>-</v>
      </c>
      <c r="S93" s="38" t="str">
        <f>IF(ISERR(FIND(S$2,Stac!$S98))=FALSE,"+","-")</f>
        <v>-</v>
      </c>
      <c r="T93" s="38" t="str">
        <f>IF(ISERR(FIND(T$2,Stac!$S98))=FALSE,"+","-")</f>
        <v>-</v>
      </c>
      <c r="U93" s="38" t="str">
        <f>IF(ISERR(FIND(U$2,Stac!$S98))=FALSE,"+","-")</f>
        <v>-</v>
      </c>
      <c r="V93" s="38" t="str">
        <f>IF(ISERR(FIND(V$2,Stac!$S98))=FALSE,"+","-")</f>
        <v>-</v>
      </c>
      <c r="W93" s="38" t="str">
        <f>IF(ISERR(FIND(W$2,Stac!$S98))=FALSE,"+","-")</f>
        <v>-</v>
      </c>
      <c r="X93" s="38" t="str">
        <f>IF(ISERR(FIND(X$2,Stac!$S98))=FALSE,"+","-")</f>
        <v>-</v>
      </c>
      <c r="Y93" s="118" t="str">
        <f>Stac!C98</f>
        <v>Przygotowanie do badań naukowych</v>
      </c>
      <c r="Z93" s="38" t="str">
        <f>IF(ISERR(FIND(Z$2,Stac!$S98))=FALSE,"+","-")</f>
        <v>-</v>
      </c>
      <c r="AA93" s="38" t="str">
        <f>IF(ISERR(FIND(AA$2,Stac!$S98))=FALSE,"+","-")</f>
        <v>-</v>
      </c>
      <c r="AB93" s="38" t="str">
        <f>IF(ISERR(FIND(AB$2,Stac!$S98))=FALSE,"+","-")</f>
        <v>-</v>
      </c>
      <c r="AC93" s="38" t="str">
        <f>IF(ISERR(FIND(AC$2,Stac!$S98))=FALSE,"+","-")</f>
        <v>-</v>
      </c>
      <c r="AD93" s="38" t="str">
        <f>IF(ISERR(FIND(AD$2,Stac!$S98))=FALSE,"+","-")</f>
        <v>-</v>
      </c>
      <c r="AE93" s="38" t="str">
        <f>IF(ISERR(FIND(AE$2,Stac!$S98))=FALSE,"+","-")</f>
        <v>-</v>
      </c>
      <c r="AF93" s="38" t="str">
        <f>IF(ISERR(FIND(AF$2,Stac!$S98))=FALSE,"+","-")</f>
        <v>-</v>
      </c>
      <c r="AG93" s="38" t="str">
        <f>IF(ISERR(FIND(AG$2,Stac!$S98))=FALSE,"+","-")</f>
        <v>+</v>
      </c>
      <c r="AH93" s="38" t="str">
        <f>IF(ISERR(FIND(AH$2,Stac!$T98))=FALSE,"+","-")</f>
        <v>+</v>
      </c>
      <c r="AI93" s="38" t="str">
        <f>IF(ISERR(FIND(AI$2,Stac!$T98))=FALSE,"+","-")</f>
        <v>+</v>
      </c>
      <c r="AJ93" s="38" t="str">
        <f>IF(ISERR(FIND(AJ$2,Stac!$T98))=FALSE,"+","-")</f>
        <v>-</v>
      </c>
      <c r="AK93" s="38" t="str">
        <f>IF(ISERR(FIND(AK$2,Stac!$T98))=FALSE,"+","-")</f>
        <v>+</v>
      </c>
      <c r="AL93" s="38" t="str">
        <f>IF(ISERR(FIND(AL$2,Stac!$T98))=FALSE,"+","-")</f>
        <v>-</v>
      </c>
    </row>
    <row r="94" spans="1:38" ht="51" x14ac:dyDescent="0.2">
      <c r="A94" s="117" t="str">
        <f>Stac!C99</f>
        <v xml:space="preserve">Przedmiot obieralny 13 - (nauki społeczne): Przedsiębiorczość w IT / Koncepcja i narzędzia zarządzania nowoczesnym przedsiębiorstwem </v>
      </c>
      <c r="B94" s="38" t="str">
        <f>IF(ISERR(FIND(B$2,Stac!$R99))=FALSE,"+","-")</f>
        <v>-</v>
      </c>
      <c r="C94" s="38" t="str">
        <f>IF(ISERR(FIND(C$2,Stac!$R99))=FALSE,"+","-")</f>
        <v>-</v>
      </c>
      <c r="D94" s="38" t="str">
        <f>IF(ISERR(FIND(D$2,Stac!$R99))=FALSE,"+","-")</f>
        <v>-</v>
      </c>
      <c r="E94" s="38" t="str">
        <f>IF(ISERR(FIND(E$2,Stac!$R99))=FALSE,"+","-")</f>
        <v>-</v>
      </c>
      <c r="F94" s="38" t="str">
        <f>IF(ISERR(FIND(F$2,Stac!$R99))=FALSE,"+","-")</f>
        <v>-</v>
      </c>
      <c r="G94" s="38" t="str">
        <f>IF(ISERR(FIND(G$2,Stac!$R99))=FALSE,"+","-")</f>
        <v>-</v>
      </c>
      <c r="H94" s="38" t="str">
        <f>IF(ISERR(FIND(H$2,Stac!$R99))=FALSE,"+","-")</f>
        <v>-</v>
      </c>
      <c r="I94" s="38" t="str">
        <f>IF(ISERR(FIND(I$2,Stac!$R99))=FALSE,"+","-")</f>
        <v>-</v>
      </c>
      <c r="J94" s="38" t="str">
        <f>IF(ISERR(FIND(J$2,Stac!$R99))=FALSE,"+","-")</f>
        <v>+</v>
      </c>
      <c r="K94" s="38" t="str">
        <f>IF(ISERR(FIND(K$2,Stac!$R99))=FALSE,"+","-")</f>
        <v>+</v>
      </c>
      <c r="L94" s="38" t="str">
        <f>IF(ISERR(FIND(L$2,Stac!$R99))=FALSE,"+","-")</f>
        <v>+</v>
      </c>
      <c r="M94" s="118" t="str">
        <f>Stac!C99</f>
        <v xml:space="preserve">Przedmiot obieralny 13 - (nauki społeczne): Przedsiębiorczość w IT / Koncepcja i narzędzia zarządzania nowoczesnym przedsiębiorstwem </v>
      </c>
      <c r="N94" s="38" t="str">
        <f>IF(ISERR(FIND(N$2,Stac!$S99))=FALSE,"+","-")</f>
        <v>-</v>
      </c>
      <c r="O94" s="38" t="str">
        <f>IF(ISERR(FIND(O$2,Stac!$S99))=FALSE,"+","-")</f>
        <v>-</v>
      </c>
      <c r="P94" s="38" t="str">
        <f>IF(ISERR(FIND(P$2,Stac!$S99))=FALSE,"+","-")</f>
        <v>-</v>
      </c>
      <c r="Q94" s="38" t="str">
        <f>IF(ISERR(FIND(Q$2,Stac!$S99))=FALSE,"+","-")</f>
        <v>-</v>
      </c>
      <c r="R94" s="38" t="str">
        <f>IF(ISERR(FIND(R$2,Stac!$S99))=FALSE,"+","-")</f>
        <v>+</v>
      </c>
      <c r="S94" s="38" t="str">
        <f>IF(ISERR(FIND(S$2,Stac!$S99))=FALSE,"+","-")</f>
        <v>+</v>
      </c>
      <c r="T94" s="38" t="str">
        <f>IF(ISERR(FIND(T$2,Stac!$S99))=FALSE,"+","-")</f>
        <v>+</v>
      </c>
      <c r="U94" s="38" t="str">
        <f>IF(ISERR(FIND(U$2,Stac!$S99))=FALSE,"+","-")</f>
        <v>-</v>
      </c>
      <c r="V94" s="38" t="str">
        <f>IF(ISERR(FIND(V$2,Stac!$S99))=FALSE,"+","-")</f>
        <v>-</v>
      </c>
      <c r="W94" s="38" t="str">
        <f>IF(ISERR(FIND(W$2,Stac!$S99))=FALSE,"+","-")</f>
        <v>-</v>
      </c>
      <c r="X94" s="38" t="str">
        <f>IF(ISERR(FIND(X$2,Stac!$S99))=FALSE,"+","-")</f>
        <v>-</v>
      </c>
      <c r="Y94" s="118" t="str">
        <f>Stac!C99</f>
        <v xml:space="preserve">Przedmiot obieralny 13 - (nauki społeczne): Przedsiębiorczość w IT / Koncepcja i narzędzia zarządzania nowoczesnym przedsiębiorstwem </v>
      </c>
      <c r="Z94" s="38" t="str">
        <f>IF(ISERR(FIND(Z$2,Stac!$S99))=FALSE,"+","-")</f>
        <v>-</v>
      </c>
      <c r="AA94" s="38" t="str">
        <f>IF(ISERR(FIND(AA$2,Stac!$S99))=FALSE,"+","-")</f>
        <v>-</v>
      </c>
      <c r="AB94" s="38" t="str">
        <f>IF(ISERR(FIND(AB$2,Stac!$S99))=FALSE,"+","-")</f>
        <v>-</v>
      </c>
      <c r="AC94" s="38" t="str">
        <f>IF(ISERR(FIND(AC$2,Stac!$S99))=FALSE,"+","-")</f>
        <v>-</v>
      </c>
      <c r="AD94" s="38" t="str">
        <f>IF(ISERR(FIND(AD$2,Stac!$S99))=FALSE,"+","-")</f>
        <v>-</v>
      </c>
      <c r="AE94" s="38" t="str">
        <f>IF(ISERR(FIND(AE$2,Stac!$S99))=FALSE,"+","-")</f>
        <v>-</v>
      </c>
      <c r="AF94" s="38" t="str">
        <f>IF(ISERR(FIND(AF$2,Stac!$S99))=FALSE,"+","-")</f>
        <v>-</v>
      </c>
      <c r="AG94" s="38" t="str">
        <f>IF(ISERR(FIND(AG$2,Stac!$S99))=FALSE,"+","-")</f>
        <v>-</v>
      </c>
      <c r="AH94" s="38" t="str">
        <f>IF(ISERR(FIND(AH$2,Stac!$T99))=FALSE,"+","-")</f>
        <v>-</v>
      </c>
      <c r="AI94" s="38" t="str">
        <f>IF(ISERR(FIND(AI$2,Stac!$T99))=FALSE,"+","-")</f>
        <v>-</v>
      </c>
      <c r="AJ94" s="38" t="str">
        <f>IF(ISERR(FIND(AJ$2,Stac!$T99))=FALSE,"+","-")</f>
        <v>+</v>
      </c>
      <c r="AK94" s="38" t="str">
        <f>IF(ISERR(FIND(AK$2,Stac!$T99))=FALSE,"+","-")</f>
        <v>-</v>
      </c>
      <c r="AL94" s="38" t="str">
        <f>IF(ISERR(FIND(AL$2,Stac!$T99))=FALSE,"+","-")</f>
        <v>+</v>
      </c>
    </row>
  </sheetData>
  <customSheetViews>
    <customSheetView guid="{F37773FB-93EB-4E7C-A7BC-0C7CF5F3BF76}" hiddenRows="1">
      <selection activeCell="A18" sqref="A18:XFD19"/>
      <pageMargins left="0.7" right="0.7" top="0.75" bottom="0.75" header="0.3" footer="0.3"/>
      <pageSetup paperSize="9" orientation="landscape" r:id="rId1"/>
    </customSheetView>
    <customSheetView guid="{9C64DA9A-E28C-4A4A-B8DB-01C38281FFB4}" hiddenRows="1" topLeftCell="A72">
      <selection activeCell="A18" sqref="A18:XFD19"/>
      <pageMargins left="0.7" right="0.7" top="0.75" bottom="0.75" header="0.3" footer="0.3"/>
      <pageSetup paperSize="9" orientation="landscape" r:id="rId2"/>
    </customSheetView>
    <customSheetView guid="{94A1F9DC-A3E4-41B7-B4B1-70A52F79F098}" hiddenRows="1">
      <selection activeCell="AL14" sqref="AL14"/>
      <pageMargins left="0.7" right="0.7" top="0.75" bottom="0.75" header="0.3" footer="0.3"/>
      <pageSetup paperSize="9" orientation="landscape" r:id="rId3"/>
    </customSheetView>
    <customSheetView guid="{E797BC83-41CB-46DE-AB3F-77C27463A23C}" hiddenRows="1" topLeftCell="A68">
      <selection activeCell="A97" sqref="A97"/>
      <pageMargins left="0.7" right="0.7" top="0.75" bottom="0.75" header="0.3" footer="0.3"/>
      <pageSetup paperSize="9" orientation="landscape" r:id="rId4"/>
    </customSheetView>
    <customSheetView guid="{98EF0400-6764-4378-9637-BD1012720651}" hiddenRows="1" topLeftCell="A89">
      <selection activeCell="A97" sqref="A97"/>
      <pageMargins left="0.7" right="0.7" top="0.75" bottom="0.75" header="0.3" footer="0.3"/>
      <pageSetup paperSize="9" orientation="landscape" r:id="rId5"/>
    </customSheetView>
    <customSheetView guid="{5000C0B9-520E-4AAE-965B-14BA100AB7B7}" hiddenRows="1" topLeftCell="A89">
      <selection activeCell="A97" sqref="A97"/>
      <pageMargins left="0.7" right="0.7" top="0.75" bottom="0.75" header="0.3" footer="0.3"/>
      <pageSetup paperSize="9" orientation="landscape" r:id="rId6"/>
    </customSheetView>
    <customSheetView guid="{2FF3E08E-D768-4DEF-B5A9-4E7216896970}" scale="60" showPageBreaks="1" printArea="1" hiddenRows="1" view="pageBreakPreview" topLeftCell="A27">
      <selection activeCell="A96" sqref="A96:XFD98"/>
      <colBreaks count="3" manualBreakCount="3">
        <brk id="15" max="94" man="1"/>
        <brk id="33" max="94" man="1"/>
        <brk id="49" max="94" man="1"/>
      </colBreaks>
      <pageMargins left="0.7" right="0.7" top="0.75" bottom="0.75" header="0.3" footer="0.3"/>
      <pageSetup paperSize="9" scale="40" orientation="landscape" r:id="rId7"/>
    </customSheetView>
    <customSheetView guid="{140EC1B9-7099-435D-84C6-D0E1CD5C81DA}" hiddenRows="1" topLeftCell="A72">
      <selection activeCell="A18" sqref="A18:XFD19"/>
      <pageMargins left="0.7" right="0.7" top="0.75" bottom="0.75" header="0.3" footer="0.3"/>
      <pageSetup paperSize="9" orientation="landscape" r:id="rId8"/>
    </customSheetView>
    <customSheetView guid="{C527C376-D140-4201-BE78-F52487D41928}" scale="75" fitToPage="1" printArea="1" hiddenRows="1" view="pageBreakPreview" topLeftCell="A58">
      <selection activeCell="AL14" sqref="AL14"/>
      <colBreaks count="2" manualBreakCount="2">
        <brk id="12" max="1048575" man="1"/>
        <brk id="24" max="93" man="1"/>
      </colBreaks>
      <pageMargins left="0.7" right="0.7" top="0.75" bottom="0.75" header="0.3" footer="0.3"/>
      <pageSetup paperSize="9" scale="49" fitToWidth="0" orientation="portrait" r:id="rId9"/>
    </customSheetView>
    <customSheetView guid="{BD4361DE-3A95-4EB2-ACF0-F94A8802FD08}" hiddenRows="1">
      <selection activeCell="A18" sqref="A18:XFD19"/>
      <pageMargins left="0.7" right="0.7" top="0.75" bottom="0.75" header="0.3" footer="0.3"/>
      <pageSetup paperSize="9" orientation="landscape" r:id="rId10"/>
    </customSheetView>
  </customSheetViews>
  <phoneticPr fontId="17" type="noConversion"/>
  <pageMargins left="0.7" right="0.7" top="0.75" bottom="0.75" header="0.3" footer="0.3"/>
  <pageSetup paperSize="9" orientation="landscape"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7"/>
  <sheetViews>
    <sheetView topLeftCell="B4" zoomScaleNormal="100" workbookViewId="0">
      <selection activeCell="C7" sqref="C7"/>
    </sheetView>
  </sheetViews>
  <sheetFormatPr defaultRowHeight="12.75" x14ac:dyDescent="0.2"/>
  <cols>
    <col min="1" max="1" width="3.7109375" hidden="1" customWidth="1"/>
    <col min="2" max="2" width="11.5703125" customWidth="1"/>
    <col min="3" max="3" width="69" customWidth="1"/>
    <col min="4" max="4" width="10.28515625" hidden="1" customWidth="1"/>
    <col min="5" max="6" width="50.7109375" hidden="1" customWidth="1"/>
    <col min="7" max="7" width="32.140625" hidden="1" customWidth="1"/>
    <col min="8" max="8" width="3.140625" customWidth="1"/>
  </cols>
  <sheetData>
    <row r="1" spans="1:8" ht="18" x14ac:dyDescent="0.25">
      <c r="A1" s="6"/>
      <c r="B1" s="341"/>
      <c r="C1" s="432" t="s">
        <v>24</v>
      </c>
      <c r="D1" s="432"/>
      <c r="E1" s="432"/>
      <c r="F1" s="432"/>
    </row>
    <row r="2" spans="1:8" ht="25.5" x14ac:dyDescent="0.2">
      <c r="A2" s="15"/>
      <c r="B2" s="340" t="s">
        <v>83</v>
      </c>
      <c r="C2" s="339" t="s">
        <v>352</v>
      </c>
      <c r="D2" s="22" t="s">
        <v>29</v>
      </c>
      <c r="E2" s="22" t="s">
        <v>28</v>
      </c>
      <c r="F2" s="18"/>
    </row>
    <row r="3" spans="1:8" ht="13.5" thickBot="1" x14ac:dyDescent="0.25">
      <c r="A3" s="20" t="s">
        <v>15</v>
      </c>
      <c r="B3" s="39" t="str">
        <f>IF(COUNTA(E4:E14)&gt;ROWS(C4:C14)-COUNTIF(C4:C14,"")-COUNTIF(C4:C14,"???"),"Niekompl.","")</f>
        <v/>
      </c>
      <c r="C3" s="40"/>
      <c r="D3" s="21"/>
      <c r="E3" s="19"/>
      <c r="F3" s="17"/>
    </row>
    <row r="4" spans="1:8" ht="75" x14ac:dyDescent="0.2">
      <c r="A4" s="8"/>
      <c r="B4" s="395" t="s">
        <v>201</v>
      </c>
      <c r="C4" s="288" t="s">
        <v>425</v>
      </c>
      <c r="D4" s="16"/>
      <c r="E4" s="8"/>
      <c r="F4" s="8"/>
      <c r="G4" s="11" t="str">
        <f>IF(ISBLANK($B4),"",IF(ISNA(VLOOKUP($B4,Stac!$R$10:$T$101,1,FALSE)),"?","OK"))</f>
        <v>?</v>
      </c>
      <c r="H4" s="343" t="s">
        <v>190</v>
      </c>
    </row>
    <row r="5" spans="1:8" ht="45" x14ac:dyDescent="0.2">
      <c r="A5" s="7"/>
      <c r="B5" s="333" t="s">
        <v>202</v>
      </c>
      <c r="C5" s="289" t="s">
        <v>212</v>
      </c>
      <c r="D5" s="16"/>
      <c r="E5" s="8"/>
      <c r="F5" s="8"/>
      <c r="H5" s="343" t="s">
        <v>190</v>
      </c>
    </row>
    <row r="6" spans="1:8" ht="30" x14ac:dyDescent="0.2">
      <c r="A6" s="8"/>
      <c r="B6" s="334" t="s">
        <v>203</v>
      </c>
      <c r="C6" s="290" t="s">
        <v>213</v>
      </c>
      <c r="D6" s="16"/>
      <c r="E6" s="8"/>
      <c r="F6" s="8"/>
      <c r="H6" s="342"/>
    </row>
    <row r="7" spans="1:8" ht="45" x14ac:dyDescent="0.2">
      <c r="A7" s="7"/>
      <c r="B7" s="333" t="s">
        <v>204</v>
      </c>
      <c r="C7" s="330" t="s">
        <v>382</v>
      </c>
      <c r="D7" s="16"/>
      <c r="E7" s="8"/>
      <c r="F7" s="8"/>
      <c r="H7" s="343" t="s">
        <v>190</v>
      </c>
    </row>
    <row r="8" spans="1:8" ht="45" x14ac:dyDescent="0.2">
      <c r="A8" s="8"/>
      <c r="B8" s="335" t="s">
        <v>205</v>
      </c>
      <c r="C8" s="331" t="s">
        <v>214</v>
      </c>
      <c r="D8" s="16"/>
      <c r="E8" s="8"/>
      <c r="F8" s="8"/>
      <c r="H8" s="343" t="s">
        <v>190</v>
      </c>
    </row>
    <row r="9" spans="1:8" ht="45" x14ac:dyDescent="0.2">
      <c r="A9" s="7"/>
      <c r="B9" s="333" t="s">
        <v>206</v>
      </c>
      <c r="C9" s="330" t="s">
        <v>215</v>
      </c>
      <c r="D9" s="16"/>
      <c r="E9" s="8"/>
      <c r="F9" s="8"/>
      <c r="H9" s="343" t="s">
        <v>190</v>
      </c>
    </row>
    <row r="10" spans="1:8" ht="45" x14ac:dyDescent="0.2">
      <c r="A10" s="8"/>
      <c r="B10" s="335" t="s">
        <v>207</v>
      </c>
      <c r="C10" s="292" t="s">
        <v>216</v>
      </c>
      <c r="D10" s="16"/>
      <c r="E10" s="8"/>
      <c r="F10" s="8"/>
      <c r="H10" s="343" t="s">
        <v>190</v>
      </c>
    </row>
    <row r="11" spans="1:8" ht="60" x14ac:dyDescent="0.2">
      <c r="A11" s="7"/>
      <c r="B11" s="336" t="s">
        <v>208</v>
      </c>
      <c r="C11" s="291" t="s">
        <v>217</v>
      </c>
      <c r="D11" s="16"/>
      <c r="E11" s="8"/>
      <c r="F11" s="8"/>
      <c r="H11" s="37"/>
    </row>
    <row r="12" spans="1:8" ht="30" x14ac:dyDescent="0.2">
      <c r="A12" s="8"/>
      <c r="B12" s="337" t="s">
        <v>209</v>
      </c>
      <c r="C12" s="292" t="s">
        <v>218</v>
      </c>
      <c r="D12" s="16"/>
      <c r="E12" s="8"/>
      <c r="F12" s="8"/>
      <c r="H12" s="37"/>
    </row>
    <row r="13" spans="1:8" ht="45" x14ac:dyDescent="0.2">
      <c r="A13" s="7"/>
      <c r="B13" s="338" t="s">
        <v>210</v>
      </c>
      <c r="C13" s="289" t="s">
        <v>219</v>
      </c>
      <c r="D13" s="16"/>
      <c r="E13" s="8"/>
      <c r="F13" s="8"/>
      <c r="H13" s="37"/>
    </row>
    <row r="14" spans="1:8" ht="45" x14ac:dyDescent="0.2">
      <c r="A14" s="8"/>
      <c r="B14" s="337" t="s">
        <v>211</v>
      </c>
      <c r="C14" s="332" t="s">
        <v>220</v>
      </c>
      <c r="D14" s="16"/>
      <c r="E14" s="8"/>
      <c r="F14" s="8"/>
      <c r="H14" s="343" t="s">
        <v>190</v>
      </c>
    </row>
    <row r="16" spans="1:8" x14ac:dyDescent="0.2">
      <c r="C16" s="119" t="s">
        <v>124</v>
      </c>
    </row>
    <row r="17" spans="3:3" ht="38.25" x14ac:dyDescent="0.2">
      <c r="C17" s="345" t="s">
        <v>383</v>
      </c>
    </row>
  </sheetData>
  <customSheetViews>
    <customSheetView guid="{F37773FB-93EB-4E7C-A7BC-0C7CF5F3BF76}" hiddenColumns="1" topLeftCell="B4">
      <selection activeCell="C17" sqref="C17"/>
      <pageMargins left="0.75" right="0.75" top="1" bottom="1" header="0.5" footer="0.5"/>
      <pageSetup paperSize="9" orientation="portrait" r:id="rId1"/>
      <headerFooter alignWithMargins="0"/>
    </customSheetView>
    <customSheetView guid="{9C64DA9A-E28C-4A4A-B8DB-01C38281FFB4}" showPageBreaks="1" hiddenColumns="1" topLeftCell="B1">
      <selection activeCell="C2" sqref="C2"/>
      <pageMargins left="0.75" right="0.75" top="1" bottom="1" header="0.5" footer="0.5"/>
      <pageSetup paperSize="9" orientation="portrait" r:id="rId2"/>
      <headerFooter alignWithMargins="0"/>
    </customSheetView>
    <customSheetView guid="{94A1F9DC-A3E4-41B7-B4B1-70A52F79F098}" showPageBreaks="1" hiddenColumns="1" topLeftCell="B1">
      <selection activeCell="H13" sqref="H13"/>
      <pageMargins left="0.75" right="0.75" top="1" bottom="1" header="0.5" footer="0.5"/>
      <pageSetup paperSize="9" scale="86" orientation="portrait" r:id="rId3"/>
      <headerFooter alignWithMargins="0"/>
    </customSheetView>
    <customSheetView guid="{E797BC83-41CB-46DE-AB3F-77C27463A23C}" hiddenColumns="1" topLeftCell="B25">
      <selection activeCell="C29" sqref="C29"/>
      <pageMargins left="0.75" right="0.75" top="1" bottom="1" header="0.5" footer="0.5"/>
      <pageSetup paperSize="9" orientation="portrait" r:id="rId4"/>
      <headerFooter alignWithMargins="0"/>
    </customSheetView>
    <customSheetView guid="{98EF0400-6764-4378-9637-BD1012720651}" hiddenColumns="1" topLeftCell="B13">
      <selection activeCell="C29" sqref="C29"/>
      <pageMargins left="0.75" right="0.75" top="1" bottom="1" header="0.5" footer="0.5"/>
      <pageSetup paperSize="9" orientation="portrait" r:id="rId5"/>
      <headerFooter alignWithMargins="0"/>
    </customSheetView>
    <customSheetView guid="{5000C0B9-520E-4AAE-965B-14BA100AB7B7}" hiddenColumns="1" topLeftCell="B13">
      <selection activeCell="C29" sqref="C29"/>
      <pageMargins left="0.75" right="0.75" top="1" bottom="1" header="0.5" footer="0.5"/>
      <pageSetup paperSize="9" orientation="portrait" r:id="rId6"/>
      <headerFooter alignWithMargins="0"/>
    </customSheetView>
    <customSheetView guid="{2FF3E08E-D768-4DEF-B5A9-4E7216896970}" scale="60" showPageBreaks="1" fitToPage="1" printArea="1" hiddenColumns="1" view="pageBreakPreview" topLeftCell="B1">
      <selection activeCell="C28" sqref="C28"/>
      <rowBreaks count="1" manualBreakCount="1">
        <brk id="27" max="16383" man="1"/>
      </rowBreaks>
      <pageMargins left="0.75" right="0.75" top="1" bottom="1" header="0.5" footer="0.5"/>
      <pageSetup paperSize="9" scale="85" orientation="portrait" r:id="rId7"/>
      <headerFooter alignWithMargins="0"/>
    </customSheetView>
    <customSheetView guid="{140EC1B9-7099-435D-84C6-D0E1CD5C81DA}" hiddenColumns="1" topLeftCell="B10">
      <selection activeCell="C14" sqref="C14"/>
      <pageMargins left="0.75" right="0.75" top="1" bottom="1" header="0.5" footer="0.5"/>
      <pageSetup paperSize="9" orientation="portrait" r:id="rId8"/>
      <headerFooter alignWithMargins="0"/>
    </customSheetView>
    <customSheetView guid="{C527C376-D140-4201-BE78-F52487D41928}" scale="60" showPageBreaks="1" hiddenColumns="1" view="pageBreakPreview" topLeftCell="B1">
      <selection activeCell="B1" sqref="B1:F1"/>
      <pageMargins left="0.75" right="0.75" top="1" bottom="1" header="0.5" footer="0.5"/>
      <pageSetup paperSize="9" scale="86" orientation="portrait" r:id="rId9"/>
      <headerFooter alignWithMargins="0"/>
    </customSheetView>
    <customSheetView guid="{BD4361DE-3A95-4EB2-ACF0-F94A8802FD08}" showPageBreaks="1" hiddenColumns="1" topLeftCell="B4">
      <selection activeCell="C17" sqref="C17"/>
      <pageMargins left="0.75" right="0.75" top="1" bottom="1" header="0.5" footer="0.5"/>
      <pageSetup paperSize="9" orientation="portrait" r:id="rId10"/>
      <headerFooter alignWithMargins="0"/>
    </customSheetView>
  </customSheetViews>
  <mergeCells count="1">
    <mergeCell ref="C1:F1"/>
  </mergeCells>
  <phoneticPr fontId="17" type="noConversion"/>
  <conditionalFormatting sqref="A5 A7 A9 A11 A13">
    <cfRule type="expression" dxfId="17" priority="1" stopIfTrue="1">
      <formula>$F5="Brak"</formula>
    </cfRule>
  </conditionalFormatting>
  <conditionalFormatting sqref="A4 A6 A8 A10 A12 A14">
    <cfRule type="expression" dxfId="16" priority="2" stopIfTrue="1">
      <formula>$F4="Brak"</formula>
    </cfRule>
  </conditionalFormatting>
  <conditionalFormatting sqref="D4:D14">
    <cfRule type="expression" dxfId="15" priority="3" stopIfTrue="1">
      <formula>CELL("wiersz",C4)-TRUNC(CELL("wiersz",C4)/2)*2=0</formula>
    </cfRule>
  </conditionalFormatting>
  <conditionalFormatting sqref="B3">
    <cfRule type="cellIs" dxfId="14" priority="5" stopIfTrue="1" operator="equal">
      <formula>"Niekompl."</formula>
    </cfRule>
  </conditionalFormatting>
  <conditionalFormatting sqref="E4:F14">
    <cfRule type="expression" dxfId="13" priority="62" stopIfTrue="1">
      <formula>CELL("wiersz",C4)-TRUNC(CELL("wiersz",C4)/2)*2=0</formula>
    </cfRule>
  </conditionalFormatting>
  <pageMargins left="0.75" right="0.75" top="1" bottom="1" header="0.5" footer="0.5"/>
  <pageSetup paperSize="9" orientation="portrait" r:id="rId1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5"/>
  <sheetViews>
    <sheetView topLeftCell="B10" zoomScaleNormal="100" workbookViewId="0">
      <selection activeCell="C11" sqref="C11"/>
    </sheetView>
  </sheetViews>
  <sheetFormatPr defaultRowHeight="12.75" x14ac:dyDescent="0.2"/>
  <cols>
    <col min="1" max="1" width="3.7109375" hidden="1" customWidth="1"/>
    <col min="2" max="2" width="11.5703125" customWidth="1"/>
    <col min="3" max="3" width="75.85546875" customWidth="1"/>
    <col min="4" max="4" width="10.28515625" hidden="1" customWidth="1"/>
    <col min="5" max="6" width="50.7109375" hidden="1" customWidth="1"/>
    <col min="7" max="7" width="32.140625" hidden="1" customWidth="1"/>
    <col min="8" max="8" width="2.28515625" customWidth="1"/>
  </cols>
  <sheetData>
    <row r="1" spans="1:8" ht="18" x14ac:dyDescent="0.25">
      <c r="A1" s="6"/>
      <c r="B1" s="396"/>
      <c r="C1" s="432" t="s">
        <v>26</v>
      </c>
      <c r="D1" s="432"/>
      <c r="E1" s="432"/>
      <c r="F1" s="432"/>
    </row>
    <row r="2" spans="1:8" ht="25.5" x14ac:dyDescent="0.2">
      <c r="A2" s="15"/>
      <c r="B2" s="340" t="s">
        <v>83</v>
      </c>
      <c r="C2" s="339" t="s">
        <v>353</v>
      </c>
      <c r="D2" s="22" t="s">
        <v>29</v>
      </c>
      <c r="E2" s="22" t="s">
        <v>28</v>
      </c>
      <c r="F2" s="18"/>
    </row>
    <row r="3" spans="1:8" ht="13.5" thickBot="1" x14ac:dyDescent="0.25">
      <c r="A3" s="397"/>
      <c r="B3" s="392"/>
      <c r="C3" s="398"/>
      <c r="D3" s="397"/>
      <c r="E3" s="397"/>
      <c r="F3" s="18"/>
    </row>
    <row r="4" spans="1:8" ht="60" x14ac:dyDescent="0.2">
      <c r="A4" s="8"/>
      <c r="B4" s="347" t="s">
        <v>221</v>
      </c>
      <c r="C4" s="348" t="s">
        <v>240</v>
      </c>
      <c r="D4" s="16"/>
      <c r="E4" s="8"/>
      <c r="F4" s="8"/>
      <c r="G4" s="11" t="str">
        <f>IF(ISBLANK($B4),"",IF(ISNA(VLOOKUP($B4,Stac!$R$10:$T$101,1,FALSE)),"?",OK))</f>
        <v>?</v>
      </c>
      <c r="H4" s="343" t="s">
        <v>190</v>
      </c>
    </row>
    <row r="5" spans="1:8" ht="45" x14ac:dyDescent="0.2">
      <c r="A5" s="7"/>
      <c r="B5" s="338" t="s">
        <v>222</v>
      </c>
      <c r="C5" s="330" t="s">
        <v>241</v>
      </c>
      <c r="D5" s="16"/>
      <c r="E5" s="8"/>
      <c r="F5" s="8"/>
      <c r="H5" s="241"/>
    </row>
    <row r="6" spans="1:8" ht="45" x14ac:dyDescent="0.2">
      <c r="A6" s="8"/>
      <c r="B6" s="337" t="s">
        <v>223</v>
      </c>
      <c r="C6" s="331" t="s">
        <v>242</v>
      </c>
      <c r="D6" s="16"/>
      <c r="E6" s="8"/>
      <c r="F6" s="8"/>
      <c r="H6" s="343" t="s">
        <v>190</v>
      </c>
    </row>
    <row r="7" spans="1:8" ht="30" x14ac:dyDescent="0.2">
      <c r="A7" s="20" t="s">
        <v>15</v>
      </c>
      <c r="B7" s="338" t="s">
        <v>224</v>
      </c>
      <c r="C7" s="349" t="s">
        <v>243</v>
      </c>
      <c r="D7" s="21"/>
      <c r="E7" s="19"/>
      <c r="F7" s="17"/>
      <c r="H7" s="343" t="s">
        <v>190</v>
      </c>
    </row>
    <row r="8" spans="1:8" ht="45" x14ac:dyDescent="0.2">
      <c r="A8" s="7"/>
      <c r="B8" s="337" t="s">
        <v>225</v>
      </c>
      <c r="C8" s="292" t="s">
        <v>244</v>
      </c>
      <c r="D8" s="16"/>
      <c r="E8" s="8"/>
      <c r="F8" s="8"/>
      <c r="H8" s="241"/>
    </row>
    <row r="9" spans="1:8" ht="30" x14ac:dyDescent="0.2">
      <c r="A9" s="8"/>
      <c r="B9" s="338" t="s">
        <v>226</v>
      </c>
      <c r="C9" s="289" t="s">
        <v>17</v>
      </c>
      <c r="D9" s="16"/>
      <c r="E9" s="8"/>
      <c r="F9" s="8"/>
      <c r="H9" s="241"/>
    </row>
    <row r="10" spans="1:8" ht="45" x14ac:dyDescent="0.2">
      <c r="A10" s="7"/>
      <c r="B10" s="337" t="s">
        <v>227</v>
      </c>
      <c r="C10" s="331" t="s">
        <v>245</v>
      </c>
      <c r="D10" s="16"/>
      <c r="E10" s="8"/>
      <c r="F10" s="8"/>
      <c r="H10" s="241"/>
    </row>
    <row r="11" spans="1:8" ht="15" x14ac:dyDescent="0.2">
      <c r="A11" s="8"/>
      <c r="B11" s="338" t="s">
        <v>228</v>
      </c>
      <c r="C11" s="350" t="s">
        <v>18</v>
      </c>
      <c r="D11" s="16"/>
      <c r="E11" s="8"/>
      <c r="F11" s="8"/>
      <c r="H11" s="344" t="s">
        <v>190</v>
      </c>
    </row>
    <row r="12" spans="1:8" ht="90" x14ac:dyDescent="0.2">
      <c r="A12" s="7"/>
      <c r="B12" s="337" t="s">
        <v>229</v>
      </c>
      <c r="C12" s="351" t="s">
        <v>246</v>
      </c>
      <c r="D12" s="16"/>
      <c r="E12" s="8"/>
      <c r="F12" s="8"/>
      <c r="H12" s="354"/>
    </row>
    <row r="13" spans="1:8" ht="105" x14ac:dyDescent="0.2">
      <c r="A13" s="8"/>
      <c r="B13" s="338" t="s">
        <v>230</v>
      </c>
      <c r="C13" s="289" t="s">
        <v>247</v>
      </c>
      <c r="D13" s="16"/>
      <c r="E13" s="8"/>
      <c r="F13" s="8"/>
      <c r="H13" s="354"/>
    </row>
    <row r="14" spans="1:8" ht="30" x14ac:dyDescent="0.2">
      <c r="A14" s="7"/>
      <c r="B14" s="337" t="s">
        <v>231</v>
      </c>
      <c r="C14" s="332" t="s">
        <v>248</v>
      </c>
      <c r="D14" s="16"/>
      <c r="E14" s="8"/>
      <c r="F14" s="8"/>
      <c r="H14" s="343" t="s">
        <v>190</v>
      </c>
    </row>
    <row r="15" spans="1:8" ht="15" x14ac:dyDescent="0.2">
      <c r="A15" s="20" t="s">
        <v>15</v>
      </c>
      <c r="B15" s="338" t="s">
        <v>232</v>
      </c>
      <c r="C15" s="289" t="s">
        <v>249</v>
      </c>
      <c r="D15" s="21"/>
      <c r="E15" s="19"/>
      <c r="F15" s="17"/>
      <c r="H15" s="354"/>
    </row>
    <row r="16" spans="1:8" ht="30" x14ac:dyDescent="0.2">
      <c r="A16" s="8"/>
      <c r="B16" s="346" t="s">
        <v>233</v>
      </c>
      <c r="C16" s="294" t="s">
        <v>250</v>
      </c>
      <c r="D16" s="16"/>
      <c r="E16" s="8"/>
      <c r="F16" s="8"/>
      <c r="H16" s="354"/>
    </row>
    <row r="17" spans="1:8" ht="30" x14ac:dyDescent="0.2">
      <c r="A17" s="7"/>
      <c r="B17" s="338" t="s">
        <v>234</v>
      </c>
      <c r="C17" s="289" t="s">
        <v>251</v>
      </c>
      <c r="D17" s="16"/>
      <c r="E17" s="8"/>
      <c r="F17" s="8"/>
      <c r="H17" s="354"/>
    </row>
    <row r="18" spans="1:8" ht="45" x14ac:dyDescent="0.2">
      <c r="A18" s="8"/>
      <c r="B18" s="337" t="s">
        <v>235</v>
      </c>
      <c r="C18" s="331" t="s">
        <v>252</v>
      </c>
      <c r="D18" s="16"/>
      <c r="E18" s="8"/>
      <c r="F18" s="8"/>
      <c r="H18" s="343" t="s">
        <v>190</v>
      </c>
    </row>
    <row r="19" spans="1:8" ht="45" x14ac:dyDescent="0.2">
      <c r="A19" s="7"/>
      <c r="B19" s="338" t="s">
        <v>236</v>
      </c>
      <c r="C19" s="289" t="s">
        <v>253</v>
      </c>
      <c r="D19" s="16"/>
      <c r="E19" s="8"/>
      <c r="F19" s="8"/>
      <c r="H19" s="343" t="s">
        <v>190</v>
      </c>
    </row>
    <row r="20" spans="1:8" ht="45" x14ac:dyDescent="0.2">
      <c r="A20" s="8"/>
      <c r="B20" s="337" t="s">
        <v>237</v>
      </c>
      <c r="C20" s="292" t="s">
        <v>16</v>
      </c>
      <c r="D20" s="16"/>
      <c r="E20" s="8"/>
      <c r="F20" s="8"/>
      <c r="H20" s="343" t="s">
        <v>190</v>
      </c>
    </row>
    <row r="21" spans="1:8" ht="45" x14ac:dyDescent="0.2">
      <c r="A21" s="7"/>
      <c r="B21" s="338" t="s">
        <v>238</v>
      </c>
      <c r="C21" s="289" t="s">
        <v>254</v>
      </c>
      <c r="D21" s="16"/>
      <c r="E21" s="8"/>
      <c r="F21" s="8"/>
      <c r="H21" s="343" t="s">
        <v>190</v>
      </c>
    </row>
    <row r="22" spans="1:8" ht="60.75" thickBot="1" x14ac:dyDescent="0.25">
      <c r="B22" s="352" t="s">
        <v>239</v>
      </c>
      <c r="C22" s="353" t="s">
        <v>255</v>
      </c>
      <c r="H22" s="343" t="s">
        <v>190</v>
      </c>
    </row>
    <row r="23" spans="1:8" s="321" customFormat="1" ht="15" x14ac:dyDescent="0.2">
      <c r="B23" s="356"/>
      <c r="C23" s="357"/>
      <c r="H23" s="358"/>
    </row>
    <row r="24" spans="1:8" x14ac:dyDescent="0.2">
      <c r="C24" s="355" t="s">
        <v>124</v>
      </c>
    </row>
    <row r="25" spans="1:8" ht="25.5" x14ac:dyDescent="0.2">
      <c r="C25" s="345" t="s">
        <v>384</v>
      </c>
    </row>
  </sheetData>
  <customSheetViews>
    <customSheetView guid="{F37773FB-93EB-4E7C-A7BC-0C7CF5F3BF76}" hiddenColumns="1" topLeftCell="B1">
      <selection activeCell="C25" sqref="C25"/>
      <pageMargins left="0.75" right="0.75" top="1" bottom="1" header="0.5" footer="0.5"/>
      <pageSetup paperSize="9" scale="81" orientation="portrait" verticalDpi="300" r:id="rId1"/>
      <headerFooter alignWithMargins="0"/>
    </customSheetView>
    <customSheetView guid="{9C64DA9A-E28C-4A4A-B8DB-01C38281FFB4}" showPageBreaks="1" hiddenColumns="1" topLeftCell="B13">
      <selection activeCell="C4" sqref="C4"/>
      <pageMargins left="0.25" right="0.25" top="0.75" bottom="0.75" header="0.3" footer="0.3"/>
      <pageSetup paperSize="9" orientation="portrait" verticalDpi="300" r:id="rId2"/>
      <headerFooter alignWithMargins="0"/>
    </customSheetView>
    <customSheetView guid="{94A1F9DC-A3E4-41B7-B4B1-70A52F79F098}" showPageBreaks="1" hiddenColumns="1" topLeftCell="B19">
      <selection activeCell="C4" sqref="C4"/>
      <pageMargins left="0.75" right="0.75" top="1" bottom="1" header="0.5" footer="0.5"/>
      <pageSetup paperSize="9" scale="74" orientation="portrait" verticalDpi="300" r:id="rId3"/>
      <headerFooter alignWithMargins="0"/>
    </customSheetView>
    <customSheetView guid="{E797BC83-41CB-46DE-AB3F-77C27463A23C}" hiddenColumns="1" topLeftCell="B6">
      <selection activeCell="C42" sqref="C42"/>
      <pageMargins left="0.75" right="0.75" top="1" bottom="1" header="0.5" footer="0.5"/>
      <pageSetup paperSize="9" orientation="portrait" verticalDpi="300" r:id="rId4"/>
      <headerFooter alignWithMargins="0"/>
    </customSheetView>
    <customSheetView guid="{98EF0400-6764-4378-9637-BD1012720651}" hiddenColumns="1" topLeftCell="B6">
      <selection activeCell="C42" sqref="C42"/>
      <pageMargins left="0.75" right="0.75" top="1" bottom="1" header="0.5" footer="0.5"/>
      <pageSetup paperSize="9" orientation="portrait" verticalDpi="300" r:id="rId5"/>
      <headerFooter alignWithMargins="0"/>
    </customSheetView>
    <customSheetView guid="{5000C0B9-520E-4AAE-965B-14BA100AB7B7}" hiddenColumns="1" topLeftCell="B6">
      <selection activeCell="C42" sqref="C42"/>
      <pageMargins left="0.75" right="0.75" top="1" bottom="1" header="0.5" footer="0.5"/>
      <pageSetup paperSize="9" orientation="portrait" verticalDpi="300" r:id="rId6"/>
      <headerFooter alignWithMargins="0"/>
    </customSheetView>
    <customSheetView guid="{2FF3E08E-D768-4DEF-B5A9-4E7216896970}" scale="60" showPageBreaks="1" fitToPage="1" hiddenColumns="1" view="pageBreakPreview" topLeftCell="B1">
      <selection activeCell="C15" sqref="C15"/>
      <pageMargins left="0.25" right="0.25" top="0.75" bottom="0.75" header="0.3" footer="0.3"/>
      <pageSetup paperSize="9" scale="90" orientation="portrait" verticalDpi="300" r:id="rId7"/>
      <headerFooter alignWithMargins="0"/>
    </customSheetView>
    <customSheetView guid="{140EC1B9-7099-435D-84C6-D0E1CD5C81DA}" hiddenColumns="1" topLeftCell="B13">
      <selection activeCell="C4" sqref="C4"/>
      <pageMargins left="0.25" right="0.25" top="0.75" bottom="0.75" header="0.3" footer="0.3"/>
      <pageSetup paperSize="9" orientation="portrait" verticalDpi="300" r:id="rId8"/>
      <headerFooter alignWithMargins="0"/>
    </customSheetView>
    <customSheetView guid="{C527C376-D140-4201-BE78-F52487D41928}" scale="60" showPageBreaks="1" fitToPage="1" hiddenColumns="1" view="pageBreakPreview" topLeftCell="B1">
      <selection activeCell="K24" sqref="K24"/>
      <pageMargins left="0.75" right="0.75" top="1" bottom="1" header="0.5" footer="0.5"/>
      <pageSetup paperSize="9" scale="73" orientation="portrait" verticalDpi="300" r:id="rId9"/>
      <headerFooter alignWithMargins="0"/>
    </customSheetView>
    <customSheetView guid="{BD4361DE-3A95-4EB2-ACF0-F94A8802FD08}" showPageBreaks="1" hiddenColumns="1" topLeftCell="B1">
      <selection activeCell="C25" sqref="C25"/>
      <pageMargins left="0.75" right="0.75" top="1" bottom="1" header="0.5" footer="0.5"/>
      <pageSetup paperSize="9" scale="81" orientation="portrait" verticalDpi="300" r:id="rId10"/>
      <headerFooter alignWithMargins="0"/>
    </customSheetView>
  </customSheetViews>
  <mergeCells count="1">
    <mergeCell ref="C1:F1"/>
  </mergeCells>
  <phoneticPr fontId="17" type="noConversion"/>
  <conditionalFormatting sqref="A5 A8 A10 A12 A14 A17">
    <cfRule type="expression" dxfId="12" priority="7" stopIfTrue="1">
      <formula>$F5="Brak"</formula>
    </cfRule>
  </conditionalFormatting>
  <conditionalFormatting sqref="A6 A9 A11 A13 A16 A4">
    <cfRule type="expression" dxfId="11" priority="8" stopIfTrue="1">
      <formula>$F4="Brak"</formula>
    </cfRule>
  </conditionalFormatting>
  <conditionalFormatting sqref="D8:D14 D16:D21 D4:D6">
    <cfRule type="expression" dxfId="10" priority="9" stopIfTrue="1">
      <formula>CELL("wiersz",C4)-TRUNC(CELL("wiersz",C4)/2)*2=0</formula>
    </cfRule>
  </conditionalFormatting>
  <conditionalFormatting sqref="E8:F14 E16:F21 E4:F6">
    <cfRule type="expression" dxfId="9" priority="12" stopIfTrue="1">
      <formula>CELL("wiersz",C4)-TRUNC(CELL("wiersz",C4)/2)*2=0</formula>
    </cfRule>
  </conditionalFormatting>
  <conditionalFormatting sqref="B7">
    <cfRule type="cellIs" dxfId="8" priority="6" stopIfTrue="1" operator="equal">
      <formula>"Niekompl."</formula>
    </cfRule>
  </conditionalFormatting>
  <conditionalFormatting sqref="B15">
    <cfRule type="cellIs" dxfId="7" priority="5" stopIfTrue="1" operator="equal">
      <formula>"Niekompl."</formula>
    </cfRule>
  </conditionalFormatting>
  <pageMargins left="0.75" right="0.75" top="1" bottom="1" header="0.5" footer="0.5"/>
  <pageSetup paperSize="9" scale="81" orientation="portrait" verticalDpi="300" r:id="rId1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I13"/>
  <sheetViews>
    <sheetView topLeftCell="B1" zoomScaleNormal="100" workbookViewId="0">
      <selection activeCell="C6" sqref="C6"/>
    </sheetView>
  </sheetViews>
  <sheetFormatPr defaultRowHeight="12.75" x14ac:dyDescent="0.2"/>
  <cols>
    <col min="1" max="1" width="3.7109375" hidden="1" customWidth="1"/>
    <col min="2" max="2" width="11.5703125" customWidth="1"/>
    <col min="3" max="3" width="69" customWidth="1"/>
    <col min="4" max="4" width="10.28515625" hidden="1" customWidth="1"/>
    <col min="5" max="6" width="50.7109375" hidden="1" customWidth="1"/>
    <col min="7" max="7" width="32.140625" hidden="1" customWidth="1"/>
    <col min="8" max="8" width="4.140625" customWidth="1"/>
  </cols>
  <sheetData>
    <row r="1" spans="1:9" ht="18" x14ac:dyDescent="0.25">
      <c r="A1" s="6"/>
      <c r="B1" s="396"/>
      <c r="C1" s="432" t="s">
        <v>31</v>
      </c>
      <c r="D1" s="432"/>
      <c r="E1" s="432"/>
      <c r="F1" s="432"/>
    </row>
    <row r="2" spans="1:9" ht="25.5" x14ac:dyDescent="0.2">
      <c r="A2" s="15"/>
      <c r="B2" s="22" t="s">
        <v>83</v>
      </c>
      <c r="C2" s="339" t="s">
        <v>354</v>
      </c>
      <c r="D2" s="22" t="s">
        <v>29</v>
      </c>
      <c r="E2" s="22" t="s">
        <v>28</v>
      </c>
      <c r="F2" s="18"/>
    </row>
    <row r="3" spans="1:9" ht="13.5" thickBot="1" x14ac:dyDescent="0.25">
      <c r="A3" s="20" t="s">
        <v>15</v>
      </c>
      <c r="B3" s="39" t="str">
        <f>IF(COUNTA(E4:E8)&gt;ROWS(C4:C8)-COUNTIF(C4:C8,"")-COUNTIF(C4:C8,"???"),"Niekompl.","")</f>
        <v/>
      </c>
      <c r="C3" s="40"/>
      <c r="D3" s="21"/>
      <c r="E3" s="19"/>
      <c r="F3" s="17"/>
    </row>
    <row r="4" spans="1:9" ht="25.5" x14ac:dyDescent="0.2">
      <c r="A4" s="8"/>
      <c r="B4" s="295" t="s">
        <v>256</v>
      </c>
      <c r="C4" s="299" t="s">
        <v>19</v>
      </c>
      <c r="D4" s="16"/>
      <c r="E4" s="8"/>
      <c r="F4" s="8"/>
      <c r="G4" s="11" t="str">
        <f>IF(ISBLANK($B4),"",IF(ISNA(VLOOKUP($B4,Stac!$R$10:$T$101,1,FALSE)),"?","OK"))</f>
        <v>?</v>
      </c>
      <c r="H4" s="343" t="s">
        <v>190</v>
      </c>
      <c r="I4" s="240"/>
    </row>
    <row r="5" spans="1:9" ht="51" x14ac:dyDescent="0.2">
      <c r="A5" s="7"/>
      <c r="B5" s="287" t="s">
        <v>257</v>
      </c>
      <c r="C5" s="293" t="s">
        <v>261</v>
      </c>
      <c r="D5" s="16"/>
      <c r="E5" s="8"/>
      <c r="F5" s="8"/>
      <c r="H5" s="38"/>
    </row>
    <row r="6" spans="1:9" ht="60" x14ac:dyDescent="0.2">
      <c r="A6" s="8"/>
      <c r="B6" s="296" t="s">
        <v>258</v>
      </c>
      <c r="C6" s="300" t="s">
        <v>262</v>
      </c>
      <c r="D6" s="16"/>
      <c r="E6" s="8"/>
      <c r="F6" s="8"/>
      <c r="H6" s="241"/>
      <c r="I6" s="240"/>
    </row>
    <row r="7" spans="1:9" ht="75" x14ac:dyDescent="0.2">
      <c r="A7" s="7"/>
      <c r="B7" s="297" t="s">
        <v>259</v>
      </c>
      <c r="C7" s="301" t="s">
        <v>263</v>
      </c>
      <c r="D7" s="16"/>
      <c r="E7" s="8"/>
      <c r="F7" s="8"/>
      <c r="H7" s="343" t="s">
        <v>190</v>
      </c>
      <c r="I7" s="240"/>
    </row>
    <row r="8" spans="1:9" ht="26.25" thickBot="1" x14ac:dyDescent="0.25">
      <c r="A8" s="7"/>
      <c r="B8" s="298" t="s">
        <v>260</v>
      </c>
      <c r="C8" s="302" t="s">
        <v>264</v>
      </c>
      <c r="D8" s="16"/>
      <c r="E8" s="8"/>
      <c r="F8" s="8"/>
      <c r="H8" s="343" t="s">
        <v>190</v>
      </c>
      <c r="I8" s="240"/>
    </row>
    <row r="9" spans="1:9" x14ac:dyDescent="0.2">
      <c r="H9" s="240"/>
    </row>
    <row r="10" spans="1:9" x14ac:dyDescent="0.2">
      <c r="C10" s="120" t="s">
        <v>124</v>
      </c>
      <c r="I10" s="240"/>
    </row>
    <row r="11" spans="1:9" ht="38.25" x14ac:dyDescent="0.2">
      <c r="C11" s="345" t="s">
        <v>385</v>
      </c>
      <c r="D11" s="240"/>
      <c r="E11" s="240"/>
      <c r="F11" s="240"/>
      <c r="G11" s="240"/>
      <c r="H11" s="240"/>
    </row>
    <row r="12" spans="1:9" x14ac:dyDescent="0.2">
      <c r="C12" s="240"/>
      <c r="D12" s="240"/>
      <c r="E12" s="240"/>
      <c r="F12" s="240"/>
      <c r="G12" s="240"/>
      <c r="H12" s="240"/>
    </row>
    <row r="13" spans="1:9" x14ac:dyDescent="0.2">
      <c r="I13" s="240"/>
    </row>
  </sheetData>
  <customSheetViews>
    <customSheetView guid="{F37773FB-93EB-4E7C-A7BC-0C7CF5F3BF76}" hiddenColumns="1" topLeftCell="B1">
      <selection activeCell="C11" sqref="C11"/>
      <pageMargins left="0.75" right="0.75" top="1" bottom="1" header="0.5" footer="0.5"/>
      <pageSetup paperSize="9" orientation="portrait" verticalDpi="300" r:id="rId1"/>
      <headerFooter alignWithMargins="0"/>
    </customSheetView>
    <customSheetView guid="{9C64DA9A-E28C-4A4A-B8DB-01C38281FFB4}" showPageBreaks="1" hiddenColumns="1" topLeftCell="B1">
      <selection activeCell="H16" sqref="H16"/>
      <pageMargins left="0.75" right="0.75" top="1" bottom="1" header="0.5" footer="0.5"/>
      <pageSetup paperSize="9" orientation="portrait" horizontalDpi="300" verticalDpi="300" r:id="rId2"/>
      <headerFooter alignWithMargins="0"/>
    </customSheetView>
    <customSheetView guid="{94A1F9DC-A3E4-41B7-B4B1-70A52F79F098}" hiddenColumns="1" topLeftCell="B1">
      <selection activeCell="C9" sqref="C9"/>
      <pageMargins left="0.75" right="0.75" top="1" bottom="1" header="0.5" footer="0.5"/>
      <pageSetup paperSize="9" orientation="portrait" horizontalDpi="300" verticalDpi="300" r:id="rId3"/>
      <headerFooter alignWithMargins="0"/>
    </customSheetView>
    <customSheetView guid="{E797BC83-41CB-46DE-AB3F-77C27463A23C}" hiddenColumns="1" topLeftCell="B4">
      <selection activeCell="H16" sqref="H16"/>
      <pageMargins left="0.75" right="0.75" top="1" bottom="1" header="0.5" footer="0.5"/>
      <pageSetup paperSize="9" orientation="portrait" horizontalDpi="300" verticalDpi="300" r:id="rId4"/>
      <headerFooter alignWithMargins="0"/>
    </customSheetView>
    <customSheetView guid="{98EF0400-6764-4378-9637-BD1012720651}" hiddenColumns="1" topLeftCell="B4">
      <selection activeCell="H16" sqref="H16"/>
      <pageMargins left="0.75" right="0.75" top="1" bottom="1" header="0.5" footer="0.5"/>
      <pageSetup paperSize="9" orientation="portrait" horizontalDpi="300" verticalDpi="300" r:id="rId5"/>
      <headerFooter alignWithMargins="0"/>
    </customSheetView>
    <customSheetView guid="{5000C0B9-520E-4AAE-965B-14BA100AB7B7}" hiddenColumns="1" topLeftCell="B4">
      <selection activeCell="H16" sqref="H16"/>
      <pageMargins left="0.75" right="0.75" top="1" bottom="1" header="0.5" footer="0.5"/>
      <pageSetup paperSize="9" orientation="portrait" horizontalDpi="300" verticalDpi="300" r:id="rId6"/>
      <headerFooter alignWithMargins="0"/>
    </customSheetView>
    <customSheetView guid="{2FF3E08E-D768-4DEF-B5A9-4E7216896970}" scale="60" showPageBreaks="1" hiddenColumns="1" view="pageBreakPreview" topLeftCell="B1">
      <selection activeCell="H16" sqref="H16"/>
      <pageMargins left="0.75" right="0.75" top="1" bottom="1" header="0.5" footer="0.5"/>
      <pageSetup paperSize="9" orientation="portrait" horizontalDpi="300" verticalDpi="300" r:id="rId7"/>
      <headerFooter alignWithMargins="0"/>
    </customSheetView>
    <customSheetView guid="{140EC1B9-7099-435D-84C6-D0E1CD5C81DA}" hiddenColumns="1" topLeftCell="B1">
      <selection activeCell="H16" sqref="H16"/>
      <pageMargins left="0.75" right="0.75" top="1" bottom="1" header="0.5" footer="0.5"/>
      <pageSetup paperSize="9" orientation="portrait" horizontalDpi="300" verticalDpi="300" r:id="rId8"/>
      <headerFooter alignWithMargins="0"/>
    </customSheetView>
    <customSheetView guid="{C527C376-D140-4201-BE78-F52487D41928}" scale="60" showPageBreaks="1" hiddenColumns="1" view="pageBreakPreview" topLeftCell="B1">
      <selection activeCell="C28" sqref="C28"/>
      <pageMargins left="0.75" right="0.75" top="1" bottom="1" header="0.5" footer="0.5"/>
      <pageSetup paperSize="9" orientation="portrait" horizontalDpi="300" verticalDpi="300" r:id="rId9"/>
      <headerFooter alignWithMargins="0"/>
    </customSheetView>
    <customSheetView guid="{BD4361DE-3A95-4EB2-ACF0-F94A8802FD08}" showPageBreaks="1" hiddenColumns="1" topLeftCell="B1">
      <selection activeCell="C11" sqref="C11"/>
      <pageMargins left="0.75" right="0.75" top="1" bottom="1" header="0.5" footer="0.5"/>
      <pageSetup paperSize="9" orientation="portrait" verticalDpi="300" r:id="rId10"/>
      <headerFooter alignWithMargins="0"/>
    </customSheetView>
  </customSheetViews>
  <mergeCells count="1">
    <mergeCell ref="C1:F1"/>
  </mergeCells>
  <phoneticPr fontId="17" type="noConversion"/>
  <conditionalFormatting sqref="A5 A7:A8">
    <cfRule type="expression" dxfId="6" priority="1" stopIfTrue="1">
      <formula>$F5="Brak"</formula>
    </cfRule>
  </conditionalFormatting>
  <conditionalFormatting sqref="A4 A6">
    <cfRule type="expression" dxfId="5" priority="2" stopIfTrue="1">
      <formula>$F4="Brak"</formula>
    </cfRule>
  </conditionalFormatting>
  <conditionalFormatting sqref="D4:D8">
    <cfRule type="expression" dxfId="4" priority="3" stopIfTrue="1">
      <formula>CELL("wiersz",C4)-TRUNC(CELL("wiersz",C4)/2)*2=0</formula>
    </cfRule>
  </conditionalFormatting>
  <conditionalFormatting sqref="B3">
    <cfRule type="cellIs" dxfId="3" priority="5" stopIfTrue="1" operator="equal">
      <formula>"Niekompl."</formula>
    </cfRule>
  </conditionalFormatting>
  <conditionalFormatting sqref="E4:F8">
    <cfRule type="expression" dxfId="2" priority="6" stopIfTrue="1">
      <formula>CELL("wiersz",C4)-TRUNC(CELL("wiersz",C4)/2)*2=0</formula>
    </cfRule>
  </conditionalFormatting>
  <pageMargins left="0.75" right="0.75" top="1" bottom="1" header="0.5" footer="0.5"/>
  <pageSetup paperSize="9" orientation="portrait" verticalDpi="300" r:id="rId1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11"/>
  <sheetViews>
    <sheetView zoomScaleNormal="100" workbookViewId="0">
      <selection activeCell="A4" sqref="A4"/>
    </sheetView>
  </sheetViews>
  <sheetFormatPr defaultRowHeight="12.75" x14ac:dyDescent="0.2"/>
  <cols>
    <col min="1" max="1" width="121.28515625" customWidth="1"/>
  </cols>
  <sheetData>
    <row r="1" spans="1:1" ht="15" x14ac:dyDescent="0.2">
      <c r="A1" s="384" t="s">
        <v>162</v>
      </c>
    </row>
    <row r="2" spans="1:1" ht="78.75" customHeight="1" x14ac:dyDescent="0.2">
      <c r="A2" s="385" t="s">
        <v>441</v>
      </c>
    </row>
    <row r="3" spans="1:1" ht="28.5" x14ac:dyDescent="0.2">
      <c r="A3" s="385" t="s">
        <v>434</v>
      </c>
    </row>
    <row r="4" spans="1:1" ht="50.45" customHeight="1" x14ac:dyDescent="0.2">
      <c r="A4" s="385" t="s">
        <v>437</v>
      </c>
    </row>
    <row r="5" spans="1:1" ht="57" x14ac:dyDescent="0.2">
      <c r="A5" s="385" t="s">
        <v>435</v>
      </c>
    </row>
    <row r="6" spans="1:1" ht="43.5" customHeight="1" x14ac:dyDescent="0.2">
      <c r="A6" s="385" t="s">
        <v>436</v>
      </c>
    </row>
    <row r="7" spans="1:1" ht="14.25" x14ac:dyDescent="0.2">
      <c r="A7" s="385" t="s">
        <v>338</v>
      </c>
    </row>
    <row r="8" spans="1:1" ht="14.25" x14ac:dyDescent="0.2">
      <c r="A8" s="385" t="s">
        <v>192</v>
      </c>
    </row>
    <row r="9" spans="1:1" ht="14.25" x14ac:dyDescent="0.2">
      <c r="A9" s="385" t="s">
        <v>438</v>
      </c>
    </row>
    <row r="10" spans="1:1" ht="28.5" x14ac:dyDescent="0.2">
      <c r="A10" s="410" t="s">
        <v>398</v>
      </c>
    </row>
    <row r="11" spans="1:1" ht="14.25" x14ac:dyDescent="0.2">
      <c r="A11" s="386"/>
    </row>
  </sheetData>
  <customSheetViews>
    <customSheetView guid="{F37773FB-93EB-4E7C-A7BC-0C7CF5F3BF76}">
      <selection activeCell="A16" sqref="A16"/>
      <pageMargins left="0.7" right="0.7" top="0.75" bottom="0.75" header="0.3" footer="0.3"/>
      <pageSetup paperSize="9" orientation="landscape" verticalDpi="0" r:id="rId1"/>
    </customSheetView>
    <customSheetView guid="{9C64DA9A-E28C-4A4A-B8DB-01C38281FFB4}">
      <selection activeCell="A15" sqref="A15"/>
      <pageMargins left="0.7" right="0.7" top="0.75" bottom="0.75" header="0.3" footer="0.3"/>
      <pageSetup paperSize="9" orientation="landscape" verticalDpi="0" r:id="rId2"/>
    </customSheetView>
    <customSheetView guid="{94A1F9DC-A3E4-41B7-B4B1-70A52F79F098}">
      <selection activeCell="A10" sqref="A10"/>
      <pageMargins left="0.7" right="0.7" top="0.75" bottom="0.75" header="0.3" footer="0.3"/>
      <pageSetup paperSize="9" orientation="portrait" verticalDpi="0" r:id="rId3"/>
    </customSheetView>
    <customSheetView guid="{E797BC83-41CB-46DE-AB3F-77C27463A23C}">
      <selection activeCell="A15" sqref="A15"/>
      <pageMargins left="0.7" right="0.7" top="0.75" bottom="0.75" header="0.3" footer="0.3"/>
      <pageSetup paperSize="9" orientation="portrait" verticalDpi="0" r:id="rId4"/>
    </customSheetView>
    <customSheetView guid="{98EF0400-6764-4378-9637-BD1012720651}">
      <selection activeCell="A15" sqref="A15"/>
      <pageMargins left="0.7" right="0.7" top="0.75" bottom="0.75" header="0.3" footer="0.3"/>
      <pageSetup paperSize="9" orientation="portrait" verticalDpi="0" r:id="rId5"/>
    </customSheetView>
    <customSheetView guid="{5000C0B9-520E-4AAE-965B-14BA100AB7B7}">
      <selection activeCell="A15" sqref="A15"/>
      <pageMargins left="0.7" right="0.7" top="0.75" bottom="0.75" header="0.3" footer="0.3"/>
      <pageSetup paperSize="9" orientation="portrait" verticalDpi="0" r:id="rId6"/>
    </customSheetView>
    <customSheetView guid="{2FF3E08E-D768-4DEF-B5A9-4E7216896970}" scale="60" view="pageBreakPreview">
      <selection activeCell="A15" sqref="A15"/>
      <pageMargins left="0.7" right="0.7" top="0.75" bottom="0.75" header="0.3" footer="0.3"/>
      <pageSetup paperSize="9" orientation="landscape" r:id="rId7"/>
    </customSheetView>
    <customSheetView guid="{140EC1B9-7099-435D-84C6-D0E1CD5C81DA}">
      <selection activeCell="A15" sqref="A15"/>
      <pageMargins left="0.7" right="0.7" top="0.75" bottom="0.75" header="0.3" footer="0.3"/>
      <pageSetup paperSize="9" orientation="landscape" verticalDpi="0" r:id="rId8"/>
    </customSheetView>
    <customSheetView guid="{C527C376-D140-4201-BE78-F52487D41928}" scale="60" view="pageBreakPreview">
      <selection activeCell="A23" sqref="A22:A23"/>
      <pageMargins left="0.7" right="0.7" top="0.75" bottom="0.75" header="0.3" footer="0.3"/>
      <pageSetup paperSize="9" orientation="portrait" r:id="rId9"/>
    </customSheetView>
    <customSheetView guid="{BD4361DE-3A95-4EB2-ACF0-F94A8802FD08}">
      <selection activeCell="A16" sqref="A16"/>
      <pageMargins left="0.7" right="0.7" top="0.75" bottom="0.75" header="0.3" footer="0.3"/>
      <pageSetup paperSize="9" orientation="landscape" verticalDpi="0" r:id="rId10"/>
    </customSheetView>
  </customSheetViews>
  <phoneticPr fontId="17" type="noConversion"/>
  <pageMargins left="0.7" right="0.7" top="0.75" bottom="0.75" header="0.3" footer="0.3"/>
  <pageSetup paperSize="9" orientation="landscape" verticalDpi="0"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7"/>
    <pageSetUpPr autoPageBreaks="0"/>
  </sheetPr>
  <dimension ref="A1:G86"/>
  <sheetViews>
    <sheetView topLeftCell="A46" zoomScaleNormal="100" workbookViewId="0">
      <selection activeCell="G56" sqref="G56"/>
    </sheetView>
  </sheetViews>
  <sheetFormatPr defaultRowHeight="12.75" x14ac:dyDescent="0.2"/>
  <cols>
    <col min="1" max="1" width="50.7109375" style="179" customWidth="1"/>
    <col min="2" max="2" width="11.7109375" style="44" customWidth="1"/>
    <col min="3" max="4" width="10.28515625" style="44" customWidth="1"/>
    <col min="5" max="5" width="39.7109375" style="208" customWidth="1"/>
    <col min="6" max="6" width="8" style="44" customWidth="1"/>
    <col min="7" max="7" width="46.28515625" customWidth="1"/>
  </cols>
  <sheetData>
    <row r="1" spans="1:6" ht="20.25" x14ac:dyDescent="0.3">
      <c r="A1" s="433" t="s">
        <v>149</v>
      </c>
      <c r="B1" s="434"/>
      <c r="C1" s="434"/>
      <c r="D1" s="434"/>
      <c r="E1" s="434"/>
      <c r="F1" s="434"/>
    </row>
    <row r="2" spans="1:6" ht="25.5" x14ac:dyDescent="0.2">
      <c r="A2" s="177"/>
      <c r="B2" s="172" t="s">
        <v>150</v>
      </c>
      <c r="C2" s="172" t="s">
        <v>164</v>
      </c>
      <c r="D2" s="172" t="s">
        <v>165</v>
      </c>
      <c r="E2" s="202" t="s">
        <v>163</v>
      </c>
      <c r="F2" s="172" t="s">
        <v>166</v>
      </c>
    </row>
    <row r="3" spans="1:6" ht="15.75" x14ac:dyDescent="0.2">
      <c r="A3" s="173" t="str">
        <f>Stac!C9</f>
        <v>Semestr 1</v>
      </c>
      <c r="E3" s="44"/>
    </row>
    <row r="4" spans="1:6" x14ac:dyDescent="0.2">
      <c r="A4" s="123" t="str">
        <f>Stac!C11</f>
        <v>Analiza matematyczna</v>
      </c>
      <c r="B4" s="38" t="s">
        <v>151</v>
      </c>
      <c r="C4" s="38"/>
      <c r="D4" s="38"/>
      <c r="E4" s="211"/>
      <c r="F4" s="38"/>
    </row>
    <row r="5" spans="1:6" ht="38.25" x14ac:dyDescent="0.2">
      <c r="A5" s="159" t="str">
        <f>Stac!C12</f>
        <v>Przedmiot obieralny 1: Podstawy programowania - Delphi / Podstawy programowania - Python / Wprowadzenie do algorytmiki</v>
      </c>
      <c r="B5" s="203" t="s">
        <v>151</v>
      </c>
      <c r="C5" s="204" t="s">
        <v>151</v>
      </c>
      <c r="D5" s="204" t="s">
        <v>151</v>
      </c>
      <c r="E5" s="205" t="s">
        <v>373</v>
      </c>
      <c r="F5" s="204" t="s">
        <v>151</v>
      </c>
    </row>
    <row r="6" spans="1:6" ht="25.5" x14ac:dyDescent="0.2">
      <c r="A6" s="130" t="str">
        <f>Stac!C13</f>
        <v>Wprowadzenie do informatyki / Introduction to Computing</v>
      </c>
      <c r="B6" s="38" t="s">
        <v>151</v>
      </c>
      <c r="C6" s="38" t="s">
        <v>151</v>
      </c>
      <c r="D6" s="38" t="s">
        <v>151</v>
      </c>
      <c r="E6" s="206" t="s">
        <v>167</v>
      </c>
      <c r="F6" s="38" t="s">
        <v>151</v>
      </c>
    </row>
    <row r="7" spans="1:6" x14ac:dyDescent="0.2">
      <c r="A7" s="158" t="str">
        <f>Stac!C14</f>
        <v>Matematyka dyskretna</v>
      </c>
      <c r="B7" s="38" t="s">
        <v>151</v>
      </c>
      <c r="C7" s="38"/>
      <c r="D7" s="38" t="s">
        <v>151</v>
      </c>
      <c r="E7" s="210" t="s">
        <v>180</v>
      </c>
      <c r="F7" s="38" t="s">
        <v>151</v>
      </c>
    </row>
    <row r="8" spans="1:6" x14ac:dyDescent="0.2">
      <c r="A8" s="123" t="str">
        <f>Stac!C15</f>
        <v>Narzędzia informatyki</v>
      </c>
      <c r="B8" s="38" t="s">
        <v>151</v>
      </c>
      <c r="C8" s="38" t="s">
        <v>151</v>
      </c>
      <c r="D8" s="38" t="s">
        <v>151</v>
      </c>
      <c r="E8" s="210" t="s">
        <v>179</v>
      </c>
      <c r="F8" s="38" t="s">
        <v>151</v>
      </c>
    </row>
    <row r="9" spans="1:6" x14ac:dyDescent="0.2">
      <c r="A9" s="158" t="str">
        <f>Stac!C16</f>
        <v>Algebra liniowa</v>
      </c>
      <c r="B9" s="38" t="s">
        <v>151</v>
      </c>
      <c r="C9" s="38"/>
      <c r="D9" s="38"/>
      <c r="E9" s="207"/>
      <c r="F9" s="38"/>
    </row>
    <row r="10" spans="1:6" ht="21" x14ac:dyDescent="0.2">
      <c r="A10" s="123" t="str">
        <f>Stac!C17</f>
        <v>Logika obliczeniowa</v>
      </c>
      <c r="B10" s="38" t="s">
        <v>151</v>
      </c>
      <c r="C10" s="38"/>
      <c r="D10" s="38" t="s">
        <v>151</v>
      </c>
      <c r="E10" s="218" t="s">
        <v>184</v>
      </c>
      <c r="F10" s="38"/>
    </row>
    <row r="11" spans="1:6" x14ac:dyDescent="0.2">
      <c r="A11" s="159" t="str">
        <f>Stac!C18</f>
        <v>Język angielski</v>
      </c>
      <c r="B11" s="38" t="s">
        <v>151</v>
      </c>
      <c r="C11" s="38"/>
      <c r="D11" s="38"/>
      <c r="E11" s="207"/>
      <c r="F11" s="38" t="s">
        <v>151</v>
      </c>
    </row>
    <row r="12" spans="1:6" x14ac:dyDescent="0.2">
      <c r="A12" s="123" t="str">
        <f>Stac!C19</f>
        <v>Wychowanie fizyczne</v>
      </c>
      <c r="B12" s="38" t="s">
        <v>151</v>
      </c>
      <c r="C12" s="38"/>
      <c r="D12" s="38"/>
      <c r="E12" s="207"/>
      <c r="F12" s="38" t="s">
        <v>151</v>
      </c>
    </row>
    <row r="13" spans="1:6" x14ac:dyDescent="0.2">
      <c r="A13" s="158" t="str">
        <f>Stac!C20</f>
        <v>Usługi biblioteczne i informacyjne</v>
      </c>
      <c r="B13" s="38" t="s">
        <v>151</v>
      </c>
      <c r="C13" s="38"/>
      <c r="D13" s="38"/>
      <c r="E13" s="207"/>
      <c r="F13" s="38" t="s">
        <v>151</v>
      </c>
    </row>
    <row r="14" spans="1:6" ht="25.5" x14ac:dyDescent="0.2">
      <c r="A14" s="262" t="str">
        <f>Stac!C21</f>
        <v xml:space="preserve">Podstawowe szkolenie z zakresu przepisów obowiązujących na uczelni </v>
      </c>
      <c r="B14" s="38" t="s">
        <v>151</v>
      </c>
      <c r="C14" s="38"/>
      <c r="D14" s="38"/>
      <c r="E14" s="207"/>
      <c r="F14" s="38" t="s">
        <v>151</v>
      </c>
    </row>
    <row r="15" spans="1:6" x14ac:dyDescent="0.2">
      <c r="A15" s="389" t="str">
        <f>Stac!C22</f>
        <v>Podstawowe szkolenie z zakresu BHP</v>
      </c>
      <c r="B15" s="38" t="s">
        <v>151</v>
      </c>
      <c r="C15" s="38"/>
      <c r="D15" s="38" t="s">
        <v>151</v>
      </c>
      <c r="E15" s="207"/>
      <c r="F15" s="38" t="s">
        <v>151</v>
      </c>
    </row>
    <row r="16" spans="1:6" ht="15.75" x14ac:dyDescent="0.2">
      <c r="A16" s="113" t="str">
        <f>Stac!C25</f>
        <v>Semestr 2:</v>
      </c>
    </row>
    <row r="17" spans="1:6" ht="45" x14ac:dyDescent="0.2">
      <c r="A17" s="130" t="str">
        <f>Stac!C27</f>
        <v>Przedmiot obieralny 2: Algorytmy i struktury danych / Algorytmika praktyczna</v>
      </c>
      <c r="B17" s="209" t="s">
        <v>151</v>
      </c>
      <c r="C17" s="209" t="s">
        <v>151</v>
      </c>
      <c r="D17" s="209" t="s">
        <v>151</v>
      </c>
      <c r="E17" s="206" t="s">
        <v>168</v>
      </c>
      <c r="F17" s="209" t="s">
        <v>151</v>
      </c>
    </row>
    <row r="18" spans="1:6" ht="22.5" x14ac:dyDescent="0.2">
      <c r="A18" s="158" t="str">
        <f>Stac!C28</f>
        <v xml:space="preserve">Systemy operacyjne </v>
      </c>
      <c r="B18" s="38" t="s">
        <v>151</v>
      </c>
      <c r="C18" s="38" t="s">
        <v>151</v>
      </c>
      <c r="D18" s="38" t="s">
        <v>151</v>
      </c>
      <c r="E18" s="153" t="s">
        <v>186</v>
      </c>
      <c r="F18" s="38" t="s">
        <v>151</v>
      </c>
    </row>
    <row r="19" spans="1:6" x14ac:dyDescent="0.2">
      <c r="A19" s="123" t="str">
        <f>Stac!C29</f>
        <v xml:space="preserve">Podstawy elektroniki / Basic Electronics </v>
      </c>
      <c r="B19" s="38" t="s">
        <v>151</v>
      </c>
      <c r="C19" s="38" t="s">
        <v>151</v>
      </c>
      <c r="D19" s="38" t="s">
        <v>151</v>
      </c>
      <c r="E19" s="219" t="s">
        <v>194</v>
      </c>
      <c r="F19" s="38" t="s">
        <v>151</v>
      </c>
    </row>
    <row r="20" spans="1:6" x14ac:dyDescent="0.2">
      <c r="A20" s="158" t="str">
        <f>Stac!C30</f>
        <v>Fizyka dla informatyków</v>
      </c>
      <c r="B20" s="38" t="s">
        <v>151</v>
      </c>
      <c r="C20" s="38"/>
      <c r="D20" s="38"/>
      <c r="E20" s="207"/>
      <c r="F20" s="38"/>
    </row>
    <row r="21" spans="1:6" x14ac:dyDescent="0.2">
      <c r="A21" s="123" t="str">
        <f>Stac!C31</f>
        <v>Programowanie deklaratywne</v>
      </c>
      <c r="B21" s="38" t="s">
        <v>151</v>
      </c>
      <c r="C21" s="38"/>
      <c r="D21" s="38" t="s">
        <v>151</v>
      </c>
      <c r="E21" s="219" t="s">
        <v>174</v>
      </c>
      <c r="F21" s="38" t="s">
        <v>151</v>
      </c>
    </row>
    <row r="22" spans="1:6" ht="25.5" x14ac:dyDescent="0.2">
      <c r="A22" s="158" t="str">
        <f>Stac!C32</f>
        <v>Programowanie niskopoziomowe / Low-level programming in C</v>
      </c>
      <c r="B22" s="38" t="s">
        <v>151</v>
      </c>
      <c r="C22" s="38" t="s">
        <v>151</v>
      </c>
      <c r="D22" s="38"/>
      <c r="E22" s="424" t="s">
        <v>440</v>
      </c>
      <c r="F22" s="38" t="s">
        <v>151</v>
      </c>
    </row>
    <row r="23" spans="1:6" ht="25.5" x14ac:dyDescent="0.2">
      <c r="A23" s="130" t="str">
        <f>Stac!C33</f>
        <v xml:space="preserve">Przedmiot obieralny 3 - (nauki humanistyczne): Metodologia nauk dla inżynierów / Filozofia </v>
      </c>
      <c r="B23" s="38" t="s">
        <v>151</v>
      </c>
      <c r="C23" s="38"/>
      <c r="D23" s="38"/>
      <c r="E23" s="207"/>
      <c r="F23" s="38"/>
    </row>
    <row r="24" spans="1:6" x14ac:dyDescent="0.2">
      <c r="A24" s="159" t="str">
        <f>Stac!C34</f>
        <v>Język angielski</v>
      </c>
      <c r="B24" s="38" t="s">
        <v>151</v>
      </c>
      <c r="C24" s="38"/>
      <c r="D24" s="38"/>
      <c r="E24" s="207"/>
      <c r="F24" s="38" t="s">
        <v>151</v>
      </c>
    </row>
    <row r="25" spans="1:6" x14ac:dyDescent="0.2">
      <c r="A25" s="123" t="str">
        <f>Stac!C35</f>
        <v>Wychowanie fizyczne</v>
      </c>
      <c r="B25" s="38" t="s">
        <v>151</v>
      </c>
      <c r="C25" s="38"/>
      <c r="D25" s="38"/>
      <c r="E25" s="207"/>
      <c r="F25" s="38" t="s">
        <v>151</v>
      </c>
    </row>
    <row r="26" spans="1:6" ht="15.75" x14ac:dyDescent="0.2">
      <c r="A26" s="178" t="str">
        <f>Stac!C38</f>
        <v>Semestr 3:</v>
      </c>
    </row>
    <row r="27" spans="1:6" x14ac:dyDescent="0.2">
      <c r="A27" s="135" t="str">
        <f>Stac!C40</f>
        <v>Podstawy techniki cyfrowej</v>
      </c>
      <c r="B27" s="38" t="s">
        <v>151</v>
      </c>
      <c r="C27" s="38"/>
      <c r="D27" s="38" t="s">
        <v>151</v>
      </c>
      <c r="E27" s="206" t="s">
        <v>169</v>
      </c>
      <c r="F27" s="38" t="s">
        <v>151</v>
      </c>
    </row>
    <row r="28" spans="1:6" ht="22.5" x14ac:dyDescent="0.2">
      <c r="A28" s="152" t="str">
        <f>Stac!C41</f>
        <v>Programowanie systemowe i współbieżne</v>
      </c>
      <c r="B28" s="38" t="s">
        <v>151</v>
      </c>
      <c r="C28" s="38" t="s">
        <v>151</v>
      </c>
      <c r="D28" s="38" t="s">
        <v>151</v>
      </c>
      <c r="E28" s="153" t="s">
        <v>187</v>
      </c>
      <c r="F28" s="38" t="s">
        <v>151</v>
      </c>
    </row>
    <row r="29" spans="1:6" x14ac:dyDescent="0.2">
      <c r="A29" s="135" t="str">
        <f>Stac!C42</f>
        <v>Metody probabilistyczne</v>
      </c>
      <c r="B29" s="38" t="s">
        <v>151</v>
      </c>
      <c r="C29" s="38"/>
      <c r="D29" s="38"/>
      <c r="E29" s="207"/>
      <c r="F29" s="38"/>
    </row>
    <row r="30" spans="1:6" ht="22.5" x14ac:dyDescent="0.2">
      <c r="A30" s="152" t="str">
        <f>Stac!C43</f>
        <v>Optymalizacja kombinatoryczna</v>
      </c>
      <c r="B30" s="38" t="s">
        <v>151</v>
      </c>
      <c r="C30" s="38"/>
      <c r="D30" s="38" t="s">
        <v>151</v>
      </c>
      <c r="E30" s="206" t="s">
        <v>170</v>
      </c>
      <c r="F30" s="38"/>
    </row>
    <row r="31" spans="1:6" x14ac:dyDescent="0.2">
      <c r="A31" s="135" t="str">
        <f>Stac!C44</f>
        <v>Programowanie obiektowe</v>
      </c>
      <c r="B31" s="38" t="s">
        <v>151</v>
      </c>
      <c r="C31" s="38"/>
      <c r="D31" s="38" t="s">
        <v>151</v>
      </c>
      <c r="E31" s="254" t="s">
        <v>375</v>
      </c>
      <c r="F31" s="38" t="s">
        <v>151</v>
      </c>
    </row>
    <row r="32" spans="1:6" ht="22.5" x14ac:dyDescent="0.2">
      <c r="A32" s="152" t="str">
        <f>Stac!C45</f>
        <v>Podstawy automatyki</v>
      </c>
      <c r="B32" s="38" t="s">
        <v>151</v>
      </c>
      <c r="C32" s="38"/>
      <c r="D32" s="38" t="s">
        <v>151</v>
      </c>
      <c r="E32" s="212" t="s">
        <v>171</v>
      </c>
      <c r="F32" s="38" t="s">
        <v>151</v>
      </c>
    </row>
    <row r="33" spans="1:6" ht="25.5" x14ac:dyDescent="0.2">
      <c r="A33" s="139" t="str">
        <f>Stac!C46</f>
        <v>Przedmiot obieralny 4: Mikroelektronika / Podstawy robotyki</v>
      </c>
      <c r="B33" s="38" t="s">
        <v>151</v>
      </c>
      <c r="C33" s="38" t="s">
        <v>151</v>
      </c>
      <c r="D33" s="38" t="s">
        <v>151</v>
      </c>
      <c r="E33" s="219" t="s">
        <v>372</v>
      </c>
      <c r="F33" s="38"/>
    </row>
    <row r="34" spans="1:6" x14ac:dyDescent="0.2">
      <c r="A34" s="157" t="str">
        <f>Stac!C47</f>
        <v>Język angielski</v>
      </c>
      <c r="B34" s="38" t="s">
        <v>151</v>
      </c>
      <c r="C34" s="38"/>
      <c r="D34" s="38"/>
      <c r="E34" s="207"/>
      <c r="F34" s="38" t="s">
        <v>151</v>
      </c>
    </row>
    <row r="35" spans="1:6" x14ac:dyDescent="0.2">
      <c r="A35" s="135" t="str">
        <f>Stac!C48</f>
        <v>Fizyka dla informatyków 2</v>
      </c>
      <c r="B35" s="38" t="s">
        <v>151</v>
      </c>
      <c r="C35" s="38"/>
      <c r="D35" s="38"/>
      <c r="E35" s="207"/>
      <c r="F35" s="38"/>
    </row>
    <row r="36" spans="1:6" ht="15.75" x14ac:dyDescent="0.2">
      <c r="A36" s="178" t="str">
        <f>Stac!C51</f>
        <v>Semestr 4:</v>
      </c>
    </row>
    <row r="37" spans="1:6" x14ac:dyDescent="0.2">
      <c r="A37" s="135" t="str">
        <f>Stac!C53</f>
        <v>Architektura systemów komputerowych</v>
      </c>
      <c r="B37" s="174" t="s">
        <v>151</v>
      </c>
      <c r="C37" s="38"/>
      <c r="D37" s="38" t="s">
        <v>151</v>
      </c>
      <c r="E37" s="213" t="s">
        <v>177</v>
      </c>
      <c r="F37" s="38" t="s">
        <v>151</v>
      </c>
    </row>
    <row r="38" spans="1:6" ht="21" x14ac:dyDescent="0.2">
      <c r="A38" s="152" t="str">
        <f>Stac!C54</f>
        <v>Badania operacyjne</v>
      </c>
      <c r="B38" s="38" t="s">
        <v>151</v>
      </c>
      <c r="C38" s="38"/>
      <c r="D38" s="38" t="s">
        <v>151</v>
      </c>
      <c r="E38" s="406" t="s">
        <v>379</v>
      </c>
      <c r="F38" s="38"/>
    </row>
    <row r="39" spans="1:6" x14ac:dyDescent="0.2">
      <c r="A39" s="135" t="str">
        <f>Stac!C55</f>
        <v>Sieci komputerowe 1</v>
      </c>
      <c r="B39" s="38" t="s">
        <v>151</v>
      </c>
      <c r="C39" s="38" t="s">
        <v>151</v>
      </c>
      <c r="D39" s="38" t="s">
        <v>151</v>
      </c>
      <c r="E39" s="220" t="s">
        <v>445</v>
      </c>
      <c r="F39" s="38" t="s">
        <v>151</v>
      </c>
    </row>
    <row r="40" spans="1:6" x14ac:dyDescent="0.2">
      <c r="A40" s="152" t="str">
        <f>Stac!C56</f>
        <v>Systemy baz danych</v>
      </c>
      <c r="B40" s="38" t="s">
        <v>151</v>
      </c>
      <c r="C40" s="38" t="s">
        <v>151</v>
      </c>
      <c r="D40" s="38" t="s">
        <v>151</v>
      </c>
      <c r="E40" s="219" t="s">
        <v>188</v>
      </c>
      <c r="F40" s="38" t="s">
        <v>151</v>
      </c>
    </row>
    <row r="41" spans="1:6" x14ac:dyDescent="0.2">
      <c r="A41" s="139" t="str">
        <f>Stac!C57</f>
        <v>Statystyka i analiza danych</v>
      </c>
      <c r="B41" s="38" t="s">
        <v>151</v>
      </c>
      <c r="C41" s="38" t="s">
        <v>151</v>
      </c>
      <c r="D41" s="38" t="s">
        <v>151</v>
      </c>
      <c r="E41" s="219" t="s">
        <v>185</v>
      </c>
      <c r="F41" s="38" t="s">
        <v>151</v>
      </c>
    </row>
    <row r="42" spans="1:6" ht="38.25" x14ac:dyDescent="0.2">
      <c r="A42" s="152" t="str">
        <f>Stac!C58</f>
        <v>Przedmiot obieralny 5: Elementy analizy numerycznej / Języki formalne i kompilatory / Formal Languages and Compilers</v>
      </c>
      <c r="B42" s="38" t="s">
        <v>151</v>
      </c>
      <c r="C42" s="38" t="s">
        <v>151</v>
      </c>
      <c r="D42" s="38" t="s">
        <v>151</v>
      </c>
      <c r="E42" s="213" t="s">
        <v>371</v>
      </c>
      <c r="F42" s="38" t="s">
        <v>151</v>
      </c>
    </row>
    <row r="43" spans="1:6" ht="25.5" x14ac:dyDescent="0.2">
      <c r="A43" s="139" t="str">
        <f>Stac!C59</f>
        <v>Grafika komputerowa i wizualizacja / Computer Graphics and Visualization</v>
      </c>
      <c r="B43" s="203" t="s">
        <v>151</v>
      </c>
      <c r="C43" s="204"/>
      <c r="D43" s="204" t="s">
        <v>151</v>
      </c>
      <c r="E43" s="205" t="s">
        <v>178</v>
      </c>
      <c r="F43" s="204"/>
    </row>
    <row r="44" spans="1:6" x14ac:dyDescent="0.2">
      <c r="A44" s="157" t="str">
        <f>Stac!C60</f>
        <v>Język angielski</v>
      </c>
      <c r="B44" s="38" t="s">
        <v>151</v>
      </c>
      <c r="C44" s="38"/>
      <c r="D44" s="38"/>
      <c r="E44" s="207"/>
      <c r="F44" s="38" t="s">
        <v>151</v>
      </c>
    </row>
    <row r="45" spans="1:6" ht="15.75" x14ac:dyDescent="0.2">
      <c r="A45" s="178" t="str">
        <f>Stac!C63</f>
        <v>Semestr 5:</v>
      </c>
    </row>
    <row r="46" spans="1:6" x14ac:dyDescent="0.2">
      <c r="A46" s="135" t="str">
        <f>Stac!C65</f>
        <v>Sieci komputerowe 2</v>
      </c>
      <c r="B46" s="38" t="s">
        <v>151</v>
      </c>
      <c r="C46" s="38" t="s">
        <v>151</v>
      </c>
      <c r="D46" s="38" t="s">
        <v>151</v>
      </c>
      <c r="E46" s="220" t="s">
        <v>445</v>
      </c>
      <c r="F46" s="38" t="s">
        <v>151</v>
      </c>
    </row>
    <row r="47" spans="1:6" ht="15" customHeight="1" x14ac:dyDescent="0.2">
      <c r="A47" s="152" t="str">
        <f>Stac!C66</f>
        <v xml:space="preserve">Zarządzania bazami SQL i NoSQL </v>
      </c>
      <c r="B47" s="38" t="s">
        <v>151</v>
      </c>
      <c r="C47" s="38" t="s">
        <v>151</v>
      </c>
      <c r="D47" s="38" t="s">
        <v>151</v>
      </c>
      <c r="E47" s="220" t="s">
        <v>448</v>
      </c>
      <c r="F47" s="38" t="s">
        <v>151</v>
      </c>
    </row>
    <row r="48" spans="1:6" ht="22.5" x14ac:dyDescent="0.2">
      <c r="A48" s="139" t="str">
        <f>Stac!C67</f>
        <v>Wspomaganie decyzji</v>
      </c>
      <c r="B48" s="38" t="s">
        <v>151</v>
      </c>
      <c r="C48" s="38"/>
      <c r="D48" s="38" t="s">
        <v>151</v>
      </c>
      <c r="E48" s="212" t="s">
        <v>172</v>
      </c>
      <c r="F48" s="38" t="s">
        <v>151</v>
      </c>
    </row>
    <row r="49" spans="1:7" x14ac:dyDescent="0.2">
      <c r="A49" s="158" t="str">
        <f>Stac!C68</f>
        <v>Inżynieria oprogramowania</v>
      </c>
      <c r="B49" s="38" t="s">
        <v>151</v>
      </c>
      <c r="C49" s="38" t="s">
        <v>151</v>
      </c>
      <c r="D49" s="38" t="s">
        <v>151</v>
      </c>
      <c r="E49" s="428" t="s">
        <v>451</v>
      </c>
      <c r="F49" s="38" t="s">
        <v>151</v>
      </c>
    </row>
    <row r="50" spans="1:7" ht="22.5" x14ac:dyDescent="0.2">
      <c r="A50" s="139" t="str">
        <f>Stac!C69</f>
        <v>Komunikacja człowiek-komputer</v>
      </c>
      <c r="B50" s="38" t="s">
        <v>151</v>
      </c>
      <c r="C50" s="38"/>
      <c r="D50" s="38" t="s">
        <v>151</v>
      </c>
      <c r="E50" s="206" t="s">
        <v>173</v>
      </c>
      <c r="F50" s="38"/>
    </row>
    <row r="51" spans="1:7" ht="42.6" customHeight="1" x14ac:dyDescent="0.2">
      <c r="A51" s="152" t="str">
        <f>Stac!C70</f>
        <v>Sztuczna inteligencja</v>
      </c>
      <c r="B51" s="38" t="s">
        <v>151</v>
      </c>
      <c r="C51" s="38" t="s">
        <v>151</v>
      </c>
      <c r="D51" s="38" t="s">
        <v>151</v>
      </c>
      <c r="E51" s="215" t="s">
        <v>370</v>
      </c>
      <c r="F51" s="38" t="s">
        <v>151</v>
      </c>
    </row>
    <row r="52" spans="1:7" ht="22.5" x14ac:dyDescent="0.2">
      <c r="A52" s="135" t="str">
        <f>Stac!C71</f>
        <v xml:space="preserve">Systemy wbudowane / Embedded systems </v>
      </c>
      <c r="B52" s="282" t="s">
        <v>151</v>
      </c>
      <c r="C52" s="282"/>
      <c r="D52" s="282" t="s">
        <v>151</v>
      </c>
      <c r="E52" s="284" t="s">
        <v>175</v>
      </c>
      <c r="F52" s="282" t="s">
        <v>151</v>
      </c>
    </row>
    <row r="53" spans="1:7" ht="15.75" x14ac:dyDescent="0.2">
      <c r="A53" s="178" t="str">
        <f>Stac!C74</f>
        <v>Semestr 6:</v>
      </c>
      <c r="B53" s="283"/>
      <c r="C53" s="283"/>
      <c r="D53" s="283"/>
      <c r="E53" s="285"/>
      <c r="F53" s="283"/>
    </row>
    <row r="54" spans="1:7" ht="22.5" x14ac:dyDescent="0.2">
      <c r="A54" s="139" t="str">
        <f>Stac!C76</f>
        <v xml:space="preserve"> Informatyzacja przedsiębiorstw</v>
      </c>
      <c r="B54" s="282" t="s">
        <v>151</v>
      </c>
      <c r="C54" s="282" t="s">
        <v>151</v>
      </c>
      <c r="D54" s="282" t="s">
        <v>151</v>
      </c>
      <c r="E54" s="422" t="s">
        <v>189</v>
      </c>
      <c r="F54" s="282" t="s">
        <v>151</v>
      </c>
    </row>
    <row r="55" spans="1:7" ht="45" x14ac:dyDescent="0.2">
      <c r="A55" s="152" t="str">
        <f>Stac!C77</f>
        <v>Przedmiot obieralny 6: Bioinformatyka / Informatyka w medycynie</v>
      </c>
      <c r="B55" s="282" t="s">
        <v>151</v>
      </c>
      <c r="C55" s="282"/>
      <c r="D55" s="282" t="s">
        <v>151</v>
      </c>
      <c r="E55" s="153" t="s">
        <v>453</v>
      </c>
      <c r="F55" s="282" t="s">
        <v>151</v>
      </c>
      <c r="G55" s="31"/>
    </row>
    <row r="56" spans="1:7" ht="25.5" x14ac:dyDescent="0.2">
      <c r="A56" s="139" t="str">
        <f>Stac!C78</f>
        <v>Przedmiot obieralny 7: Podstawy aplikacji internetowych / Advanced Internet Applications</v>
      </c>
      <c r="B56" s="38" t="s">
        <v>151</v>
      </c>
      <c r="C56" s="38" t="s">
        <v>151</v>
      </c>
      <c r="D56" s="38" t="s">
        <v>151</v>
      </c>
      <c r="E56" s="210" t="s">
        <v>377</v>
      </c>
      <c r="F56" s="38" t="s">
        <v>151</v>
      </c>
    </row>
    <row r="57" spans="1:7" ht="33.75" x14ac:dyDescent="0.2">
      <c r="A57" s="157" t="str">
        <f>Stac!C79</f>
        <v>Przetwarzanie rozproszone</v>
      </c>
      <c r="B57" s="38" t="s">
        <v>151</v>
      </c>
      <c r="C57" s="38" t="s">
        <v>151</v>
      </c>
      <c r="D57" s="38" t="s">
        <v>151</v>
      </c>
      <c r="E57" s="214" t="s">
        <v>176</v>
      </c>
      <c r="F57" s="38"/>
    </row>
    <row r="58" spans="1:7" ht="25.5" x14ac:dyDescent="0.2">
      <c r="A58" s="135" t="str">
        <f>Stac!C80</f>
        <v>Przedmiot obieralny 8:  Aplikacje mobilne  / Systemy i aplikacje bez granic (ubiquitous)</v>
      </c>
      <c r="B58" s="38" t="s">
        <v>151</v>
      </c>
      <c r="C58" s="38"/>
      <c r="D58" s="38" t="s">
        <v>151</v>
      </c>
      <c r="E58" s="153" t="s">
        <v>402</v>
      </c>
      <c r="F58" s="38" t="s">
        <v>151</v>
      </c>
    </row>
    <row r="59" spans="1:7" ht="51" x14ac:dyDescent="0.2">
      <c r="A59" s="152" t="str">
        <f>Stac!C81</f>
        <v xml:space="preserve">Przedmiot obieralny 9: Przetwarzanie języka naturalnego / Natural language processing / Wyszukiwanie i przetwarzanie zasobów informacyjnych </v>
      </c>
      <c r="B59" s="38" t="s">
        <v>151</v>
      </c>
      <c r="C59" s="38"/>
      <c r="D59" s="38" t="s">
        <v>151</v>
      </c>
      <c r="E59" s="286" t="s">
        <v>442</v>
      </c>
      <c r="F59" s="38" t="s">
        <v>151</v>
      </c>
    </row>
    <row r="60" spans="1:7" x14ac:dyDescent="0.2">
      <c r="A60" s="139" t="str">
        <f>Stac!C82</f>
        <v>Przetwarzanie równoległe</v>
      </c>
      <c r="B60" s="38" t="s">
        <v>151</v>
      </c>
      <c r="C60" s="38"/>
      <c r="D60" s="38" t="s">
        <v>151</v>
      </c>
      <c r="E60" s="215" t="s">
        <v>169</v>
      </c>
      <c r="F60" s="38"/>
    </row>
    <row r="61" spans="1:7" x14ac:dyDescent="0.2">
      <c r="A61" s="152" t="str">
        <f>Stac!C83</f>
        <v>Praktyka zawodowa (4 tyg.)</v>
      </c>
      <c r="B61" s="38" t="s">
        <v>151</v>
      </c>
      <c r="C61" s="38"/>
      <c r="D61" s="38"/>
      <c r="E61" s="207"/>
      <c r="F61" s="38" t="s">
        <v>151</v>
      </c>
    </row>
    <row r="62" spans="1:7" ht="15.75" x14ac:dyDescent="0.2">
      <c r="A62" s="178" t="str">
        <f>Stac!C89</f>
        <v>Semestr 7:</v>
      </c>
    </row>
    <row r="63" spans="1:7" x14ac:dyDescent="0.2">
      <c r="A63" s="135" t="str">
        <f>Stac!C91</f>
        <v>Pracownia inżynierska</v>
      </c>
      <c r="B63" s="38" t="s">
        <v>151</v>
      </c>
      <c r="C63" s="38"/>
      <c r="D63" s="38"/>
      <c r="E63" s="207"/>
      <c r="F63" s="38" t="s">
        <v>151</v>
      </c>
    </row>
    <row r="64" spans="1:7" ht="51" x14ac:dyDescent="0.2">
      <c r="A64" s="135" t="s">
        <v>400</v>
      </c>
      <c r="B64" s="38" t="s">
        <v>151</v>
      </c>
      <c r="C64" s="38"/>
      <c r="D64" s="38"/>
      <c r="E64" s="153" t="s">
        <v>403</v>
      </c>
      <c r="F64" s="38"/>
    </row>
    <row r="65" spans="1:6" x14ac:dyDescent="0.2">
      <c r="A65" s="242" t="str">
        <f>Stac!C93</f>
        <v>Bezpieczeństwo systemów informatycznych</v>
      </c>
      <c r="B65" s="38" t="s">
        <v>151</v>
      </c>
      <c r="C65" s="38" t="s">
        <v>151</v>
      </c>
      <c r="D65" s="38" t="s">
        <v>151</v>
      </c>
      <c r="E65" s="254"/>
      <c r="F65" s="282" t="s">
        <v>151</v>
      </c>
    </row>
    <row r="66" spans="1:6" ht="48.75" customHeight="1" x14ac:dyDescent="0.2">
      <c r="A66" s="390" t="str">
        <f>Stac!C94</f>
        <v xml:space="preserve">Przedmiot obieralny 11:  Praktyka i teoria szeregowania zadań /  Programowanie wizualne </v>
      </c>
      <c r="B66" s="38" t="s">
        <v>151</v>
      </c>
      <c r="C66" s="38"/>
      <c r="D66" s="38" t="s">
        <v>151</v>
      </c>
      <c r="E66" s="219" t="s">
        <v>374</v>
      </c>
      <c r="F66" s="38"/>
    </row>
    <row r="67" spans="1:6" ht="45.75" customHeight="1" x14ac:dyDescent="0.2">
      <c r="A67" s="391" t="str">
        <f>Stac!C95</f>
        <v>Przedmiot obieralny 12:  Przetwarzanie masywnych danych / Elementy Inteligencji Obliczeniowej</v>
      </c>
      <c r="B67" s="38" t="s">
        <v>151</v>
      </c>
      <c r="C67" s="38"/>
      <c r="D67" s="38" t="s">
        <v>151</v>
      </c>
      <c r="E67" s="219"/>
      <c r="F67" s="38" t="s">
        <v>151</v>
      </c>
    </row>
    <row r="68" spans="1:6" x14ac:dyDescent="0.2">
      <c r="A68" s="390" t="str">
        <f>Stac!C96</f>
        <v xml:space="preserve">Przygotowanie pracy dyplomowej </v>
      </c>
      <c r="B68" s="38" t="s">
        <v>151</v>
      </c>
      <c r="C68" s="38"/>
      <c r="D68" s="38"/>
      <c r="E68" s="207"/>
      <c r="F68" s="38"/>
    </row>
    <row r="69" spans="1:6" x14ac:dyDescent="0.2">
      <c r="A69" s="242" t="str">
        <f>Stac!C97</f>
        <v>Seminarium dyplomowe</v>
      </c>
      <c r="B69" s="38" t="s">
        <v>151</v>
      </c>
      <c r="C69" s="38"/>
      <c r="D69" s="38"/>
      <c r="E69" s="207"/>
      <c r="F69" s="38"/>
    </row>
    <row r="70" spans="1:6" x14ac:dyDescent="0.2">
      <c r="A70" s="390" t="str">
        <f>Stac!C98</f>
        <v>Przygotowanie do badań naukowych</v>
      </c>
      <c r="B70" s="38" t="s">
        <v>151</v>
      </c>
      <c r="C70" s="38"/>
      <c r="D70" s="38"/>
      <c r="E70" s="207"/>
      <c r="F70" s="38" t="s">
        <v>151</v>
      </c>
    </row>
    <row r="71" spans="1:6" ht="38.25" x14ac:dyDescent="0.2">
      <c r="A71" s="242" t="str">
        <f>Stac!C99</f>
        <v xml:space="preserve">Przedmiot obieralny 13 - (nauki społeczne): Przedsiębiorczość w IT / Koncepcja i narzędzia zarządzania nowoczesnym przedsiębiorstwem </v>
      </c>
      <c r="B71" s="38" t="s">
        <v>151</v>
      </c>
      <c r="C71" s="38"/>
      <c r="D71" s="38"/>
      <c r="E71" s="207"/>
      <c r="F71" s="38"/>
    </row>
    <row r="73" spans="1:6" x14ac:dyDescent="0.2">
      <c r="A73" s="180" t="s">
        <v>152</v>
      </c>
      <c r="B73" s="175">
        <f>COUNTA(A4:A15)+COUNTA(A17:A25)+COUNTA(A27:A35)+COUNTA(A37:A44)+COUNTA(A46:A52)+COUNTA(A54:A61)+COUNTA(A63:A71)</f>
        <v>62</v>
      </c>
    </row>
    <row r="74" spans="1:6" x14ac:dyDescent="0.2">
      <c r="A74" s="180" t="s">
        <v>153</v>
      </c>
      <c r="B74" s="175">
        <f>COUNTIF(B4:B72,"X")</f>
        <v>62</v>
      </c>
    </row>
    <row r="75" spans="1:6" x14ac:dyDescent="0.2">
      <c r="A75" s="180" t="s">
        <v>154</v>
      </c>
      <c r="B75" s="176">
        <f>B74/B73</f>
        <v>1</v>
      </c>
    </row>
    <row r="76" spans="1:6" x14ac:dyDescent="0.2">
      <c r="A76" s="180" t="s">
        <v>155</v>
      </c>
      <c r="B76" s="175">
        <f>COUNTIF(C4:C72,"X")</f>
        <v>21</v>
      </c>
    </row>
    <row r="77" spans="1:6" x14ac:dyDescent="0.2">
      <c r="A77" s="180" t="s">
        <v>156</v>
      </c>
      <c r="B77" s="176">
        <f>B76/$B73</f>
        <v>0.33870967741935482</v>
      </c>
    </row>
    <row r="78" spans="1:6" x14ac:dyDescent="0.2">
      <c r="A78" s="180" t="s">
        <v>157</v>
      </c>
      <c r="B78" s="175">
        <f>COUNTIF(D4:D72,"X")</f>
        <v>40</v>
      </c>
    </row>
    <row r="79" spans="1:6" x14ac:dyDescent="0.2">
      <c r="A79" s="180" t="s">
        <v>158</v>
      </c>
      <c r="B79" s="176">
        <f>B78/$B73</f>
        <v>0.64516129032258063</v>
      </c>
    </row>
    <row r="80" spans="1:6" x14ac:dyDescent="0.2">
      <c r="A80" s="180" t="s">
        <v>159</v>
      </c>
      <c r="B80" s="175">
        <f>COUNTIF(F3:F72,"X")</f>
        <v>43</v>
      </c>
    </row>
    <row r="81" spans="1:2" x14ac:dyDescent="0.2">
      <c r="A81" s="180" t="s">
        <v>160</v>
      </c>
      <c r="B81" s="176">
        <f>B80/$B$73</f>
        <v>0.69354838709677424</v>
      </c>
    </row>
    <row r="83" spans="1:2" ht="24" x14ac:dyDescent="0.2">
      <c r="A83" s="216" t="s">
        <v>181</v>
      </c>
    </row>
    <row r="84" spans="1:2" ht="24" x14ac:dyDescent="0.2">
      <c r="A84" s="217" t="s">
        <v>339</v>
      </c>
    </row>
    <row r="85" spans="1:2" ht="60" x14ac:dyDescent="0.2">
      <c r="A85" s="217" t="s">
        <v>182</v>
      </c>
    </row>
    <row r="86" spans="1:2" ht="60" x14ac:dyDescent="0.2">
      <c r="A86" s="217" t="s">
        <v>183</v>
      </c>
    </row>
  </sheetData>
  <customSheetViews>
    <customSheetView guid="{F37773FB-93EB-4E7C-A7BC-0C7CF5F3BF76}" topLeftCell="A55">
      <selection activeCell="E55" sqref="E55"/>
      <pageMargins left="0.49" right="0.33" top="0.75" bottom="0.75" header="0.3" footer="0.3"/>
      <pageSetup paperSize="9" orientation="landscape" r:id="rId1"/>
    </customSheetView>
    <customSheetView guid="{9C64DA9A-E28C-4A4A-B8DB-01C38281FFB4}" topLeftCell="A55">
      <selection activeCell="E64" sqref="E64"/>
      <pageMargins left="0.49" right="0.33" top="0.75" bottom="0.75" header="0.3" footer="0.3"/>
      <pageSetup paperSize="9" orientation="landscape" r:id="rId2"/>
    </customSheetView>
    <customSheetView guid="{94A1F9DC-A3E4-41B7-B4B1-70A52F79F098}">
      <selection activeCell="B15" sqref="B15"/>
      <pageMargins left="0.49" right="0.33" top="0.75" bottom="0.75" header="0.3" footer="0.3"/>
      <pageSetup paperSize="9" orientation="landscape" r:id="rId3"/>
    </customSheetView>
    <customSheetView guid="{E797BC83-41CB-46DE-AB3F-77C27463A23C}" hiddenRows="1" topLeftCell="A13">
      <selection activeCell="D84" sqref="D84"/>
      <pageMargins left="0.49" right="0.33" top="0.75" bottom="0.75" header="0.3" footer="0.3"/>
      <pageSetup paperSize="9" orientation="landscape" r:id="rId4"/>
    </customSheetView>
    <customSheetView guid="{98EF0400-6764-4378-9637-BD1012720651}" hiddenRows="1">
      <selection activeCell="D84" sqref="D84"/>
      <pageMargins left="0.49" right="0.33" top="0.75" bottom="0.75" header="0.3" footer="0.3"/>
      <pageSetup paperSize="9" orientation="landscape" r:id="rId5"/>
    </customSheetView>
    <customSheetView guid="{5000C0B9-520E-4AAE-965B-14BA100AB7B7}" hiddenRows="1">
      <selection activeCell="D84" sqref="D84"/>
      <pageMargins left="0.49" right="0.33" top="0.75" bottom="0.75" header="0.3" footer="0.3"/>
      <pageSetup paperSize="9" orientation="landscape" r:id="rId6"/>
    </customSheetView>
    <customSheetView guid="{2FF3E08E-D768-4DEF-B5A9-4E7216896970}" scale="60" showPageBreaks="1" hiddenRows="1" view="pageBreakPreview">
      <selection activeCell="E71" sqref="E71"/>
      <rowBreaks count="1" manualBreakCount="1">
        <brk id="56" max="16383" man="1"/>
      </rowBreaks>
      <pageMargins left="0.49" right="0.33" top="0.75" bottom="0.75" header="0.3" footer="0.3"/>
      <pageSetup paperSize="9" scale="56" orientation="portrait" r:id="rId7"/>
    </customSheetView>
    <customSheetView guid="{140EC1B9-7099-435D-84C6-D0E1CD5C81DA}" topLeftCell="A19">
      <selection activeCell="E71" sqref="E71"/>
      <pageMargins left="0.49" right="0.33" top="0.75" bottom="0.75" header="0.3" footer="0.3"/>
      <pageSetup paperSize="9" orientation="landscape" r:id="rId8"/>
    </customSheetView>
    <customSheetView guid="{C527C376-D140-4201-BE78-F52487D41928}" scale="60" printArea="1" view="pageBreakPreview" topLeftCell="A43">
      <selection activeCell="E122" sqref="E122"/>
      <rowBreaks count="1" manualBreakCount="1">
        <brk id="52" max="5" man="1"/>
      </rowBreaks>
      <pageMargins left="0.49" right="0.33" top="0.75" bottom="0.75" header="0.3" footer="0.3"/>
      <pageSetup paperSize="9" scale="74" orientation="portrait" r:id="rId9"/>
    </customSheetView>
    <customSheetView guid="{BD4361DE-3A95-4EB2-ACF0-F94A8802FD08}" printArea="1" topLeftCell="A55">
      <selection activeCell="E55" sqref="E55"/>
      <pageMargins left="0.49" right="0.33" top="0.75" bottom="0.75" header="0.3" footer="0.3"/>
      <pageSetup paperSize="9" orientation="landscape" r:id="rId10"/>
    </customSheetView>
  </customSheetViews>
  <mergeCells count="1">
    <mergeCell ref="A1:F1"/>
  </mergeCells>
  <phoneticPr fontId="17" type="noConversion"/>
  <hyperlinks>
    <hyperlink ref="E5" r:id="rId11" display="http://moodle.cs.put.poznan.pl/course/view.php?id=50"/>
    <hyperlink ref="E6" r:id="rId12"/>
    <hyperlink ref="E17" r:id="rId13"/>
    <hyperlink ref="E27" r:id="rId14"/>
    <hyperlink ref="E30" r:id="rId15"/>
    <hyperlink ref="E50" r:id="rId16"/>
    <hyperlink ref="E51" r:id="rId17" display="http://www.cs.put.poznan.pl/amichalski"/>
    <hyperlink ref="E60" r:id="rId18"/>
    <hyperlink ref="E57" r:id="rId19"/>
    <hyperlink ref="E54" r:id="rId20"/>
    <hyperlink ref="E37" r:id="rId21"/>
    <hyperlink ref="E42" r:id="rId22" display="www.cs.put.poznan.pl/amarciniak/dydaktyka "/>
    <hyperlink ref="E43" r:id="rId23"/>
    <hyperlink ref="E8" r:id="rId24"/>
    <hyperlink ref="E7" r:id="rId25" display="www.fc.put.poznan.plwww.cs.put.poznan.pl  "/>
    <hyperlink ref="E10" r:id="rId26"/>
    <hyperlink ref="E22" r:id="rId27"/>
    <hyperlink ref="E49" r:id="rId28"/>
  </hyperlinks>
  <pageMargins left="0.49" right="0.33" top="0.75" bottom="0.75" header="0.3" footer="0.3"/>
  <pageSetup paperSize="9"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autoPageBreaks="0"/>
  </sheetPr>
  <dimension ref="A1:J104"/>
  <sheetViews>
    <sheetView topLeftCell="A64" zoomScaleNormal="100" workbookViewId="0">
      <selection activeCell="A76" sqref="A76:XFD76"/>
    </sheetView>
  </sheetViews>
  <sheetFormatPr defaultRowHeight="12.75" x14ac:dyDescent="0.2"/>
  <cols>
    <col min="1" max="1" width="46.140625" style="68" customWidth="1"/>
    <col min="2" max="2" width="27.7109375" customWidth="1"/>
    <col min="3" max="3" width="31.42578125" style="31" customWidth="1"/>
    <col min="4" max="4" width="35.28515625" customWidth="1"/>
  </cols>
  <sheetData>
    <row r="1" spans="1:4" ht="15.75" x14ac:dyDescent="0.25">
      <c r="A1" s="164" t="s">
        <v>144</v>
      </c>
    </row>
    <row r="2" spans="1:4" s="156" customFormat="1" x14ac:dyDescent="0.2">
      <c r="A2" s="155" t="s">
        <v>123</v>
      </c>
      <c r="B2" s="41" t="s">
        <v>24</v>
      </c>
      <c r="C2" s="65" t="s">
        <v>27</v>
      </c>
      <c r="D2" s="393" t="s">
        <v>341</v>
      </c>
    </row>
    <row r="3" spans="1:4" s="156" customFormat="1" x14ac:dyDescent="0.2">
      <c r="A3" s="155" t="s">
        <v>199</v>
      </c>
      <c r="B3" s="41"/>
      <c r="C3" s="65"/>
      <c r="D3" s="394"/>
    </row>
    <row r="4" spans="1:4" x14ac:dyDescent="0.2">
      <c r="A4" s="279" t="str">
        <f>Stac!C9</f>
        <v>Semestr 1</v>
      </c>
      <c r="B4" s="241"/>
      <c r="C4" s="276"/>
      <c r="D4" s="37"/>
    </row>
    <row r="5" spans="1:4" x14ac:dyDescent="0.2">
      <c r="A5" s="275" t="str">
        <f>Stac!C10</f>
        <v>Moduł kształcenia</v>
      </c>
      <c r="B5" s="276"/>
      <c r="C5" s="276"/>
      <c r="D5" s="37"/>
    </row>
    <row r="6" spans="1:4" ht="25.5" customHeight="1" x14ac:dyDescent="0.2">
      <c r="A6" s="117" t="str">
        <f>Stac!C11</f>
        <v>Analiza matematyczna</v>
      </c>
      <c r="B6" s="277" t="str">
        <f>CONCATENATE(IF(ISERR(FIND(Opis_efektow_inz!$D$5,Stac!$R11))=FALSE,Opis_efektow_inz!$D$5,""),IF(ISERR(FIND(Opis_efektow_inz!$D$5,Stac!$R11))=FALSE,", ",""),IF(ISERR(FIND(Opis_efektow_inz!$D$6,Stac!$R11))=FALSE,Opis_efektow_inz!$D$6,""),IF(ISERR(FIND(Opis_efektow_inz!$D$6,Stac!$R11))=FALSE,", ",""),IF(ISERR(FIND(Opis_efektow_inz!$D$7,Stac!$R11))=FALSE,Opis_efektow_inz!$D$7,""),IF(ISERR(FIND(Opis_efektow_inz!$D$7,Stac!$R11))=FALSE,", ",""))</f>
        <v/>
      </c>
      <c r="C6" s="423" t="str">
        <f>CONCATENATE(IF(ISERR(FIND(Opis_efektow_inz!$D$8,Stac!$S11))=FALSE,Opis_efektow_inz!$D$8,""),IF(ISERR(FIND(Opis_efektow_inz!$D$8,Stac!$S11))=FALSE,", ",""),IF(ISERR(FIND(Opis_efektow_inz!$D$9,Stac!$S11))=FALSE,Opis_efektow_inz!$D$9,""),IF(ISERR(FIND(Opis_efektow_inz!$D$9,Stac!$S11))=FALSE,", 
",""),IF(ISERR(FIND(Opis_efektow_inz!$D$10,Stac!$S11))=FALSE,Opis_efektow_inz!$D$10,""),IF(ISERR(FIND(Opis_efektow_inz!$D$10,Stac!$S11))=FALSE,", ",""),IF(ISERR(FIND(Opis_efektow_inz!$D$11,Stac!$S11))=FALSE,Opis_efektow_inz!$D$11,""),IF(ISERR(FIND(Opis_efektow_inz!$D$11,Stac!$S11))=FALSE,", ",""),IF(ISERR(FIND(Opis_efektow_inz!$D$12,Stac!$S11))=FALSE,Opis_efektow_inz!$D$12,""),IF(ISERR(FIND(Opis_efektow_inz!$D$12,Stac!$S11))=FALSE,", ",""),IF(ISERR(FIND(Opis_efektow_inz!$D$13,Stac!$S11))=FALSE,Opis_efektow_inz!$D$13,""),IF(ISERR(FIND(Opis_efektow_inz!$D$13,Stac!$S11))=FALSE,", ",""),IF(ISERR(FIND(Opis_efektow_inz!$D$14,Stac!$S11))=FALSE,Opis_efektow_inz!$D$14,""),IF(ISERR(FIND(Opis_efektow_inz!$D$14,Stac!$S11))=FALSE,", ",""),IF(ISERR(FIND(Opis_efektow_inz!$D$15,Stac!$S11))=FALSE,Opis_efektow_inz!$D$15,""),IF(ISERR(FIND(Opis_efektow_inz!$D$15,Stac!$S11))=FALSE,", ",""),IF(ISERR(FIND(Opis_efektow_inz!$D$16,Stac!$S11))=FALSE,Opis_efektow_inz!$D$16,""),IF(ISERR(FIND(Opis_efektow_inz!$D$16,Stac!$S11))=FALSE,", ",""),IF(ISERR(FIND(Opis_efektow_inz!$D$17,Stac!$S11))=FALSE,Opis_efektow_inz!$D$17,""),IF(ISERR(FIND(Opis_efektow_inz!$D$17,Stac!$S11))=FALSE,", ",""),IF(ISERR(FIND(Opis_efektow_inz!$D$18,Stac!$S11))=FALSE,Opis_efektow_inz!$D$18,""),IF(ISERR(FIND(Opis_efektow_inz!$D$18,Stac!$S11))=FALSE,", ",""),IF(ISERR(FIND(Opis_efektow_inz!$D$19,Stac!$S11))=FALSE,Opis_efektow_inz!$D$19,""),IF(ISERR(FIND(Opis_efektow_inz!$D$19,Stac!$S11))=FALSE,", ",""))</f>
        <v xml:space="preserve">K1st_U4, 
</v>
      </c>
      <c r="D6" s="38" t="s">
        <v>343</v>
      </c>
    </row>
    <row r="7" spans="1:4" ht="38.25" x14ac:dyDescent="0.2">
      <c r="A7" s="117" t="str">
        <f>Stac!C12</f>
        <v>Przedmiot obieralny 1: Podstawy programowania - Delphi / Podstawy programowania - Python / Wprowadzenie do algorytmiki</v>
      </c>
      <c r="B7" s="167" t="str">
        <f>CONCATENATE(IF(ISERR(FIND(Opis_efektow_inz!$D$5,Stac!$R12))=FALSE,Opis_efektow_inz!$D$5,""),IF(ISERR(FIND(Opis_efektow_inz!$D$5,Stac!$R12))=FALSE,", ",""),IF(ISERR(FIND(Opis_efektow_inz!$D$6,Stac!$R12))=FALSE,Opis_efektow_inz!$D$6,""),IF(ISERR(FIND(Opis_efektow_inz!$D$6,Stac!$R12))=FALSE,", ",""),IF(ISERR(FIND(Opis_efektow_inz!$D$7,Stac!$R12))=FALSE,Opis_efektow_inz!$D$7,""),IF(ISERR(FIND(Opis_efektow_inz!$D$7,Stac!$R12))=FALSE,", ",""))</f>
        <v xml:space="preserve">K1st_W7, </v>
      </c>
      <c r="C7" s="171" t="str">
        <f>CONCATENATE(IF(ISERR(FIND(Opis_efektow_inz!$D$8,Stac!$S12))=FALSE,Opis_efektow_inz!$D$8,""),IF(ISERR(FIND(Opis_efektow_inz!$D$8,Stac!$S12))=FALSE,", ",""),IF(ISERR(FIND(Opis_efektow_inz!$D$9,Stac!$S12))=FALSE,Opis_efektow_inz!$D$9,""),IF(ISERR(FIND(Opis_efektow_inz!$D$9,Stac!$S12))=FALSE,", 
",""),IF(ISERR(FIND(Opis_efektow_inz!$D$10,Stac!$S12))=FALSE,Opis_efektow_inz!$D$10,""),IF(ISERR(FIND(Opis_efektow_inz!$D$10,Stac!$S12))=FALSE,", ",""),IF(ISERR(FIND(Opis_efektow_inz!$D$11,Stac!$S12))=FALSE,Opis_efektow_inz!$D$11,""),IF(ISERR(FIND(Opis_efektow_inz!$D$11,Stac!$S12))=FALSE,", ",""),IF(ISERR(FIND(Opis_efektow_inz!$D$12,Stac!$S12))=FALSE,Opis_efektow_inz!$D$12,""),IF(ISERR(FIND(Opis_efektow_inz!$D$12,Stac!$S12))=FALSE,", ",""),IF(ISERR(FIND(Opis_efektow_inz!$D$13,Stac!$S12))=FALSE,Opis_efektow_inz!$D$13,""),IF(ISERR(FIND(Opis_efektow_inz!$D$13,Stac!$S12))=FALSE,", ",""),IF(ISERR(FIND(Opis_efektow_inz!$D$14,Stac!$S12))=FALSE,Opis_efektow_inz!$D$14,""),IF(ISERR(FIND(Opis_efektow_inz!$D$14,Stac!$S12))=FALSE,", ",""),IF(ISERR(FIND(Opis_efektow_inz!$D$15,Stac!$S12))=FALSE,Opis_efektow_inz!$D$15,""),IF(ISERR(FIND(Opis_efektow_inz!$D$15,Stac!$S12))=FALSE,", ",""),IF(ISERR(FIND(Opis_efektow_inz!$D$16,Stac!$S12))=FALSE,Opis_efektow_inz!$D$16,""),IF(ISERR(FIND(Opis_efektow_inz!$D$16,Stac!$S12))=FALSE,", ",""),IF(ISERR(FIND(Opis_efektow_inz!$D$17,Stac!$S12))=FALSE,Opis_efektow_inz!$D$17,""),IF(ISERR(FIND(Opis_efektow_inz!$D$17,Stac!$S12))=FALSE,", ",""),IF(ISERR(FIND(Opis_efektow_inz!$D$18,Stac!$S12))=FALSE,Opis_efektow_inz!$D$18,""),IF(ISERR(FIND(Opis_efektow_inz!$D$18,Stac!$S12))=FALSE,", ",""),IF(ISERR(FIND(Opis_efektow_inz!$D$19,Stac!$S12))=FALSE,Opis_efektow_inz!$D$19,""),IF(ISERR(FIND(Opis_efektow_inz!$D$19,Stac!$S12))=FALSE,", ",""))</f>
        <v xml:space="preserve">K1st_U4, 
K1st_U11, </v>
      </c>
      <c r="D7" s="38" t="s">
        <v>344</v>
      </c>
    </row>
    <row r="8" spans="1:4" ht="25.5" x14ac:dyDescent="0.2">
      <c r="A8" s="117" t="str">
        <f>Stac!C13</f>
        <v>Wprowadzenie do informatyki / Introduction to Computing</v>
      </c>
      <c r="B8" s="167" t="str">
        <f>CONCATENATE(IF(ISERR(FIND(Opis_efektow_inz!$D$5,Stac!$R13))=FALSE,Opis_efektow_inz!$D$5,""),IF(ISERR(FIND(Opis_efektow_inz!$D$5,Stac!$R13))=FALSE,", ",""),IF(ISERR(FIND(Opis_efektow_inz!$D$6,Stac!$R13))=FALSE,Opis_efektow_inz!$D$6,""),IF(ISERR(FIND(Opis_efektow_inz!$D$6,Stac!$R13))=FALSE,", ",""),IF(ISERR(FIND(Opis_efektow_inz!$D$7,Stac!$R13))=FALSE,Opis_efektow_inz!$D$7,""),IF(ISERR(FIND(Opis_efektow_inz!$D$7,Stac!$R13))=FALSE,", ",""))</f>
        <v xml:space="preserve">K1st_W6, </v>
      </c>
      <c r="C8" s="171" t="str">
        <f>CONCATENATE(IF(ISERR(FIND(Opis_efektow_inz!$D$8,Stac!$S13))=FALSE,Opis_efektow_inz!$D$8,""),IF(ISERR(FIND(Opis_efektow_inz!$D$8,Stac!$S13))=FALSE,", ",""),IF(ISERR(FIND(Opis_efektow_inz!$D$9,Stac!$S13))=FALSE,Opis_efektow_inz!$D$9,""),IF(ISERR(FIND(Opis_efektow_inz!$D$9,Stac!$S13))=FALSE,", 
",""),IF(ISERR(FIND(Opis_efektow_inz!$D$10,Stac!$S13))=FALSE,Opis_efektow_inz!$D$10,""),IF(ISERR(FIND(Opis_efektow_inz!$D$10,Stac!$S13))=FALSE,", ",""),IF(ISERR(FIND(Opis_efektow_inz!$D$11,Stac!$S13))=FALSE,Opis_efektow_inz!$D$11,""),IF(ISERR(FIND(Opis_efektow_inz!$D$11,Stac!$S13))=FALSE,", ",""),IF(ISERR(FIND(Opis_efektow_inz!$D$12,Stac!$S13))=FALSE,Opis_efektow_inz!$D$12,""),IF(ISERR(FIND(Opis_efektow_inz!$D$12,Stac!$S13))=FALSE,", ",""),IF(ISERR(FIND(Opis_efektow_inz!$D$13,Stac!$S13))=FALSE,Opis_efektow_inz!$D$13,""),IF(ISERR(FIND(Opis_efektow_inz!$D$13,Stac!$S13))=FALSE,", ",""),IF(ISERR(FIND(Opis_efektow_inz!$D$14,Stac!$S13))=FALSE,Opis_efektow_inz!$D$14,""),IF(ISERR(FIND(Opis_efektow_inz!$D$14,Stac!$S13))=FALSE,", ",""),IF(ISERR(FIND(Opis_efektow_inz!$D$15,Stac!$S13))=FALSE,Opis_efektow_inz!$D$15,""),IF(ISERR(FIND(Opis_efektow_inz!$D$15,Stac!$S13))=FALSE,", ",""),IF(ISERR(FIND(Opis_efektow_inz!$D$16,Stac!$S13))=FALSE,Opis_efektow_inz!$D$16,""),IF(ISERR(FIND(Opis_efektow_inz!$D$16,Stac!$S13))=FALSE,", ",""),IF(ISERR(FIND(Opis_efektow_inz!$D$17,Stac!$S13))=FALSE,Opis_efektow_inz!$D$17,""),IF(ISERR(FIND(Opis_efektow_inz!$D$17,Stac!$S13))=FALSE,", ",""),IF(ISERR(FIND(Opis_efektow_inz!$D$18,Stac!$S13))=FALSE,Opis_efektow_inz!$D$18,""),IF(ISERR(FIND(Opis_efektow_inz!$D$18,Stac!$S13))=FALSE,", ",""),IF(ISERR(FIND(Opis_efektow_inz!$D$19,Stac!$S13))=FALSE,Opis_efektow_inz!$D$19,""),IF(ISERR(FIND(Opis_efektow_inz!$D$19,Stac!$S13))=FALSE,", ",""))</f>
        <v xml:space="preserve">K1st_U5, </v>
      </c>
      <c r="D8" s="209" t="s">
        <v>344</v>
      </c>
    </row>
    <row r="9" spans="1:4" ht="25.5" x14ac:dyDescent="0.2">
      <c r="A9" s="117" t="str">
        <f>Stac!C14</f>
        <v>Matematyka dyskretna</v>
      </c>
      <c r="B9" s="167" t="str">
        <f>CONCATENATE(IF(ISERR(FIND(Opis_efektow_inz!$D$5,Stac!$R14))=FALSE,Opis_efektow_inz!$D$5,""),IF(ISERR(FIND(Opis_efektow_inz!$D$5,Stac!$R14))=FALSE,", ",""),IF(ISERR(FIND(Opis_efektow_inz!$D$6,Stac!$R14))=FALSE,Opis_efektow_inz!$D$6,""),IF(ISERR(FIND(Opis_efektow_inz!$D$6,Stac!$R14))=FALSE,", ",""),IF(ISERR(FIND(Opis_efektow_inz!$D$7,Stac!$R14))=FALSE,Opis_efektow_inz!$D$7,""),IF(ISERR(FIND(Opis_efektow_inz!$D$7,Stac!$R14))=FALSE,", ",""))</f>
        <v xml:space="preserve">K1st_W7, </v>
      </c>
      <c r="C9" s="171" t="str">
        <f>CONCATENATE(IF(ISERR(FIND(Opis_efektow_inz!$D$8,Stac!$S14))=FALSE,Opis_efektow_inz!$D$8,""),IF(ISERR(FIND(Opis_efektow_inz!$D$8,Stac!$S14))=FALSE,", ",""),IF(ISERR(FIND(Opis_efektow_inz!$D$9,Stac!$S14))=FALSE,Opis_efektow_inz!$D$9,""),IF(ISERR(FIND(Opis_efektow_inz!$D$9,Stac!$S14))=FALSE,", 
",""),IF(ISERR(FIND(Opis_efektow_inz!$D$10,Stac!$S14))=FALSE,Opis_efektow_inz!$D$10,""),IF(ISERR(FIND(Opis_efektow_inz!$D$10,Stac!$S14))=FALSE,", ",""),IF(ISERR(FIND(Opis_efektow_inz!$D$11,Stac!$S14))=FALSE,Opis_efektow_inz!$D$11,""),IF(ISERR(FIND(Opis_efektow_inz!$D$11,Stac!$S14))=FALSE,", ",""),IF(ISERR(FIND(Opis_efektow_inz!$D$12,Stac!$S14))=FALSE,Opis_efektow_inz!$D$12,""),IF(ISERR(FIND(Opis_efektow_inz!$D$12,Stac!$S14))=FALSE,", ",""),IF(ISERR(FIND(Opis_efektow_inz!$D$13,Stac!$S14))=FALSE,Opis_efektow_inz!$D$13,""),IF(ISERR(FIND(Opis_efektow_inz!$D$13,Stac!$S14))=FALSE,", ",""),IF(ISERR(FIND(Opis_efektow_inz!$D$14,Stac!$S14))=FALSE,Opis_efektow_inz!$D$14,""),IF(ISERR(FIND(Opis_efektow_inz!$D$14,Stac!$S14))=FALSE,", ",""),IF(ISERR(FIND(Opis_efektow_inz!$D$15,Stac!$S14))=FALSE,Opis_efektow_inz!$D$15,""),IF(ISERR(FIND(Opis_efektow_inz!$D$15,Stac!$S14))=FALSE,", ",""),IF(ISERR(FIND(Opis_efektow_inz!$D$16,Stac!$S14))=FALSE,Opis_efektow_inz!$D$16,""),IF(ISERR(FIND(Opis_efektow_inz!$D$16,Stac!$S14))=FALSE,", ",""),IF(ISERR(FIND(Opis_efektow_inz!$D$17,Stac!$S14))=FALSE,Opis_efektow_inz!$D$17,""),IF(ISERR(FIND(Opis_efektow_inz!$D$17,Stac!$S14))=FALSE,", ",""),IF(ISERR(FIND(Opis_efektow_inz!$D$18,Stac!$S14))=FALSE,Opis_efektow_inz!$D$18,""),IF(ISERR(FIND(Opis_efektow_inz!$D$18,Stac!$S14))=FALSE,", ",""),IF(ISERR(FIND(Opis_efektow_inz!$D$19,Stac!$S14))=FALSE,Opis_efektow_inz!$D$19,""),IF(ISERR(FIND(Opis_efektow_inz!$D$19,Stac!$S14))=FALSE,", ",""))</f>
        <v xml:space="preserve">K1st_U3, K1st_U4, 
</v>
      </c>
      <c r="D9" s="38" t="s">
        <v>344</v>
      </c>
    </row>
    <row r="10" spans="1:4" x14ac:dyDescent="0.2">
      <c r="A10" s="117" t="str">
        <f>Stac!C15</f>
        <v>Narzędzia informatyki</v>
      </c>
      <c r="B10" s="167" t="str">
        <f>CONCATENATE(IF(ISERR(FIND(Opis_efektow_inz!$D$5,Stac!$R15))=FALSE,Opis_efektow_inz!$D$5,""),IF(ISERR(FIND(Opis_efektow_inz!$D$5,Stac!$R15))=FALSE,", ",""),IF(ISERR(FIND(Opis_efektow_inz!$D$6,Stac!$R15))=FALSE,Opis_efektow_inz!$D$6,""),IF(ISERR(FIND(Opis_efektow_inz!$D$6,Stac!$R15))=FALSE,", ",""),IF(ISERR(FIND(Opis_efektow_inz!$D$7,Stac!$R15))=FALSE,Opis_efektow_inz!$D$7,""),IF(ISERR(FIND(Opis_efektow_inz!$D$7,Stac!$R15))=FALSE,", ",""))</f>
        <v xml:space="preserve">K1st_W10, </v>
      </c>
      <c r="C10" s="171" t="str">
        <f>CONCATENATE(IF(ISERR(FIND(Opis_efektow_inz!$D$8,Stac!$S15))=FALSE,Opis_efektow_inz!$D$8,""),IF(ISERR(FIND(Opis_efektow_inz!$D$8,Stac!$S15))=FALSE,", ",""),IF(ISERR(FIND(Opis_efektow_inz!$D$9,Stac!$S15))=FALSE,Opis_efektow_inz!$D$9,""),IF(ISERR(FIND(Opis_efektow_inz!$D$9,Stac!$S15))=FALSE,", 
",""),IF(ISERR(FIND(Opis_efektow_inz!$D$10,Stac!$S15))=FALSE,Opis_efektow_inz!$D$10,""),IF(ISERR(FIND(Opis_efektow_inz!$D$10,Stac!$S15))=FALSE,", ",""),IF(ISERR(FIND(Opis_efektow_inz!$D$11,Stac!$S15))=FALSE,Opis_efektow_inz!$D$11,""),IF(ISERR(FIND(Opis_efektow_inz!$D$11,Stac!$S15))=FALSE,", ",""),IF(ISERR(FIND(Opis_efektow_inz!$D$12,Stac!$S15))=FALSE,Opis_efektow_inz!$D$12,""),IF(ISERR(FIND(Opis_efektow_inz!$D$12,Stac!$S15))=FALSE,", ",""),IF(ISERR(FIND(Opis_efektow_inz!$D$13,Stac!$S15))=FALSE,Opis_efektow_inz!$D$13,""),IF(ISERR(FIND(Opis_efektow_inz!$D$13,Stac!$S15))=FALSE,", ",""),IF(ISERR(FIND(Opis_efektow_inz!$D$14,Stac!$S15))=FALSE,Opis_efektow_inz!$D$14,""),IF(ISERR(FIND(Opis_efektow_inz!$D$14,Stac!$S15))=FALSE,", ",""),IF(ISERR(FIND(Opis_efektow_inz!$D$15,Stac!$S15))=FALSE,Opis_efektow_inz!$D$15,""),IF(ISERR(FIND(Opis_efektow_inz!$D$15,Stac!$S15))=FALSE,", ",""),IF(ISERR(FIND(Opis_efektow_inz!$D$16,Stac!$S15))=FALSE,Opis_efektow_inz!$D$16,""),IF(ISERR(FIND(Opis_efektow_inz!$D$16,Stac!$S15))=FALSE,", ",""),IF(ISERR(FIND(Opis_efektow_inz!$D$17,Stac!$S15))=FALSE,Opis_efektow_inz!$D$17,""),IF(ISERR(FIND(Opis_efektow_inz!$D$17,Stac!$S15))=FALSE,", ",""),IF(ISERR(FIND(Opis_efektow_inz!$D$18,Stac!$S15))=FALSE,Opis_efektow_inz!$D$18,""),IF(ISERR(FIND(Opis_efektow_inz!$D$18,Stac!$S15))=FALSE,", ",""),IF(ISERR(FIND(Opis_efektow_inz!$D$19,Stac!$S15))=FALSE,Opis_efektow_inz!$D$19,""),IF(ISERR(FIND(Opis_efektow_inz!$D$19,Stac!$S15))=FALSE,", ",""))</f>
        <v xml:space="preserve">K1st_U5, </v>
      </c>
      <c r="D10" s="38" t="s">
        <v>344</v>
      </c>
    </row>
    <row r="11" spans="1:4" ht="25.5" x14ac:dyDescent="0.2">
      <c r="A11" s="117" t="str">
        <f>Stac!C16</f>
        <v>Algebra liniowa</v>
      </c>
      <c r="B11" s="167" t="str">
        <f>CONCATENATE(IF(ISERR(FIND(Opis_efektow_inz!$D$5,Stac!$R16))=FALSE,Opis_efektow_inz!$D$5,""),IF(ISERR(FIND(Opis_efektow_inz!$D$5,Stac!$R16))=FALSE,", ",""),IF(ISERR(FIND(Opis_efektow_inz!$D$6,Stac!$R16))=FALSE,Opis_efektow_inz!$D$6,""),IF(ISERR(FIND(Opis_efektow_inz!$D$6,Stac!$R16))=FALSE,", ",""),IF(ISERR(FIND(Opis_efektow_inz!$D$7,Stac!$R16))=FALSE,Opis_efektow_inz!$D$7,""),IF(ISERR(FIND(Opis_efektow_inz!$D$7,Stac!$R16))=FALSE,", ",""))</f>
        <v/>
      </c>
      <c r="C11" s="171" t="str">
        <f>CONCATENATE(IF(ISERR(FIND(Opis_efektow_inz!$D$8,Stac!$S16))=FALSE,Opis_efektow_inz!$D$8,""),IF(ISERR(FIND(Opis_efektow_inz!$D$8,Stac!$S16))=FALSE,", ",""),IF(ISERR(FIND(Opis_efektow_inz!$D$9,Stac!$S16))=FALSE,Opis_efektow_inz!$D$9,""),IF(ISERR(FIND(Opis_efektow_inz!$D$9,Stac!$S16))=FALSE,", 
",""),IF(ISERR(FIND(Opis_efektow_inz!$D$10,Stac!$S16))=FALSE,Opis_efektow_inz!$D$10,""),IF(ISERR(FIND(Opis_efektow_inz!$D$10,Stac!$S16))=FALSE,", ",""),IF(ISERR(FIND(Opis_efektow_inz!$D$11,Stac!$S16))=FALSE,Opis_efektow_inz!$D$11,""),IF(ISERR(FIND(Opis_efektow_inz!$D$11,Stac!$S16))=FALSE,", ",""),IF(ISERR(FIND(Opis_efektow_inz!$D$12,Stac!$S16))=FALSE,Opis_efektow_inz!$D$12,""),IF(ISERR(FIND(Opis_efektow_inz!$D$12,Stac!$S16))=FALSE,", ",""),IF(ISERR(FIND(Opis_efektow_inz!$D$13,Stac!$S16))=FALSE,Opis_efektow_inz!$D$13,""),IF(ISERR(FIND(Opis_efektow_inz!$D$13,Stac!$S16))=FALSE,", ",""),IF(ISERR(FIND(Opis_efektow_inz!$D$14,Stac!$S16))=FALSE,Opis_efektow_inz!$D$14,""),IF(ISERR(FIND(Opis_efektow_inz!$D$14,Stac!$S16))=FALSE,", ",""),IF(ISERR(FIND(Opis_efektow_inz!$D$15,Stac!$S16))=FALSE,Opis_efektow_inz!$D$15,""),IF(ISERR(FIND(Opis_efektow_inz!$D$15,Stac!$S16))=FALSE,", ",""),IF(ISERR(FIND(Opis_efektow_inz!$D$16,Stac!$S16))=FALSE,Opis_efektow_inz!$D$16,""),IF(ISERR(FIND(Opis_efektow_inz!$D$16,Stac!$S16))=FALSE,", ",""),IF(ISERR(FIND(Opis_efektow_inz!$D$17,Stac!$S16))=FALSE,Opis_efektow_inz!$D$17,""),IF(ISERR(FIND(Opis_efektow_inz!$D$17,Stac!$S16))=FALSE,", ",""),IF(ISERR(FIND(Opis_efektow_inz!$D$18,Stac!$S16))=FALSE,Opis_efektow_inz!$D$18,""),IF(ISERR(FIND(Opis_efektow_inz!$D$18,Stac!$S16))=FALSE,", ",""),IF(ISERR(FIND(Opis_efektow_inz!$D$19,Stac!$S16))=FALSE,Opis_efektow_inz!$D$19,""),IF(ISERR(FIND(Opis_efektow_inz!$D$19,Stac!$S16))=FALSE,", ",""))</f>
        <v xml:space="preserve">K1st_U4, 
</v>
      </c>
      <c r="D11" s="38" t="s">
        <v>343</v>
      </c>
    </row>
    <row r="12" spans="1:4" ht="25.5" x14ac:dyDescent="0.2">
      <c r="A12" s="117" t="str">
        <f>Stac!C17</f>
        <v>Logika obliczeniowa</v>
      </c>
      <c r="B12" s="167" t="str">
        <f>CONCATENATE(IF(ISERR(FIND(Opis_efektow_inz!$D$5,Stac!$R17))=FALSE,Opis_efektow_inz!$D$5,""),IF(ISERR(FIND(Opis_efektow_inz!$D$5,Stac!$R17))=FALSE,", ",""),IF(ISERR(FIND(Opis_efektow_inz!$D$6,Stac!$R17))=FALSE,Opis_efektow_inz!$D$6,""),IF(ISERR(FIND(Opis_efektow_inz!$D$6,Stac!$R17))=FALSE,", ",""),IF(ISERR(FIND(Opis_efektow_inz!$D$7,Stac!$R17))=FALSE,Opis_efektow_inz!$D$7,""),IF(ISERR(FIND(Opis_efektow_inz!$D$7,Stac!$R17))=FALSE,", ",""))</f>
        <v xml:space="preserve">K1st_W7, </v>
      </c>
      <c r="C12" s="171" t="str">
        <f>CONCATENATE(IF(ISERR(FIND(Opis_efektow_inz!$D$8,Stac!$S17))=FALSE,Opis_efektow_inz!$D$8,""),IF(ISERR(FIND(Opis_efektow_inz!$D$8,Stac!$S17))=FALSE,", ",""),IF(ISERR(FIND(Opis_efektow_inz!$D$9,Stac!$S17))=FALSE,Opis_efektow_inz!$D$9,""),IF(ISERR(FIND(Opis_efektow_inz!$D$9,Stac!$S17))=FALSE,", 
",""),IF(ISERR(FIND(Opis_efektow_inz!$D$10,Stac!$S17))=FALSE,Opis_efektow_inz!$D$10,""),IF(ISERR(FIND(Opis_efektow_inz!$D$10,Stac!$S17))=FALSE,", ",""),IF(ISERR(FIND(Opis_efektow_inz!$D$11,Stac!$S17))=FALSE,Opis_efektow_inz!$D$11,""),IF(ISERR(FIND(Opis_efektow_inz!$D$11,Stac!$S17))=FALSE,", ",""),IF(ISERR(FIND(Opis_efektow_inz!$D$12,Stac!$S17))=FALSE,Opis_efektow_inz!$D$12,""),IF(ISERR(FIND(Opis_efektow_inz!$D$12,Stac!$S17))=FALSE,", ",""),IF(ISERR(FIND(Opis_efektow_inz!$D$13,Stac!$S17))=FALSE,Opis_efektow_inz!$D$13,""),IF(ISERR(FIND(Opis_efektow_inz!$D$13,Stac!$S17))=FALSE,", ",""),IF(ISERR(FIND(Opis_efektow_inz!$D$14,Stac!$S17))=FALSE,Opis_efektow_inz!$D$14,""),IF(ISERR(FIND(Opis_efektow_inz!$D$14,Stac!$S17))=FALSE,", ",""),IF(ISERR(FIND(Opis_efektow_inz!$D$15,Stac!$S17))=FALSE,Opis_efektow_inz!$D$15,""),IF(ISERR(FIND(Opis_efektow_inz!$D$15,Stac!$S17))=FALSE,", ",""),IF(ISERR(FIND(Opis_efektow_inz!$D$16,Stac!$S17))=FALSE,Opis_efektow_inz!$D$16,""),IF(ISERR(FIND(Opis_efektow_inz!$D$16,Stac!$S17))=FALSE,", ",""),IF(ISERR(FIND(Opis_efektow_inz!$D$17,Stac!$S17))=FALSE,Opis_efektow_inz!$D$17,""),IF(ISERR(FIND(Opis_efektow_inz!$D$17,Stac!$S17))=FALSE,", ",""),IF(ISERR(FIND(Opis_efektow_inz!$D$18,Stac!$S17))=FALSE,Opis_efektow_inz!$D$18,""),IF(ISERR(FIND(Opis_efektow_inz!$D$18,Stac!$S17))=FALSE,", ",""),IF(ISERR(FIND(Opis_efektow_inz!$D$19,Stac!$S17))=FALSE,Opis_efektow_inz!$D$19,""),IF(ISERR(FIND(Opis_efektow_inz!$D$19,Stac!$S17))=FALSE,", ",""))</f>
        <v xml:space="preserve">K1st_U3, K1st_U4, 
</v>
      </c>
      <c r="D12" s="38" t="s">
        <v>344</v>
      </c>
    </row>
    <row r="13" spans="1:4" x14ac:dyDescent="0.2">
      <c r="A13" s="117" t="str">
        <f>Stac!C18</f>
        <v>Język angielski</v>
      </c>
      <c r="B13" s="167" t="str">
        <f>CONCATENATE(IF(ISERR(FIND(Opis_efektow_inz!$D$5,Stac!$R18))=FALSE,Opis_efektow_inz!$D$5,""),IF(ISERR(FIND(Opis_efektow_inz!$D$5,Stac!$R18))=FALSE,", ",""),IF(ISERR(FIND(Opis_efektow_inz!$D$6,Stac!$R18))=FALSE,Opis_efektow_inz!$D$6,""),IF(ISERR(FIND(Opis_efektow_inz!$D$6,Stac!$R18))=FALSE,", ",""),IF(ISERR(FIND(Opis_efektow_inz!$D$7,Stac!$R18))=FALSE,Opis_efektow_inz!$D$7,""),IF(ISERR(FIND(Opis_efektow_inz!$D$7,Stac!$R18))=FALSE,", ",""))</f>
        <v/>
      </c>
      <c r="C13" s="171" t="str">
        <f>CONCATENATE(IF(ISERR(FIND(Opis_efektow_inz!$D$8,Stac!$S18))=FALSE,Opis_efektow_inz!$D$8,""),IF(ISERR(FIND(Opis_efektow_inz!$D$8,Stac!$S18))=FALSE,", ",""),IF(ISERR(FIND(Opis_efektow_inz!$D$9,Stac!$S18))=FALSE,Opis_efektow_inz!$D$9,""),IF(ISERR(FIND(Opis_efektow_inz!$D$9,Stac!$S18))=FALSE,", 
",""),IF(ISERR(FIND(Opis_efektow_inz!$D$10,Stac!$S18))=FALSE,Opis_efektow_inz!$D$10,""),IF(ISERR(FIND(Opis_efektow_inz!$D$10,Stac!$S18))=FALSE,", ",""),IF(ISERR(FIND(Opis_efektow_inz!$D$11,Stac!$S18))=FALSE,Opis_efektow_inz!$D$11,""),IF(ISERR(FIND(Opis_efektow_inz!$D$11,Stac!$S18))=FALSE,", ",""),IF(ISERR(FIND(Opis_efektow_inz!$D$12,Stac!$S18))=FALSE,Opis_efektow_inz!$D$12,""),IF(ISERR(FIND(Opis_efektow_inz!$D$12,Stac!$S18))=FALSE,", ",""),IF(ISERR(FIND(Opis_efektow_inz!$D$13,Stac!$S18))=FALSE,Opis_efektow_inz!$D$13,""),IF(ISERR(FIND(Opis_efektow_inz!$D$13,Stac!$S18))=FALSE,", ",""),IF(ISERR(FIND(Opis_efektow_inz!$D$14,Stac!$S18))=FALSE,Opis_efektow_inz!$D$14,""),IF(ISERR(FIND(Opis_efektow_inz!$D$14,Stac!$S18))=FALSE,", ",""),IF(ISERR(FIND(Opis_efektow_inz!$D$15,Stac!$S18))=FALSE,Opis_efektow_inz!$D$15,""),IF(ISERR(FIND(Opis_efektow_inz!$D$15,Stac!$S18))=FALSE,", ",""),IF(ISERR(FIND(Opis_efektow_inz!$D$16,Stac!$S18))=FALSE,Opis_efektow_inz!$D$16,""),IF(ISERR(FIND(Opis_efektow_inz!$D$16,Stac!$S18))=FALSE,", ",""),IF(ISERR(FIND(Opis_efektow_inz!$D$17,Stac!$S18))=FALSE,Opis_efektow_inz!$D$17,""),IF(ISERR(FIND(Opis_efektow_inz!$D$17,Stac!$S18))=FALSE,", ",""),IF(ISERR(FIND(Opis_efektow_inz!$D$18,Stac!$S18))=FALSE,Opis_efektow_inz!$D$18,""),IF(ISERR(FIND(Opis_efektow_inz!$D$18,Stac!$S18))=FALSE,", ",""),IF(ISERR(FIND(Opis_efektow_inz!$D$19,Stac!$S18))=FALSE,Opis_efektow_inz!$D$19,""),IF(ISERR(FIND(Opis_efektow_inz!$D$19,Stac!$S18))=FALSE,", ",""))</f>
        <v/>
      </c>
      <c r="D13" s="38"/>
    </row>
    <row r="14" spans="1:4" x14ac:dyDescent="0.2">
      <c r="A14" s="117" t="str">
        <f>Stac!C19</f>
        <v>Wychowanie fizyczne</v>
      </c>
      <c r="B14" s="167" t="str">
        <f>CONCATENATE(IF(ISERR(FIND(Opis_efektow_inz!$D$5,Stac!$R19))=FALSE,Opis_efektow_inz!$D$5,""),IF(ISERR(FIND(Opis_efektow_inz!$D$5,Stac!$R19))=FALSE,", ",""),IF(ISERR(FIND(Opis_efektow_inz!$D$6,Stac!$R19))=FALSE,Opis_efektow_inz!$D$6,""),IF(ISERR(FIND(Opis_efektow_inz!$D$6,Stac!$R19))=FALSE,", ",""),IF(ISERR(FIND(Opis_efektow_inz!$D$7,Stac!$R19))=FALSE,Opis_efektow_inz!$D$7,""),IF(ISERR(FIND(Opis_efektow_inz!$D$7,Stac!$R19))=FALSE,", ",""))</f>
        <v/>
      </c>
      <c r="C14" s="171" t="str">
        <f>CONCATENATE(IF(ISERR(FIND(Opis_efektow_inz!$D$8,Stac!$S19))=FALSE,Opis_efektow_inz!$D$8,""),IF(ISERR(FIND(Opis_efektow_inz!$D$8,Stac!$S19))=FALSE,", ",""),IF(ISERR(FIND(Opis_efektow_inz!$D$9,Stac!$S19))=FALSE,Opis_efektow_inz!$D$9,""),IF(ISERR(FIND(Opis_efektow_inz!$D$9,Stac!$S19))=FALSE,", 
",""),IF(ISERR(FIND(Opis_efektow_inz!$D$10,Stac!$S19))=FALSE,Opis_efektow_inz!$D$10,""),IF(ISERR(FIND(Opis_efektow_inz!$D$10,Stac!$S19))=FALSE,", ",""),IF(ISERR(FIND(Opis_efektow_inz!$D$11,Stac!$S19))=FALSE,Opis_efektow_inz!$D$11,""),IF(ISERR(FIND(Opis_efektow_inz!$D$11,Stac!$S19))=FALSE,", ",""),IF(ISERR(FIND(Opis_efektow_inz!$D$12,Stac!$S19))=FALSE,Opis_efektow_inz!$D$12,""),IF(ISERR(FIND(Opis_efektow_inz!$D$12,Stac!$S19))=FALSE,", ",""),IF(ISERR(FIND(Opis_efektow_inz!$D$13,Stac!$S19))=FALSE,Opis_efektow_inz!$D$13,""),IF(ISERR(FIND(Opis_efektow_inz!$D$13,Stac!$S19))=FALSE,", ",""),IF(ISERR(FIND(Opis_efektow_inz!$D$14,Stac!$S19))=FALSE,Opis_efektow_inz!$D$14,""),IF(ISERR(FIND(Opis_efektow_inz!$D$14,Stac!$S19))=FALSE,", ",""),IF(ISERR(FIND(Opis_efektow_inz!$D$15,Stac!$S19))=FALSE,Opis_efektow_inz!$D$15,""),IF(ISERR(FIND(Opis_efektow_inz!$D$15,Stac!$S19))=FALSE,", ",""),IF(ISERR(FIND(Opis_efektow_inz!$D$16,Stac!$S19))=FALSE,Opis_efektow_inz!$D$16,""),IF(ISERR(FIND(Opis_efektow_inz!$D$16,Stac!$S19))=FALSE,", ",""),IF(ISERR(FIND(Opis_efektow_inz!$D$17,Stac!$S19))=FALSE,Opis_efektow_inz!$D$17,""),IF(ISERR(FIND(Opis_efektow_inz!$D$17,Stac!$S19))=FALSE,", ",""),IF(ISERR(FIND(Opis_efektow_inz!$D$18,Stac!$S19))=FALSE,Opis_efektow_inz!$D$18,""),IF(ISERR(FIND(Opis_efektow_inz!$D$18,Stac!$S19))=FALSE,", ",""),IF(ISERR(FIND(Opis_efektow_inz!$D$19,Stac!$S19))=FALSE,Opis_efektow_inz!$D$19,""),IF(ISERR(FIND(Opis_efektow_inz!$D$19,Stac!$S19))=FALSE,", ",""))</f>
        <v/>
      </c>
      <c r="D14" s="38"/>
    </row>
    <row r="15" spans="1:4" x14ac:dyDescent="0.2">
      <c r="A15" s="117" t="str">
        <f>Stac!C20</f>
        <v>Usługi biblioteczne i informacyjne</v>
      </c>
      <c r="B15" s="167" t="str">
        <f>CONCATENATE(IF(ISERR(FIND(Opis_efektow_inz!$D$5,Stac!$R20))=FALSE,Opis_efektow_inz!$D$5,""),IF(ISERR(FIND(Opis_efektow_inz!$D$5,Stac!$R20))=FALSE,", ",""),IF(ISERR(FIND(Opis_efektow_inz!$D$6,Stac!$R20))=FALSE,Opis_efektow_inz!$D$6,""),IF(ISERR(FIND(Opis_efektow_inz!$D$6,Stac!$R20))=FALSE,", ",""),IF(ISERR(FIND(Opis_efektow_inz!$D$7,Stac!$R20))=FALSE,Opis_efektow_inz!$D$7,""),IF(ISERR(FIND(Opis_efektow_inz!$D$7,Stac!$R20))=FALSE,", ",""))</f>
        <v/>
      </c>
      <c r="C15" s="171" t="str">
        <f>CONCATENATE(IF(ISERR(FIND(Opis_efektow_inz!$D$8,Stac!$S20))=FALSE,Opis_efektow_inz!$D$8,""),IF(ISERR(FIND(Opis_efektow_inz!$D$8,Stac!$S20))=FALSE,", ",""),IF(ISERR(FIND(Opis_efektow_inz!$D$9,Stac!$S20))=FALSE,Opis_efektow_inz!$D$9,""),IF(ISERR(FIND(Opis_efektow_inz!$D$9,Stac!$S20))=FALSE,", 
",""),IF(ISERR(FIND(Opis_efektow_inz!$D$10,Stac!$S20))=FALSE,Opis_efektow_inz!$D$10,""),IF(ISERR(FIND(Opis_efektow_inz!$D$10,Stac!$S20))=FALSE,", ",""),IF(ISERR(FIND(Opis_efektow_inz!$D$11,Stac!$S20))=FALSE,Opis_efektow_inz!$D$11,""),IF(ISERR(FIND(Opis_efektow_inz!$D$11,Stac!$S20))=FALSE,", ",""),IF(ISERR(FIND(Opis_efektow_inz!$D$12,Stac!$S20))=FALSE,Opis_efektow_inz!$D$12,""),IF(ISERR(FIND(Opis_efektow_inz!$D$12,Stac!$S20))=FALSE,", ",""),IF(ISERR(FIND(Opis_efektow_inz!$D$13,Stac!$S20))=FALSE,Opis_efektow_inz!$D$13,""),IF(ISERR(FIND(Opis_efektow_inz!$D$13,Stac!$S20))=FALSE,", ",""),IF(ISERR(FIND(Opis_efektow_inz!$D$14,Stac!$S20))=FALSE,Opis_efektow_inz!$D$14,""),IF(ISERR(FIND(Opis_efektow_inz!$D$14,Stac!$S20))=FALSE,", ",""),IF(ISERR(FIND(Opis_efektow_inz!$D$15,Stac!$S20))=FALSE,Opis_efektow_inz!$D$15,""),IF(ISERR(FIND(Opis_efektow_inz!$D$15,Stac!$S20))=FALSE,", ",""),IF(ISERR(FIND(Opis_efektow_inz!$D$16,Stac!$S20))=FALSE,Opis_efektow_inz!$D$16,""),IF(ISERR(FIND(Opis_efektow_inz!$D$16,Stac!$S20))=FALSE,", ",""),IF(ISERR(FIND(Opis_efektow_inz!$D$17,Stac!$S20))=FALSE,Opis_efektow_inz!$D$17,""),IF(ISERR(FIND(Opis_efektow_inz!$D$17,Stac!$S20))=FALSE,", ",""),IF(ISERR(FIND(Opis_efektow_inz!$D$18,Stac!$S20))=FALSE,Opis_efektow_inz!$D$18,""),IF(ISERR(FIND(Opis_efektow_inz!$D$18,Stac!$S20))=FALSE,", ",""),IF(ISERR(FIND(Opis_efektow_inz!$D$19,Stac!$S20))=FALSE,Opis_efektow_inz!$D$19,""),IF(ISERR(FIND(Opis_efektow_inz!$D$19,Stac!$S20))=FALSE,", ",""))</f>
        <v/>
      </c>
      <c r="D15" s="38"/>
    </row>
    <row r="16" spans="1:4" ht="25.5" x14ac:dyDescent="0.2">
      <c r="A16" s="117" t="str">
        <f>Stac!C21</f>
        <v xml:space="preserve">Podstawowe szkolenie z zakresu przepisów obowiązujących na uczelni </v>
      </c>
      <c r="B16" s="167" t="str">
        <f>CONCATENATE(IF(ISERR(FIND(Opis_efektow_inz!$D$5,Stac!$R21))=FALSE,Opis_efektow_inz!$D$5,""),IF(ISERR(FIND(Opis_efektow_inz!$D$5,Stac!$R21))=FALSE,", ",""),IF(ISERR(FIND(Opis_efektow_inz!$D$6,Stac!$R21))=FALSE,Opis_efektow_inz!$D$6,""),IF(ISERR(FIND(Opis_efektow_inz!$D$6,Stac!$R21))=FALSE,", ",""),IF(ISERR(FIND(Opis_efektow_inz!$D$7,Stac!$R21))=FALSE,Opis_efektow_inz!$D$7,""),IF(ISERR(FIND(Opis_efektow_inz!$D$7,Stac!$R21))=FALSE,", ",""))</f>
        <v/>
      </c>
      <c r="C16" s="171" t="str">
        <f>CONCATENATE(IF(ISERR(FIND(Opis_efektow_inz!$D$8,Stac!$S21))=FALSE,Opis_efektow_inz!$D$8,""),IF(ISERR(FIND(Opis_efektow_inz!$D$8,Stac!$S21))=FALSE,", ",""),IF(ISERR(FIND(Opis_efektow_inz!$D$9,Stac!$S21))=FALSE,Opis_efektow_inz!$D$9,""),IF(ISERR(FIND(Opis_efektow_inz!$D$9,Stac!$S21))=FALSE,", 
",""),IF(ISERR(FIND(Opis_efektow_inz!$D$10,Stac!$S21))=FALSE,Opis_efektow_inz!$D$10,""),IF(ISERR(FIND(Opis_efektow_inz!$D$10,Stac!$S21))=FALSE,", ",""),IF(ISERR(FIND(Opis_efektow_inz!$D$11,Stac!$S21))=FALSE,Opis_efektow_inz!$D$11,""),IF(ISERR(FIND(Opis_efektow_inz!$D$11,Stac!$S21))=FALSE,", ",""),IF(ISERR(FIND(Opis_efektow_inz!$D$12,Stac!$S21))=FALSE,Opis_efektow_inz!$D$12,""),IF(ISERR(FIND(Opis_efektow_inz!$D$12,Stac!$S21))=FALSE,", ",""),IF(ISERR(FIND(Opis_efektow_inz!$D$13,Stac!$S21))=FALSE,Opis_efektow_inz!$D$13,""),IF(ISERR(FIND(Opis_efektow_inz!$D$13,Stac!$S21))=FALSE,", ",""),IF(ISERR(FIND(Opis_efektow_inz!$D$14,Stac!$S21))=FALSE,Opis_efektow_inz!$D$14,""),IF(ISERR(FIND(Opis_efektow_inz!$D$14,Stac!$S21))=FALSE,", ",""),IF(ISERR(FIND(Opis_efektow_inz!$D$15,Stac!$S21))=FALSE,Opis_efektow_inz!$D$15,""),IF(ISERR(FIND(Opis_efektow_inz!$D$15,Stac!$S21))=FALSE,", ",""),IF(ISERR(FIND(Opis_efektow_inz!$D$16,Stac!$S21))=FALSE,Opis_efektow_inz!$D$16,""),IF(ISERR(FIND(Opis_efektow_inz!$D$16,Stac!$S21))=FALSE,", ",""),IF(ISERR(FIND(Opis_efektow_inz!$D$17,Stac!$S21))=FALSE,Opis_efektow_inz!$D$17,""),IF(ISERR(FIND(Opis_efektow_inz!$D$17,Stac!$S21))=FALSE,", ",""),IF(ISERR(FIND(Opis_efektow_inz!$D$18,Stac!$S21))=FALSE,Opis_efektow_inz!$D$18,""),IF(ISERR(FIND(Opis_efektow_inz!$D$18,Stac!$S21))=FALSE,", ",""),IF(ISERR(FIND(Opis_efektow_inz!$D$19,Stac!$S21))=FALSE,Opis_efektow_inz!$D$19,""),IF(ISERR(FIND(Opis_efektow_inz!$D$19,Stac!$S21))=FALSE,", ",""))</f>
        <v/>
      </c>
      <c r="D16" s="38"/>
    </row>
    <row r="17" spans="1:4" ht="15" customHeight="1" x14ac:dyDescent="0.2">
      <c r="A17" s="117" t="str">
        <f>Stac!C22</f>
        <v>Podstawowe szkolenie z zakresu BHP</v>
      </c>
      <c r="B17" s="167" t="str">
        <f>CONCATENATE(IF(ISERR(FIND(Opis_efektow_inz!$D$5,Stac!$R22))=FALSE,Opis_efektow_inz!$D$5,""),IF(ISERR(FIND(Opis_efektow_inz!$D$5,Stac!$R22))=FALSE,", ",""),IF(ISERR(FIND(Opis_efektow_inz!$D$6,Stac!$R22))=FALSE,Opis_efektow_inz!$D$6,""),IF(ISERR(FIND(Opis_efektow_inz!$D$6,Stac!$R22))=FALSE,", ",""),IF(ISERR(FIND(Opis_efektow_inz!$D$7,Stac!$R22))=FALSE,Opis_efektow_inz!$D$7,""),IF(ISERR(FIND(Opis_efektow_inz!$D$7,Stac!$R22))=FALSE,", ",""))</f>
        <v/>
      </c>
      <c r="C17" s="171" t="str">
        <f>CONCATENATE(IF(ISERR(FIND(Opis_efektow_inz!$D$8,Stac!$S22))=FALSE,Opis_efektow_inz!$D$8,""),IF(ISERR(FIND(Opis_efektow_inz!$D$8,Stac!$S22))=FALSE,", ",""),IF(ISERR(FIND(Opis_efektow_inz!$D$9,Stac!$S22))=FALSE,Opis_efektow_inz!$D$9,""),IF(ISERR(FIND(Opis_efektow_inz!$D$9,Stac!$S22))=FALSE,", 
",""),IF(ISERR(FIND(Opis_efektow_inz!$D$10,Stac!$S22))=FALSE,Opis_efektow_inz!$D$10,""),IF(ISERR(FIND(Opis_efektow_inz!$D$10,Stac!$S22))=FALSE,", ",""),IF(ISERR(FIND(Opis_efektow_inz!$D$11,Stac!$S22))=FALSE,Opis_efektow_inz!$D$11,""),IF(ISERR(FIND(Opis_efektow_inz!$D$11,Stac!$S22))=FALSE,", ",""),IF(ISERR(FIND(Opis_efektow_inz!$D$12,Stac!$S22))=FALSE,Opis_efektow_inz!$D$12,""),IF(ISERR(FIND(Opis_efektow_inz!$D$12,Stac!$S22))=FALSE,", ",""),IF(ISERR(FIND(Opis_efektow_inz!$D$13,Stac!$S22))=FALSE,Opis_efektow_inz!$D$13,""),IF(ISERR(FIND(Opis_efektow_inz!$D$13,Stac!$S22))=FALSE,", ",""),IF(ISERR(FIND(Opis_efektow_inz!$D$14,Stac!$S22))=FALSE,Opis_efektow_inz!$D$14,""),IF(ISERR(FIND(Opis_efektow_inz!$D$14,Stac!$S22))=FALSE,", ",""),IF(ISERR(FIND(Opis_efektow_inz!$D$15,Stac!$S22))=FALSE,Opis_efektow_inz!$D$15,""),IF(ISERR(FIND(Opis_efektow_inz!$D$15,Stac!$S22))=FALSE,", ",""),IF(ISERR(FIND(Opis_efektow_inz!$D$16,Stac!$S22))=FALSE,Opis_efektow_inz!$D$16,""),IF(ISERR(FIND(Opis_efektow_inz!$D$16,Stac!$S22))=FALSE,", ",""),IF(ISERR(FIND(Opis_efektow_inz!$D$17,Stac!$S22))=FALSE,Opis_efektow_inz!$D$17,""),IF(ISERR(FIND(Opis_efektow_inz!$D$17,Stac!$S22))=FALSE,", ",""),IF(ISERR(FIND(Opis_efektow_inz!$D$18,Stac!$S22))=FALSE,Opis_efektow_inz!$D$18,""),IF(ISERR(FIND(Opis_efektow_inz!$D$18,Stac!$S22))=FALSE,", ",""),IF(ISERR(FIND(Opis_efektow_inz!$D$19,Stac!$S22))=FALSE,Opis_efektow_inz!$D$19,""),IF(ISERR(FIND(Opis_efektow_inz!$D$19,Stac!$S22))=FALSE,", ",""))</f>
        <v xml:space="preserve">K1st_U7, </v>
      </c>
      <c r="D17" s="38" t="s">
        <v>343</v>
      </c>
    </row>
    <row r="18" spans="1:4" ht="12.75" hidden="1" customHeight="1" x14ac:dyDescent="0.2">
      <c r="A18" s="117">
        <f>Stac!C23</f>
        <v>0</v>
      </c>
      <c r="B18" s="167" t="str">
        <f>CONCATENATE(IF(ISERR(FIND(Opis_efektow_inz!$D$5,Stac!$R23))=FALSE,Opis_efektow_inz!$D$5,""),IF(ISERR(FIND(Opis_efektow_inz!$D$5,Stac!$R23))=FALSE,", ",""),IF(ISERR(FIND(Opis_efektow_inz!$D$6,Stac!$R23))=FALSE,Opis_efektow_inz!$D$6,""),IF(ISERR(FIND(Opis_efektow_inz!$D$6,Stac!$R23))=FALSE,", ",""),IF(ISERR(FIND(Opis_efektow_inz!$D$7,Stac!$R23))=FALSE,Opis_efektow_inz!$D$7,""),IF(ISERR(FIND(Opis_efektow_inz!$D$7,Stac!$R23))=FALSE,", ",""))</f>
        <v/>
      </c>
      <c r="C18" s="171" t="str">
        <f>CONCATENATE(IF(ISERR(FIND(Opis_efektow_inz!$D$8,Stac!$S23))=FALSE,Opis_efektow_inz!$D$8,""),IF(ISERR(FIND(Opis_efektow_inz!$D$8,Stac!$S23))=FALSE,", ",""),IF(ISERR(FIND(Opis_efektow_inz!$D$9,Stac!$S23))=FALSE,Opis_efektow_inz!$D$9,""),IF(ISERR(FIND(Opis_efektow_inz!$D$9,Stac!$S23))=FALSE,", 
",""),IF(ISERR(FIND(Opis_efektow_inz!$D$10,Stac!$S23))=FALSE,Opis_efektow_inz!$D$10,""),IF(ISERR(FIND(Opis_efektow_inz!$D$10,Stac!$S23))=FALSE,", ",""),IF(ISERR(FIND(Opis_efektow_inz!$D$11,Stac!$S23))=FALSE,Opis_efektow_inz!$D$11,""),IF(ISERR(FIND(Opis_efektow_inz!$D$11,Stac!$S23))=FALSE,", ",""),IF(ISERR(FIND(Opis_efektow_inz!$D$12,Stac!$S23))=FALSE,Opis_efektow_inz!$D$12,""),IF(ISERR(FIND(Opis_efektow_inz!$D$12,Stac!$S23))=FALSE,", ",""),IF(ISERR(FIND(Opis_efektow_inz!$D$13,Stac!$S23))=FALSE,Opis_efektow_inz!$D$13,""),IF(ISERR(FIND(Opis_efektow_inz!$D$13,Stac!$S23))=FALSE,", ",""),IF(ISERR(FIND(Opis_efektow_inz!$D$14,Stac!$S23))=FALSE,Opis_efektow_inz!$D$14,""),IF(ISERR(FIND(Opis_efektow_inz!$D$14,Stac!$S23))=FALSE,", ",""),IF(ISERR(FIND(Opis_efektow_inz!$D$15,Stac!$S23))=FALSE,Opis_efektow_inz!$D$15,""),IF(ISERR(FIND(Opis_efektow_inz!$D$15,Stac!$S23))=FALSE,", ",""),IF(ISERR(FIND(Opis_efektow_inz!$D$16,Stac!$S23))=FALSE,Opis_efektow_inz!$D$16,""),IF(ISERR(FIND(Opis_efektow_inz!$D$16,Stac!$S23))=FALSE,", ",""),IF(ISERR(FIND(Opis_efektow_inz!$D$17,Stac!$S23))=FALSE,Opis_efektow_inz!$D$17,""),IF(ISERR(FIND(Opis_efektow_inz!$D$17,Stac!$S23))=FALSE,", ",""),IF(ISERR(FIND(Opis_efektow_inz!$D$18,Stac!$S23))=FALSE,Opis_efektow_inz!$D$18,""),IF(ISERR(FIND(Opis_efektow_inz!$D$18,Stac!$S23))=FALSE,", ",""),IF(ISERR(FIND(Opis_efektow_inz!$D$19,Stac!$S23))=FALSE,Opis_efektow_inz!$D$19,""),IF(ISERR(FIND(Opis_efektow_inz!$D$19,Stac!$S23))=FALSE,", ",""))</f>
        <v/>
      </c>
      <c r="D18" s="38"/>
    </row>
    <row r="19" spans="1:4" ht="12.75" hidden="1" customHeight="1" x14ac:dyDescent="0.2">
      <c r="A19" s="117">
        <f>Stac!C24</f>
        <v>0</v>
      </c>
      <c r="B19" s="167" t="str">
        <f>CONCATENATE(IF(ISERR(FIND(Opis_efektow_inz!$D$5,Stac!$R24))=FALSE,Opis_efektow_inz!$D$5,""),IF(ISERR(FIND(Opis_efektow_inz!$D$5,Stac!$R24))=FALSE,", ",""),IF(ISERR(FIND(Opis_efektow_inz!$D$6,Stac!$R24))=FALSE,Opis_efektow_inz!$D$6,""),IF(ISERR(FIND(Opis_efektow_inz!$D$6,Stac!$R24))=FALSE,", ",""),IF(ISERR(FIND(Opis_efektow_inz!$D$7,Stac!$R24))=FALSE,Opis_efektow_inz!$D$7,""),IF(ISERR(FIND(Opis_efektow_inz!$D$7,Stac!$R24))=FALSE,", ",""))</f>
        <v/>
      </c>
      <c r="C19" s="171" t="str">
        <f>CONCATENATE(IF(ISERR(FIND(Opis_efektow_inz!$D$8,Stac!$S24))=FALSE,Opis_efektow_inz!$D$8,""),IF(ISERR(FIND(Opis_efektow_inz!$D$8,Stac!$S24))=FALSE,", ",""),IF(ISERR(FIND(Opis_efektow_inz!$D$9,Stac!$S24))=FALSE,Opis_efektow_inz!$D$9,""),IF(ISERR(FIND(Opis_efektow_inz!$D$9,Stac!$S24))=FALSE,", 
",""),IF(ISERR(FIND(Opis_efektow_inz!$D$10,Stac!$S24))=FALSE,Opis_efektow_inz!$D$10,""),IF(ISERR(FIND(Opis_efektow_inz!$D$10,Stac!$S24))=FALSE,", ",""),IF(ISERR(FIND(Opis_efektow_inz!$D$11,Stac!$S24))=FALSE,Opis_efektow_inz!$D$11,""),IF(ISERR(FIND(Opis_efektow_inz!$D$11,Stac!$S24))=FALSE,", ",""),IF(ISERR(FIND(Opis_efektow_inz!$D$12,Stac!$S24))=FALSE,Opis_efektow_inz!$D$12,""),IF(ISERR(FIND(Opis_efektow_inz!$D$12,Stac!$S24))=FALSE,", ",""),IF(ISERR(FIND(Opis_efektow_inz!$D$13,Stac!$S24))=FALSE,Opis_efektow_inz!$D$13,""),IF(ISERR(FIND(Opis_efektow_inz!$D$13,Stac!$S24))=FALSE,", ",""),IF(ISERR(FIND(Opis_efektow_inz!$D$14,Stac!$S24))=FALSE,Opis_efektow_inz!$D$14,""),IF(ISERR(FIND(Opis_efektow_inz!$D$14,Stac!$S24))=FALSE,", ",""),IF(ISERR(FIND(Opis_efektow_inz!$D$15,Stac!$S24))=FALSE,Opis_efektow_inz!$D$15,""),IF(ISERR(FIND(Opis_efektow_inz!$D$15,Stac!$S24))=FALSE,", ",""),IF(ISERR(FIND(Opis_efektow_inz!$D$16,Stac!$S24))=FALSE,Opis_efektow_inz!$D$16,""),IF(ISERR(FIND(Opis_efektow_inz!$D$16,Stac!$S24))=FALSE,", ",""),IF(ISERR(FIND(Opis_efektow_inz!$D$17,Stac!$S24))=FALSE,Opis_efektow_inz!$D$17,""),IF(ISERR(FIND(Opis_efektow_inz!$D$17,Stac!$S24))=FALSE,", ",""),IF(ISERR(FIND(Opis_efektow_inz!$D$18,Stac!$S24))=FALSE,Opis_efektow_inz!$D$18,""),IF(ISERR(FIND(Opis_efektow_inz!$D$18,Stac!$S24))=FALSE,", ",""),IF(ISERR(FIND(Opis_efektow_inz!$D$19,Stac!$S24))=FALSE,Opis_efektow_inz!$D$19,""),IF(ISERR(FIND(Opis_efektow_inz!$D$19,Stac!$S24))=FALSE,", ",""))</f>
        <v/>
      </c>
      <c r="D19" s="38"/>
    </row>
    <row r="20" spans="1:4" x14ac:dyDescent="0.2">
      <c r="A20" s="280" t="str">
        <f>Stac!C25</f>
        <v>Semestr 2:</v>
      </c>
      <c r="B20" s="167" t="str">
        <f>CONCATENATE(IF(ISERR(FIND(Opis_efektow_inz!$D$5,Stac!$R25))=FALSE,Opis_efektow_inz!$D$5,""),IF(ISERR(FIND(Opis_efektow_inz!$D$5,Stac!$R25))=FALSE,", ",""),IF(ISERR(FIND(Opis_efektow_inz!$D$6,Stac!$R25))=FALSE,Opis_efektow_inz!$D$6,""),IF(ISERR(FIND(Opis_efektow_inz!$D$6,Stac!$R25))=FALSE,", ",""),IF(ISERR(FIND(Opis_efektow_inz!$D$7,Stac!$R25))=FALSE,Opis_efektow_inz!$D$7,""),IF(ISERR(FIND(Opis_efektow_inz!$D$7,Stac!$R25))=FALSE,", ",""))</f>
        <v/>
      </c>
      <c r="C20" s="171" t="str">
        <f>CONCATENATE(IF(ISERR(FIND(Opis_efektow_inz!$D$8,Stac!$S25))=FALSE,Opis_efektow_inz!$D$8,""),IF(ISERR(FIND(Opis_efektow_inz!$D$8,Stac!$S25))=FALSE,", ",""),IF(ISERR(FIND(Opis_efektow_inz!$D$9,Stac!$S25))=FALSE,Opis_efektow_inz!$D$9,""),IF(ISERR(FIND(Opis_efektow_inz!$D$9,Stac!$S25))=FALSE,", 
",""),IF(ISERR(FIND(Opis_efektow_inz!$D$10,Stac!$S25))=FALSE,Opis_efektow_inz!$D$10,""),IF(ISERR(FIND(Opis_efektow_inz!$D$10,Stac!$S25))=FALSE,", ",""),IF(ISERR(FIND(Opis_efektow_inz!$D$11,Stac!$S25))=FALSE,Opis_efektow_inz!$D$11,""),IF(ISERR(FIND(Opis_efektow_inz!$D$11,Stac!$S25))=FALSE,", ",""),IF(ISERR(FIND(Opis_efektow_inz!$D$12,Stac!$S25))=FALSE,Opis_efektow_inz!$D$12,""),IF(ISERR(FIND(Opis_efektow_inz!$D$12,Stac!$S25))=FALSE,", ",""),IF(ISERR(FIND(Opis_efektow_inz!$D$13,Stac!$S25))=FALSE,Opis_efektow_inz!$D$13,""),IF(ISERR(FIND(Opis_efektow_inz!$D$13,Stac!$S25))=FALSE,", ",""),IF(ISERR(FIND(Opis_efektow_inz!$D$14,Stac!$S25))=FALSE,Opis_efektow_inz!$D$14,""),IF(ISERR(FIND(Opis_efektow_inz!$D$14,Stac!$S25))=FALSE,", ",""),IF(ISERR(FIND(Opis_efektow_inz!$D$15,Stac!$S25))=FALSE,Opis_efektow_inz!$D$15,""),IF(ISERR(FIND(Opis_efektow_inz!$D$15,Stac!$S25))=FALSE,", ",""),IF(ISERR(FIND(Opis_efektow_inz!$D$16,Stac!$S25))=FALSE,Opis_efektow_inz!$D$16,""),IF(ISERR(FIND(Opis_efektow_inz!$D$16,Stac!$S25))=FALSE,", ",""),IF(ISERR(FIND(Opis_efektow_inz!$D$17,Stac!$S25))=FALSE,Opis_efektow_inz!$D$17,""),IF(ISERR(FIND(Opis_efektow_inz!$D$17,Stac!$S25))=FALSE,", ",""),IF(ISERR(FIND(Opis_efektow_inz!$D$18,Stac!$S25))=FALSE,Opis_efektow_inz!$D$18,""),IF(ISERR(FIND(Opis_efektow_inz!$D$18,Stac!$S25))=FALSE,", ",""),IF(ISERR(FIND(Opis_efektow_inz!$D$19,Stac!$S25))=FALSE,Opis_efektow_inz!$D$19,""),IF(ISERR(FIND(Opis_efektow_inz!$D$19,Stac!$S25))=FALSE,", ",""))</f>
        <v/>
      </c>
      <c r="D20" s="38"/>
    </row>
    <row r="21" spans="1:4" x14ac:dyDescent="0.2">
      <c r="A21" s="117" t="str">
        <f>Stac!C26</f>
        <v>Moduł kształcenia</v>
      </c>
      <c r="B21" s="167" t="str">
        <f>CONCATENATE(IF(ISERR(FIND(Opis_efektow_inz!$D$5,Stac!$R26))=FALSE,Opis_efektow_inz!$D$5,""),IF(ISERR(FIND(Opis_efektow_inz!$D$5,Stac!$R26))=FALSE,", ",""),IF(ISERR(FIND(Opis_efektow_inz!$D$6,Stac!$R26))=FALSE,Opis_efektow_inz!$D$6,""),IF(ISERR(FIND(Opis_efektow_inz!$D$6,Stac!$R26))=FALSE,", ",""),IF(ISERR(FIND(Opis_efektow_inz!$D$7,Stac!$R26))=FALSE,Opis_efektow_inz!$D$7,""),IF(ISERR(FIND(Opis_efektow_inz!$D$7,Stac!$R26))=FALSE,", ",""))</f>
        <v/>
      </c>
      <c r="C21" s="171" t="str">
        <f>CONCATENATE(IF(ISERR(FIND(Opis_efektow_inz!$D$8,Stac!$S26))=FALSE,Opis_efektow_inz!$D$8,""),IF(ISERR(FIND(Opis_efektow_inz!$D$8,Stac!$S26))=FALSE,", ",""),IF(ISERR(FIND(Opis_efektow_inz!$D$9,Stac!$S26))=FALSE,Opis_efektow_inz!$D$9,""),IF(ISERR(FIND(Opis_efektow_inz!$D$9,Stac!$S26))=FALSE,", 
",""),IF(ISERR(FIND(Opis_efektow_inz!$D$10,Stac!$S26))=FALSE,Opis_efektow_inz!$D$10,""),IF(ISERR(FIND(Opis_efektow_inz!$D$10,Stac!$S26))=FALSE,", ",""),IF(ISERR(FIND(Opis_efektow_inz!$D$11,Stac!$S26))=FALSE,Opis_efektow_inz!$D$11,""),IF(ISERR(FIND(Opis_efektow_inz!$D$11,Stac!$S26))=FALSE,", ",""),IF(ISERR(FIND(Opis_efektow_inz!$D$12,Stac!$S26))=FALSE,Opis_efektow_inz!$D$12,""),IF(ISERR(FIND(Opis_efektow_inz!$D$12,Stac!$S26))=FALSE,", ",""),IF(ISERR(FIND(Opis_efektow_inz!$D$13,Stac!$S26))=FALSE,Opis_efektow_inz!$D$13,""),IF(ISERR(FIND(Opis_efektow_inz!$D$13,Stac!$S26))=FALSE,", ",""),IF(ISERR(FIND(Opis_efektow_inz!$D$14,Stac!$S26))=FALSE,Opis_efektow_inz!$D$14,""),IF(ISERR(FIND(Opis_efektow_inz!$D$14,Stac!$S26))=FALSE,", ",""),IF(ISERR(FIND(Opis_efektow_inz!$D$15,Stac!$S26))=FALSE,Opis_efektow_inz!$D$15,""),IF(ISERR(FIND(Opis_efektow_inz!$D$15,Stac!$S26))=FALSE,", ",""),IF(ISERR(FIND(Opis_efektow_inz!$D$16,Stac!$S26))=FALSE,Opis_efektow_inz!$D$16,""),IF(ISERR(FIND(Opis_efektow_inz!$D$16,Stac!$S26))=FALSE,", ",""),IF(ISERR(FIND(Opis_efektow_inz!$D$17,Stac!$S26))=FALSE,Opis_efektow_inz!$D$17,""),IF(ISERR(FIND(Opis_efektow_inz!$D$17,Stac!$S26))=FALSE,", ",""),IF(ISERR(FIND(Opis_efektow_inz!$D$18,Stac!$S26))=FALSE,Opis_efektow_inz!$D$18,""),IF(ISERR(FIND(Opis_efektow_inz!$D$18,Stac!$S26))=FALSE,", ",""),IF(ISERR(FIND(Opis_efektow_inz!$D$19,Stac!$S26))=FALSE,Opis_efektow_inz!$D$19,""),IF(ISERR(FIND(Opis_efektow_inz!$D$19,Stac!$S26))=FALSE,", ",""))</f>
        <v/>
      </c>
      <c r="D21" s="38"/>
    </row>
    <row r="22" spans="1:4" ht="25.5" x14ac:dyDescent="0.2">
      <c r="A22" s="117" t="str">
        <f>Stac!C27</f>
        <v>Przedmiot obieralny 2: Algorytmy i struktury danych / Algorytmika praktyczna</v>
      </c>
      <c r="B22" s="167" t="str">
        <f>CONCATENATE(IF(ISERR(FIND(Opis_efektow_inz!$D$5,Stac!$R27))=FALSE,Opis_efektow_inz!$D$5,""),IF(ISERR(FIND(Opis_efektow_inz!$D$5,Stac!$R27))=FALSE,", ",""),IF(ISERR(FIND(Opis_efektow_inz!$D$6,Stac!$R27))=FALSE,Opis_efektow_inz!$D$6,""),IF(ISERR(FIND(Opis_efektow_inz!$D$6,Stac!$R27))=FALSE,", ",""),IF(ISERR(FIND(Opis_efektow_inz!$D$7,Stac!$R27))=FALSE,Opis_efektow_inz!$D$7,""),IF(ISERR(FIND(Opis_efektow_inz!$D$7,Stac!$R27))=FALSE,", ",""))</f>
        <v xml:space="preserve">K1st_W7, </v>
      </c>
      <c r="C22" s="171" t="str">
        <f>CONCATENATE(IF(ISERR(FIND(Opis_efektow_inz!$D$8,Stac!$S27))=FALSE,Opis_efektow_inz!$D$8,""),IF(ISERR(FIND(Opis_efektow_inz!$D$8,Stac!$S27))=FALSE,", ",""),IF(ISERR(FIND(Opis_efektow_inz!$D$9,Stac!$S27))=FALSE,Opis_efektow_inz!$D$9,""),IF(ISERR(FIND(Opis_efektow_inz!$D$9,Stac!$S27))=FALSE,", 
",""),IF(ISERR(FIND(Opis_efektow_inz!$D$10,Stac!$S27))=FALSE,Opis_efektow_inz!$D$10,""),IF(ISERR(FIND(Opis_efektow_inz!$D$10,Stac!$S27))=FALSE,", ",""),IF(ISERR(FIND(Opis_efektow_inz!$D$11,Stac!$S27))=FALSE,Opis_efektow_inz!$D$11,""),IF(ISERR(FIND(Opis_efektow_inz!$D$11,Stac!$S27))=FALSE,", ",""),IF(ISERR(FIND(Opis_efektow_inz!$D$12,Stac!$S27))=FALSE,Opis_efektow_inz!$D$12,""),IF(ISERR(FIND(Opis_efektow_inz!$D$12,Stac!$S27))=FALSE,", ",""),IF(ISERR(FIND(Opis_efektow_inz!$D$13,Stac!$S27))=FALSE,Opis_efektow_inz!$D$13,""),IF(ISERR(FIND(Opis_efektow_inz!$D$13,Stac!$S27))=FALSE,", ",""),IF(ISERR(FIND(Opis_efektow_inz!$D$14,Stac!$S27))=FALSE,Opis_efektow_inz!$D$14,""),IF(ISERR(FIND(Opis_efektow_inz!$D$14,Stac!$S27))=FALSE,", ",""),IF(ISERR(FIND(Opis_efektow_inz!$D$15,Stac!$S27))=FALSE,Opis_efektow_inz!$D$15,""),IF(ISERR(FIND(Opis_efektow_inz!$D$15,Stac!$S27))=FALSE,", ",""),IF(ISERR(FIND(Opis_efektow_inz!$D$16,Stac!$S27))=FALSE,Opis_efektow_inz!$D$16,""),IF(ISERR(FIND(Opis_efektow_inz!$D$16,Stac!$S27))=FALSE,", ",""),IF(ISERR(FIND(Opis_efektow_inz!$D$17,Stac!$S27))=FALSE,Opis_efektow_inz!$D$17,""),IF(ISERR(FIND(Opis_efektow_inz!$D$17,Stac!$S27))=FALSE,", ",""),IF(ISERR(FIND(Opis_efektow_inz!$D$18,Stac!$S27))=FALSE,Opis_efektow_inz!$D$18,""),IF(ISERR(FIND(Opis_efektow_inz!$D$18,Stac!$S27))=FALSE,", ",""),IF(ISERR(FIND(Opis_efektow_inz!$D$19,Stac!$S27))=FALSE,Opis_efektow_inz!$D$19,""),IF(ISERR(FIND(Opis_efektow_inz!$D$19,Stac!$S27))=FALSE,", ",""))</f>
        <v xml:space="preserve">K1st_U3, K1st_U4, 
K1st_U8, K1st_U9, K1st_U11, </v>
      </c>
      <c r="D22" s="38" t="s">
        <v>344</v>
      </c>
    </row>
    <row r="23" spans="1:4" x14ac:dyDescent="0.2">
      <c r="A23" s="117" t="str">
        <f>Stac!C28</f>
        <v xml:space="preserve">Systemy operacyjne </v>
      </c>
      <c r="B23" s="167" t="str">
        <f>CONCATENATE(IF(ISERR(FIND(Opis_efektow_inz!$D$5,Stac!$R28))=FALSE,Opis_efektow_inz!$D$5,""),IF(ISERR(FIND(Opis_efektow_inz!$D$5,Stac!$R28))=FALSE,", ",""),IF(ISERR(FIND(Opis_efektow_inz!$D$6,Stac!$R28))=FALSE,Opis_efektow_inz!$D$6,""),IF(ISERR(FIND(Opis_efektow_inz!$D$6,Stac!$R28))=FALSE,", ",""),IF(ISERR(FIND(Opis_efektow_inz!$D$7,Stac!$R28))=FALSE,Opis_efektow_inz!$D$7,""),IF(ISERR(FIND(Opis_efektow_inz!$D$7,Stac!$R28))=FALSE,", ",""))</f>
        <v xml:space="preserve">K1st_W6, K1st_W7, </v>
      </c>
      <c r="C23" s="171" t="str">
        <f>CONCATENATE(IF(ISERR(FIND(Opis_efektow_inz!$D$8,Stac!$S28))=FALSE,Opis_efektow_inz!$D$8,""),IF(ISERR(FIND(Opis_efektow_inz!$D$8,Stac!$S28))=FALSE,", ",""),IF(ISERR(FIND(Opis_efektow_inz!$D$9,Stac!$S28))=FALSE,Opis_efektow_inz!$D$9,""),IF(ISERR(FIND(Opis_efektow_inz!$D$9,Stac!$S28))=FALSE,", 
",""),IF(ISERR(FIND(Opis_efektow_inz!$D$10,Stac!$S28))=FALSE,Opis_efektow_inz!$D$10,""),IF(ISERR(FIND(Opis_efektow_inz!$D$10,Stac!$S28))=FALSE,", ",""),IF(ISERR(FIND(Opis_efektow_inz!$D$11,Stac!$S28))=FALSE,Opis_efektow_inz!$D$11,""),IF(ISERR(FIND(Opis_efektow_inz!$D$11,Stac!$S28))=FALSE,", ",""),IF(ISERR(FIND(Opis_efektow_inz!$D$12,Stac!$S28))=FALSE,Opis_efektow_inz!$D$12,""),IF(ISERR(FIND(Opis_efektow_inz!$D$12,Stac!$S28))=FALSE,", ",""),IF(ISERR(FIND(Opis_efektow_inz!$D$13,Stac!$S28))=FALSE,Opis_efektow_inz!$D$13,""),IF(ISERR(FIND(Opis_efektow_inz!$D$13,Stac!$S28))=FALSE,", ",""),IF(ISERR(FIND(Opis_efektow_inz!$D$14,Stac!$S28))=FALSE,Opis_efektow_inz!$D$14,""),IF(ISERR(FIND(Opis_efektow_inz!$D$14,Stac!$S28))=FALSE,", ",""),IF(ISERR(FIND(Opis_efektow_inz!$D$15,Stac!$S28))=FALSE,Opis_efektow_inz!$D$15,""),IF(ISERR(FIND(Opis_efektow_inz!$D$15,Stac!$S28))=FALSE,", ",""),IF(ISERR(FIND(Opis_efektow_inz!$D$16,Stac!$S28))=FALSE,Opis_efektow_inz!$D$16,""),IF(ISERR(FIND(Opis_efektow_inz!$D$16,Stac!$S28))=FALSE,", ",""),IF(ISERR(FIND(Opis_efektow_inz!$D$17,Stac!$S28))=FALSE,Opis_efektow_inz!$D$17,""),IF(ISERR(FIND(Opis_efektow_inz!$D$17,Stac!$S28))=FALSE,", ",""),IF(ISERR(FIND(Opis_efektow_inz!$D$18,Stac!$S28))=FALSE,Opis_efektow_inz!$D$18,""),IF(ISERR(FIND(Opis_efektow_inz!$D$18,Stac!$S28))=FALSE,", ",""),IF(ISERR(FIND(Opis_efektow_inz!$D$19,Stac!$S28))=FALSE,Opis_efektow_inz!$D$19,""),IF(ISERR(FIND(Opis_efektow_inz!$D$19,Stac!$S28))=FALSE,", ",""))</f>
        <v xml:space="preserve">K1st_U10, K1st_U11, </v>
      </c>
      <c r="D23" s="38" t="s">
        <v>344</v>
      </c>
    </row>
    <row r="24" spans="1:4" x14ac:dyDescent="0.2">
      <c r="A24" s="117" t="str">
        <f>Stac!C29</f>
        <v xml:space="preserve">Podstawy elektroniki / Basic Electronics </v>
      </c>
      <c r="B24" s="167" t="str">
        <f>CONCATENATE(IF(ISERR(FIND(Opis_efektow_inz!$D$5,Stac!$R29))=FALSE,Opis_efektow_inz!$D$5,""),IF(ISERR(FIND(Opis_efektow_inz!$D$5,Stac!$R29))=FALSE,", ",""),IF(ISERR(FIND(Opis_efektow_inz!$D$6,Stac!$R29))=FALSE,Opis_efektow_inz!$D$6,""),IF(ISERR(FIND(Opis_efektow_inz!$D$6,Stac!$R29))=FALSE,", ",""),IF(ISERR(FIND(Opis_efektow_inz!$D$7,Stac!$R29))=FALSE,Opis_efektow_inz!$D$7,""),IF(ISERR(FIND(Opis_efektow_inz!$D$7,Stac!$R29))=FALSE,", ",""))</f>
        <v xml:space="preserve">K1st_W7, </v>
      </c>
      <c r="C24" s="171" t="str">
        <f>CONCATENATE(IF(ISERR(FIND(Opis_efektow_inz!$D$8,Stac!$S29))=FALSE,Opis_efektow_inz!$D$8,""),IF(ISERR(FIND(Opis_efektow_inz!$D$8,Stac!$S29))=FALSE,", ",""),IF(ISERR(FIND(Opis_efektow_inz!$D$9,Stac!$S29))=FALSE,Opis_efektow_inz!$D$9,""),IF(ISERR(FIND(Opis_efektow_inz!$D$9,Stac!$S29))=FALSE,", 
",""),IF(ISERR(FIND(Opis_efektow_inz!$D$10,Stac!$S29))=FALSE,Opis_efektow_inz!$D$10,""),IF(ISERR(FIND(Opis_efektow_inz!$D$10,Stac!$S29))=FALSE,", ",""),IF(ISERR(FIND(Opis_efektow_inz!$D$11,Stac!$S29))=FALSE,Opis_efektow_inz!$D$11,""),IF(ISERR(FIND(Opis_efektow_inz!$D$11,Stac!$S29))=FALSE,", ",""),IF(ISERR(FIND(Opis_efektow_inz!$D$12,Stac!$S29))=FALSE,Opis_efektow_inz!$D$12,""),IF(ISERR(FIND(Opis_efektow_inz!$D$12,Stac!$S29))=FALSE,", ",""),IF(ISERR(FIND(Opis_efektow_inz!$D$13,Stac!$S29))=FALSE,Opis_efektow_inz!$D$13,""),IF(ISERR(FIND(Opis_efektow_inz!$D$13,Stac!$S29))=FALSE,", ",""),IF(ISERR(FIND(Opis_efektow_inz!$D$14,Stac!$S29))=FALSE,Opis_efektow_inz!$D$14,""),IF(ISERR(FIND(Opis_efektow_inz!$D$14,Stac!$S29))=FALSE,", ",""),IF(ISERR(FIND(Opis_efektow_inz!$D$15,Stac!$S29))=FALSE,Opis_efektow_inz!$D$15,""),IF(ISERR(FIND(Opis_efektow_inz!$D$15,Stac!$S29))=FALSE,", ",""),IF(ISERR(FIND(Opis_efektow_inz!$D$16,Stac!$S29))=FALSE,Opis_efektow_inz!$D$16,""),IF(ISERR(FIND(Opis_efektow_inz!$D$16,Stac!$S29))=FALSE,", ",""),IF(ISERR(FIND(Opis_efektow_inz!$D$17,Stac!$S29))=FALSE,Opis_efektow_inz!$D$17,""),IF(ISERR(FIND(Opis_efektow_inz!$D$17,Stac!$S29))=FALSE,", ",""),IF(ISERR(FIND(Opis_efektow_inz!$D$18,Stac!$S29))=FALSE,Opis_efektow_inz!$D$18,""),IF(ISERR(FIND(Opis_efektow_inz!$D$18,Stac!$S29))=FALSE,", ",""),IF(ISERR(FIND(Opis_efektow_inz!$D$19,Stac!$S29))=FALSE,Opis_efektow_inz!$D$19,""),IF(ISERR(FIND(Opis_efektow_inz!$D$19,Stac!$S29))=FALSE,", ",""))</f>
        <v xml:space="preserve">K1st_U3, K1st_U13, </v>
      </c>
      <c r="D24" s="38" t="s">
        <v>344</v>
      </c>
    </row>
    <row r="25" spans="1:4" ht="25.5" x14ac:dyDescent="0.2">
      <c r="A25" s="117" t="str">
        <f>Stac!C30</f>
        <v>Fizyka dla informatyków</v>
      </c>
      <c r="B25" s="167" t="str">
        <f>CONCATENATE(IF(ISERR(FIND(Opis_efektow_inz!$D$5,Stac!$R30))=FALSE,Opis_efektow_inz!$D$5,""),IF(ISERR(FIND(Opis_efektow_inz!$D$5,Stac!$R30))=FALSE,", ",""),IF(ISERR(FIND(Opis_efektow_inz!$D$6,Stac!$R30))=FALSE,Opis_efektow_inz!$D$6,""),IF(ISERR(FIND(Opis_efektow_inz!$D$6,Stac!$R30))=FALSE,", ",""),IF(ISERR(FIND(Opis_efektow_inz!$D$7,Stac!$R30))=FALSE,Opis_efektow_inz!$D$7,""),IF(ISERR(FIND(Opis_efektow_inz!$D$7,Stac!$R30))=FALSE,", ",""))</f>
        <v/>
      </c>
      <c r="C25" s="171" t="str">
        <f>CONCATENATE(IF(ISERR(FIND(Opis_efektow_inz!$D$8,Stac!$S30))=FALSE,Opis_efektow_inz!$D$8,""),IF(ISERR(FIND(Opis_efektow_inz!$D$8,Stac!$S30))=FALSE,", ",""),IF(ISERR(FIND(Opis_efektow_inz!$D$9,Stac!$S30))=FALSE,Opis_efektow_inz!$D$9,""),IF(ISERR(FIND(Opis_efektow_inz!$D$9,Stac!$S30))=FALSE,", 
",""),IF(ISERR(FIND(Opis_efektow_inz!$D$10,Stac!$S30))=FALSE,Opis_efektow_inz!$D$10,""),IF(ISERR(FIND(Opis_efektow_inz!$D$10,Stac!$S30))=FALSE,", ",""),IF(ISERR(FIND(Opis_efektow_inz!$D$11,Stac!$S30))=FALSE,Opis_efektow_inz!$D$11,""),IF(ISERR(FIND(Opis_efektow_inz!$D$11,Stac!$S30))=FALSE,", ",""),IF(ISERR(FIND(Opis_efektow_inz!$D$12,Stac!$S30))=FALSE,Opis_efektow_inz!$D$12,""),IF(ISERR(FIND(Opis_efektow_inz!$D$12,Stac!$S30))=FALSE,", ",""),IF(ISERR(FIND(Opis_efektow_inz!$D$13,Stac!$S30))=FALSE,Opis_efektow_inz!$D$13,""),IF(ISERR(FIND(Opis_efektow_inz!$D$13,Stac!$S30))=FALSE,", ",""),IF(ISERR(FIND(Opis_efektow_inz!$D$14,Stac!$S30))=FALSE,Opis_efektow_inz!$D$14,""),IF(ISERR(FIND(Opis_efektow_inz!$D$14,Stac!$S30))=FALSE,", ",""),IF(ISERR(FIND(Opis_efektow_inz!$D$15,Stac!$S30))=FALSE,Opis_efektow_inz!$D$15,""),IF(ISERR(FIND(Opis_efektow_inz!$D$15,Stac!$S30))=FALSE,", ",""),IF(ISERR(FIND(Opis_efektow_inz!$D$16,Stac!$S30))=FALSE,Opis_efektow_inz!$D$16,""),IF(ISERR(FIND(Opis_efektow_inz!$D$16,Stac!$S30))=FALSE,", ",""),IF(ISERR(FIND(Opis_efektow_inz!$D$17,Stac!$S30))=FALSE,Opis_efektow_inz!$D$17,""),IF(ISERR(FIND(Opis_efektow_inz!$D$17,Stac!$S30))=FALSE,", ",""),IF(ISERR(FIND(Opis_efektow_inz!$D$18,Stac!$S30))=FALSE,Opis_efektow_inz!$D$18,""),IF(ISERR(FIND(Opis_efektow_inz!$D$18,Stac!$S30))=FALSE,", ",""),IF(ISERR(FIND(Opis_efektow_inz!$D$19,Stac!$S30))=FALSE,Opis_efektow_inz!$D$19,""),IF(ISERR(FIND(Opis_efektow_inz!$D$19,Stac!$S30))=FALSE,", ",""))</f>
        <v xml:space="preserve">K1st_U3, K1st_U4, 
</v>
      </c>
      <c r="D25" s="38" t="s">
        <v>343</v>
      </c>
    </row>
    <row r="26" spans="1:4" x14ac:dyDescent="0.2">
      <c r="A26" s="117" t="str">
        <f>Stac!C31</f>
        <v>Programowanie deklaratywne</v>
      </c>
      <c r="B26" s="167" t="str">
        <f>CONCATENATE(IF(ISERR(FIND(Opis_efektow_inz!$D$5,Stac!$R31))=FALSE,Opis_efektow_inz!$D$5,""),IF(ISERR(FIND(Opis_efektow_inz!$D$5,Stac!$R31))=FALSE,", ",""),IF(ISERR(FIND(Opis_efektow_inz!$D$6,Stac!$R31))=FALSE,Opis_efektow_inz!$D$6,""),IF(ISERR(FIND(Opis_efektow_inz!$D$6,Stac!$R31))=FALSE,", ",""),IF(ISERR(FIND(Opis_efektow_inz!$D$7,Stac!$R31))=FALSE,Opis_efektow_inz!$D$7,""),IF(ISERR(FIND(Opis_efektow_inz!$D$7,Stac!$R31))=FALSE,", ",""))</f>
        <v xml:space="preserve">K1st_W6, K1st_W7, </v>
      </c>
      <c r="C26" s="171" t="str">
        <f>CONCATENATE(IF(ISERR(FIND(Opis_efektow_inz!$D$8,Stac!$S31))=FALSE,Opis_efektow_inz!$D$8,""),IF(ISERR(FIND(Opis_efektow_inz!$D$8,Stac!$S31))=FALSE,", ",""),IF(ISERR(FIND(Opis_efektow_inz!$D$9,Stac!$S31))=FALSE,Opis_efektow_inz!$D$9,""),IF(ISERR(FIND(Opis_efektow_inz!$D$9,Stac!$S31))=FALSE,", 
",""),IF(ISERR(FIND(Opis_efektow_inz!$D$10,Stac!$S31))=FALSE,Opis_efektow_inz!$D$10,""),IF(ISERR(FIND(Opis_efektow_inz!$D$10,Stac!$S31))=FALSE,", ",""),IF(ISERR(FIND(Opis_efektow_inz!$D$11,Stac!$S31))=FALSE,Opis_efektow_inz!$D$11,""),IF(ISERR(FIND(Opis_efektow_inz!$D$11,Stac!$S31))=FALSE,", ",""),IF(ISERR(FIND(Opis_efektow_inz!$D$12,Stac!$S31))=FALSE,Opis_efektow_inz!$D$12,""),IF(ISERR(FIND(Opis_efektow_inz!$D$12,Stac!$S31))=FALSE,", ",""),IF(ISERR(FIND(Opis_efektow_inz!$D$13,Stac!$S31))=FALSE,Opis_efektow_inz!$D$13,""),IF(ISERR(FIND(Opis_efektow_inz!$D$13,Stac!$S31))=FALSE,", ",""),IF(ISERR(FIND(Opis_efektow_inz!$D$14,Stac!$S31))=FALSE,Opis_efektow_inz!$D$14,""),IF(ISERR(FIND(Opis_efektow_inz!$D$14,Stac!$S31))=FALSE,", ",""),IF(ISERR(FIND(Opis_efektow_inz!$D$15,Stac!$S31))=FALSE,Opis_efektow_inz!$D$15,""),IF(ISERR(FIND(Opis_efektow_inz!$D$15,Stac!$S31))=FALSE,", ",""),IF(ISERR(FIND(Opis_efektow_inz!$D$16,Stac!$S31))=FALSE,Opis_efektow_inz!$D$16,""),IF(ISERR(FIND(Opis_efektow_inz!$D$16,Stac!$S31))=FALSE,", ",""),IF(ISERR(FIND(Opis_efektow_inz!$D$17,Stac!$S31))=FALSE,Opis_efektow_inz!$D$17,""),IF(ISERR(FIND(Opis_efektow_inz!$D$17,Stac!$S31))=FALSE,", ",""),IF(ISERR(FIND(Opis_efektow_inz!$D$18,Stac!$S31))=FALSE,Opis_efektow_inz!$D$18,""),IF(ISERR(FIND(Opis_efektow_inz!$D$18,Stac!$S31))=FALSE,", ",""),IF(ISERR(FIND(Opis_efektow_inz!$D$19,Stac!$S31))=FALSE,Opis_efektow_inz!$D$19,""),IF(ISERR(FIND(Opis_efektow_inz!$D$19,Stac!$S31))=FALSE,", ",""))</f>
        <v xml:space="preserve">K1st_U10, K1st_U11, </v>
      </c>
      <c r="D26" s="38" t="s">
        <v>344</v>
      </c>
    </row>
    <row r="27" spans="1:4" ht="25.5" x14ac:dyDescent="0.2">
      <c r="A27" s="117" t="str">
        <f>Stac!C32</f>
        <v>Programowanie niskopoziomowe / Low-level programming in C</v>
      </c>
      <c r="B27" s="167" t="str">
        <f>CONCATENATE(IF(ISERR(FIND(Opis_efektow_inz!$D$5,Stac!$R32))=FALSE,Opis_efektow_inz!$D$5,""),IF(ISERR(FIND(Opis_efektow_inz!$D$5,Stac!$R32))=FALSE,", ",""),IF(ISERR(FIND(Opis_efektow_inz!$D$6,Stac!$R32))=FALSE,Opis_efektow_inz!$D$6,""),IF(ISERR(FIND(Opis_efektow_inz!$D$6,Stac!$R32))=FALSE,", ",""),IF(ISERR(FIND(Opis_efektow_inz!$D$7,Stac!$R32))=FALSE,Opis_efektow_inz!$D$7,""),IF(ISERR(FIND(Opis_efektow_inz!$D$7,Stac!$R32))=FALSE,", ",""))</f>
        <v xml:space="preserve">K1st_W6, K1st_W7, </v>
      </c>
      <c r="C27" s="171" t="str">
        <f>CONCATENATE(IF(ISERR(FIND(Opis_efektow_inz!$D$8,Stac!$S32))=FALSE,Opis_efektow_inz!$D$8,""),IF(ISERR(FIND(Opis_efektow_inz!$D$8,Stac!$S32))=FALSE,", ",""),IF(ISERR(FIND(Opis_efektow_inz!$D$9,Stac!$S32))=FALSE,Opis_efektow_inz!$D$9,""),IF(ISERR(FIND(Opis_efektow_inz!$D$9,Stac!$S32))=FALSE,", 
",""),IF(ISERR(FIND(Opis_efektow_inz!$D$10,Stac!$S32))=FALSE,Opis_efektow_inz!$D$10,""),IF(ISERR(FIND(Opis_efektow_inz!$D$10,Stac!$S32))=FALSE,", ",""),IF(ISERR(FIND(Opis_efektow_inz!$D$11,Stac!$S32))=FALSE,Opis_efektow_inz!$D$11,""),IF(ISERR(FIND(Opis_efektow_inz!$D$11,Stac!$S32))=FALSE,", ",""),IF(ISERR(FIND(Opis_efektow_inz!$D$12,Stac!$S32))=FALSE,Opis_efektow_inz!$D$12,""),IF(ISERR(FIND(Opis_efektow_inz!$D$12,Stac!$S32))=FALSE,", ",""),IF(ISERR(FIND(Opis_efektow_inz!$D$13,Stac!$S32))=FALSE,Opis_efektow_inz!$D$13,""),IF(ISERR(FIND(Opis_efektow_inz!$D$13,Stac!$S32))=FALSE,", ",""),IF(ISERR(FIND(Opis_efektow_inz!$D$14,Stac!$S32))=FALSE,Opis_efektow_inz!$D$14,""),IF(ISERR(FIND(Opis_efektow_inz!$D$14,Stac!$S32))=FALSE,", ",""),IF(ISERR(FIND(Opis_efektow_inz!$D$15,Stac!$S32))=FALSE,Opis_efektow_inz!$D$15,""),IF(ISERR(FIND(Opis_efektow_inz!$D$15,Stac!$S32))=FALSE,", ",""),IF(ISERR(FIND(Opis_efektow_inz!$D$16,Stac!$S32))=FALSE,Opis_efektow_inz!$D$16,""),IF(ISERR(FIND(Opis_efektow_inz!$D$16,Stac!$S32))=FALSE,", ",""),IF(ISERR(FIND(Opis_efektow_inz!$D$17,Stac!$S32))=FALSE,Opis_efektow_inz!$D$17,""),IF(ISERR(FIND(Opis_efektow_inz!$D$17,Stac!$S32))=FALSE,", ",""),IF(ISERR(FIND(Opis_efektow_inz!$D$18,Stac!$S32))=FALSE,Opis_efektow_inz!$D$18,""),IF(ISERR(FIND(Opis_efektow_inz!$D$18,Stac!$S32))=FALSE,", ",""),IF(ISERR(FIND(Opis_efektow_inz!$D$19,Stac!$S32))=FALSE,Opis_efektow_inz!$D$19,""),IF(ISERR(FIND(Opis_efektow_inz!$D$19,Stac!$S32))=FALSE,", ",""))</f>
        <v xml:space="preserve">K1st_U10, K1st_U11, </v>
      </c>
      <c r="D27" s="38" t="s">
        <v>344</v>
      </c>
    </row>
    <row r="28" spans="1:4" ht="25.5" x14ac:dyDescent="0.2">
      <c r="A28" s="117" t="str">
        <f>Stac!C33</f>
        <v xml:space="preserve">Przedmiot obieralny 3 - (nauki humanistyczne): Metodologia nauk dla inżynierów / Filozofia </v>
      </c>
      <c r="B28" s="167" t="str">
        <f>CONCATENATE(IF(ISERR(FIND(Opis_efektow_inz!$D$5,Stac!$R33))=FALSE,Opis_efektow_inz!$D$5,""),IF(ISERR(FIND(Opis_efektow_inz!$D$5,Stac!$R33))=FALSE,", ",""),IF(ISERR(FIND(Opis_efektow_inz!$D$6,Stac!$R33))=FALSE,Opis_efektow_inz!$D$6,""),IF(ISERR(FIND(Opis_efektow_inz!$D$6,Stac!$R33))=FALSE,", ",""),IF(ISERR(FIND(Opis_efektow_inz!$D$7,Stac!$R33))=FALSE,Opis_efektow_inz!$D$7,""),IF(ISERR(FIND(Opis_efektow_inz!$D$7,Stac!$R33))=FALSE,", ",""))</f>
        <v/>
      </c>
      <c r="C28" s="171" t="str">
        <f>CONCATENATE(IF(ISERR(FIND(Opis_efektow_inz!$D$8,Stac!$S33))=FALSE,Opis_efektow_inz!$D$8,""),IF(ISERR(FIND(Opis_efektow_inz!$D$8,Stac!$S33))=FALSE,", ",""),IF(ISERR(FIND(Opis_efektow_inz!$D$9,Stac!$S33))=FALSE,Opis_efektow_inz!$D$9,""),IF(ISERR(FIND(Opis_efektow_inz!$D$9,Stac!$S33))=FALSE,", 
",""),IF(ISERR(FIND(Opis_efektow_inz!$D$10,Stac!$S33))=FALSE,Opis_efektow_inz!$D$10,""),IF(ISERR(FIND(Opis_efektow_inz!$D$10,Stac!$S33))=FALSE,", ",""),IF(ISERR(FIND(Opis_efektow_inz!$D$11,Stac!$S33))=FALSE,Opis_efektow_inz!$D$11,""),IF(ISERR(FIND(Opis_efektow_inz!$D$11,Stac!$S33))=FALSE,", ",""),IF(ISERR(FIND(Opis_efektow_inz!$D$12,Stac!$S33))=FALSE,Opis_efektow_inz!$D$12,""),IF(ISERR(FIND(Opis_efektow_inz!$D$12,Stac!$S33))=FALSE,", ",""),IF(ISERR(FIND(Opis_efektow_inz!$D$13,Stac!$S33))=FALSE,Opis_efektow_inz!$D$13,""),IF(ISERR(FIND(Opis_efektow_inz!$D$13,Stac!$S33))=FALSE,", ",""),IF(ISERR(FIND(Opis_efektow_inz!$D$14,Stac!$S33))=FALSE,Opis_efektow_inz!$D$14,""),IF(ISERR(FIND(Opis_efektow_inz!$D$14,Stac!$S33))=FALSE,", ",""),IF(ISERR(FIND(Opis_efektow_inz!$D$15,Stac!$S33))=FALSE,Opis_efektow_inz!$D$15,""),IF(ISERR(FIND(Opis_efektow_inz!$D$15,Stac!$S33))=FALSE,", ",""),IF(ISERR(FIND(Opis_efektow_inz!$D$16,Stac!$S33))=FALSE,Opis_efektow_inz!$D$16,""),IF(ISERR(FIND(Opis_efektow_inz!$D$16,Stac!$S33))=FALSE,", ",""),IF(ISERR(FIND(Opis_efektow_inz!$D$17,Stac!$S33))=FALSE,Opis_efektow_inz!$D$17,""),IF(ISERR(FIND(Opis_efektow_inz!$D$17,Stac!$S33))=FALSE,", ",""),IF(ISERR(FIND(Opis_efektow_inz!$D$18,Stac!$S33))=FALSE,Opis_efektow_inz!$D$18,""),IF(ISERR(FIND(Opis_efektow_inz!$D$18,Stac!$S33))=FALSE,", ",""),IF(ISERR(FIND(Opis_efektow_inz!$D$19,Stac!$S33))=FALSE,Opis_efektow_inz!$D$19,""),IF(ISERR(FIND(Opis_efektow_inz!$D$19,Stac!$S33))=FALSE,", ",""))</f>
        <v xml:space="preserve">K1st_U5, </v>
      </c>
      <c r="D28" s="38" t="s">
        <v>343</v>
      </c>
    </row>
    <row r="29" spans="1:4" x14ac:dyDescent="0.2">
      <c r="A29" s="117" t="str">
        <f>Stac!C34</f>
        <v>Język angielski</v>
      </c>
      <c r="B29" s="167" t="str">
        <f>CONCATENATE(IF(ISERR(FIND(Opis_efektow_inz!$D$5,Stac!$R34))=FALSE,Opis_efektow_inz!$D$5,""),IF(ISERR(FIND(Opis_efektow_inz!$D$5,Stac!$R34))=FALSE,", ",""),IF(ISERR(FIND(Opis_efektow_inz!$D$6,Stac!$R34))=FALSE,Opis_efektow_inz!$D$6,""),IF(ISERR(FIND(Opis_efektow_inz!$D$6,Stac!$R34))=FALSE,", ",""),IF(ISERR(FIND(Opis_efektow_inz!$D$7,Stac!$R34))=FALSE,Opis_efektow_inz!$D$7,""),IF(ISERR(FIND(Opis_efektow_inz!$D$7,Stac!$R34))=FALSE,", ",""))</f>
        <v/>
      </c>
      <c r="C29" s="171" t="str">
        <f>CONCATENATE(IF(ISERR(FIND(Opis_efektow_inz!$D$8,Stac!$S34))=FALSE,Opis_efektow_inz!$D$8,""),IF(ISERR(FIND(Opis_efektow_inz!$D$8,Stac!$S34))=FALSE,", ",""),IF(ISERR(FIND(Opis_efektow_inz!$D$9,Stac!$S34))=FALSE,Opis_efektow_inz!$D$9,""),IF(ISERR(FIND(Opis_efektow_inz!$D$9,Stac!$S34))=FALSE,", 
",""),IF(ISERR(FIND(Opis_efektow_inz!$D$10,Stac!$S34))=FALSE,Opis_efektow_inz!$D$10,""),IF(ISERR(FIND(Opis_efektow_inz!$D$10,Stac!$S34))=FALSE,", ",""),IF(ISERR(FIND(Opis_efektow_inz!$D$11,Stac!$S34))=FALSE,Opis_efektow_inz!$D$11,""),IF(ISERR(FIND(Opis_efektow_inz!$D$11,Stac!$S34))=FALSE,", ",""),IF(ISERR(FIND(Opis_efektow_inz!$D$12,Stac!$S34))=FALSE,Opis_efektow_inz!$D$12,""),IF(ISERR(FIND(Opis_efektow_inz!$D$12,Stac!$S34))=FALSE,", ",""),IF(ISERR(FIND(Opis_efektow_inz!$D$13,Stac!$S34))=FALSE,Opis_efektow_inz!$D$13,""),IF(ISERR(FIND(Opis_efektow_inz!$D$13,Stac!$S34))=FALSE,", ",""),IF(ISERR(FIND(Opis_efektow_inz!$D$14,Stac!$S34))=FALSE,Opis_efektow_inz!$D$14,""),IF(ISERR(FIND(Opis_efektow_inz!$D$14,Stac!$S34))=FALSE,", ",""),IF(ISERR(FIND(Opis_efektow_inz!$D$15,Stac!$S34))=FALSE,Opis_efektow_inz!$D$15,""),IF(ISERR(FIND(Opis_efektow_inz!$D$15,Stac!$S34))=FALSE,", ",""),IF(ISERR(FIND(Opis_efektow_inz!$D$16,Stac!$S34))=FALSE,Opis_efektow_inz!$D$16,""),IF(ISERR(FIND(Opis_efektow_inz!$D$16,Stac!$S34))=FALSE,", ",""),IF(ISERR(FIND(Opis_efektow_inz!$D$17,Stac!$S34))=FALSE,Opis_efektow_inz!$D$17,""),IF(ISERR(FIND(Opis_efektow_inz!$D$17,Stac!$S34))=FALSE,", ",""),IF(ISERR(FIND(Opis_efektow_inz!$D$18,Stac!$S34))=FALSE,Opis_efektow_inz!$D$18,""),IF(ISERR(FIND(Opis_efektow_inz!$D$18,Stac!$S34))=FALSE,", ",""),IF(ISERR(FIND(Opis_efektow_inz!$D$19,Stac!$S34))=FALSE,Opis_efektow_inz!$D$19,""),IF(ISERR(FIND(Opis_efektow_inz!$D$19,Stac!$S34))=FALSE,", ",""))</f>
        <v/>
      </c>
      <c r="D29" s="38"/>
    </row>
    <row r="30" spans="1:4" x14ac:dyDescent="0.2">
      <c r="A30" s="117" t="str">
        <f>Stac!C35</f>
        <v>Wychowanie fizyczne</v>
      </c>
      <c r="B30" s="167" t="str">
        <f>CONCATENATE(IF(ISERR(FIND(Opis_efektow_inz!$D$5,Stac!$R35))=FALSE,Opis_efektow_inz!$D$5,""),IF(ISERR(FIND(Opis_efektow_inz!$D$5,Stac!$R35))=FALSE,", ",""),IF(ISERR(FIND(Opis_efektow_inz!$D$6,Stac!$R35))=FALSE,Opis_efektow_inz!$D$6,""),IF(ISERR(FIND(Opis_efektow_inz!$D$6,Stac!$R35))=FALSE,", ",""),IF(ISERR(FIND(Opis_efektow_inz!$D$7,Stac!$R35))=FALSE,Opis_efektow_inz!$D$7,""),IF(ISERR(FIND(Opis_efektow_inz!$D$7,Stac!$R35))=FALSE,", ",""))</f>
        <v/>
      </c>
      <c r="C30" s="171" t="str">
        <f>CONCATENATE(IF(ISERR(FIND(Opis_efektow_inz!$D$8,Stac!$S35))=FALSE,Opis_efektow_inz!$D$8,""),IF(ISERR(FIND(Opis_efektow_inz!$D$8,Stac!$S35))=FALSE,", ",""),IF(ISERR(FIND(Opis_efektow_inz!$D$9,Stac!$S35))=FALSE,Opis_efektow_inz!$D$9,""),IF(ISERR(FIND(Opis_efektow_inz!$D$9,Stac!$S35))=FALSE,", 
",""),IF(ISERR(FIND(Opis_efektow_inz!$D$10,Stac!$S35))=FALSE,Opis_efektow_inz!$D$10,""),IF(ISERR(FIND(Opis_efektow_inz!$D$10,Stac!$S35))=FALSE,", ",""),IF(ISERR(FIND(Opis_efektow_inz!$D$11,Stac!$S35))=FALSE,Opis_efektow_inz!$D$11,""),IF(ISERR(FIND(Opis_efektow_inz!$D$11,Stac!$S35))=FALSE,", ",""),IF(ISERR(FIND(Opis_efektow_inz!$D$12,Stac!$S35))=FALSE,Opis_efektow_inz!$D$12,""),IF(ISERR(FIND(Opis_efektow_inz!$D$12,Stac!$S35))=FALSE,", ",""),IF(ISERR(FIND(Opis_efektow_inz!$D$13,Stac!$S35))=FALSE,Opis_efektow_inz!$D$13,""),IF(ISERR(FIND(Opis_efektow_inz!$D$13,Stac!$S35))=FALSE,", ",""),IF(ISERR(FIND(Opis_efektow_inz!$D$14,Stac!$S35))=FALSE,Opis_efektow_inz!$D$14,""),IF(ISERR(FIND(Opis_efektow_inz!$D$14,Stac!$S35))=FALSE,", ",""),IF(ISERR(FIND(Opis_efektow_inz!$D$15,Stac!$S35))=FALSE,Opis_efektow_inz!$D$15,""),IF(ISERR(FIND(Opis_efektow_inz!$D$15,Stac!$S35))=FALSE,", ",""),IF(ISERR(FIND(Opis_efektow_inz!$D$16,Stac!$S35))=FALSE,Opis_efektow_inz!$D$16,""),IF(ISERR(FIND(Opis_efektow_inz!$D$16,Stac!$S35))=FALSE,", ",""),IF(ISERR(FIND(Opis_efektow_inz!$D$17,Stac!$S35))=FALSE,Opis_efektow_inz!$D$17,""),IF(ISERR(FIND(Opis_efektow_inz!$D$17,Stac!$S35))=FALSE,", ",""),IF(ISERR(FIND(Opis_efektow_inz!$D$18,Stac!$S35))=FALSE,Opis_efektow_inz!$D$18,""),IF(ISERR(FIND(Opis_efektow_inz!$D$18,Stac!$S35))=FALSE,", ",""),IF(ISERR(FIND(Opis_efektow_inz!$D$19,Stac!$S35))=FALSE,Opis_efektow_inz!$D$19,""),IF(ISERR(FIND(Opis_efektow_inz!$D$19,Stac!$S35))=FALSE,", ",""))</f>
        <v/>
      </c>
      <c r="D30" s="38"/>
    </row>
    <row r="31" spans="1:4" ht="12.75" hidden="1" customHeight="1" x14ac:dyDescent="0.2">
      <c r="A31" s="117">
        <f>Stac!C36</f>
        <v>0</v>
      </c>
      <c r="B31" s="167" t="str">
        <f>CONCATENATE(IF(ISERR(FIND(Opis_efektow_inz!$D$5,Stac!$R36))=FALSE,Opis_efektow_inz!$D$5,""),IF(ISERR(FIND(Opis_efektow_inz!$D$5,Stac!$R36))=FALSE,", ",""),IF(ISERR(FIND(Opis_efektow_inz!$D$6,Stac!$R36))=FALSE,Opis_efektow_inz!$D$6,""),IF(ISERR(FIND(Opis_efektow_inz!$D$6,Stac!$R36))=FALSE,", ",""),IF(ISERR(FIND(Opis_efektow_inz!$D$7,Stac!$R36))=FALSE,Opis_efektow_inz!$D$7,""),IF(ISERR(FIND(Opis_efektow_inz!$D$7,Stac!$R36))=FALSE,", ",""))</f>
        <v/>
      </c>
      <c r="C31" s="171" t="str">
        <f>CONCATENATE(IF(ISERR(FIND(Opis_efektow_inz!$D$8,Stac!$S36))=FALSE,Opis_efektow_inz!$D$8,""),IF(ISERR(FIND(Opis_efektow_inz!$D$8,Stac!$S36))=FALSE,", ",""),IF(ISERR(FIND(Opis_efektow_inz!$D$9,Stac!$S36))=FALSE,Opis_efektow_inz!$D$9,""),IF(ISERR(FIND(Opis_efektow_inz!$D$9,Stac!$S36))=FALSE,", 
",""),IF(ISERR(FIND(Opis_efektow_inz!$D$10,Stac!$S36))=FALSE,Opis_efektow_inz!$D$10,""),IF(ISERR(FIND(Opis_efektow_inz!$D$10,Stac!$S36))=FALSE,", ",""),IF(ISERR(FIND(Opis_efektow_inz!$D$11,Stac!$S36))=FALSE,Opis_efektow_inz!$D$11,""),IF(ISERR(FIND(Opis_efektow_inz!$D$11,Stac!$S36))=FALSE,", ",""),IF(ISERR(FIND(Opis_efektow_inz!$D$12,Stac!$S36))=FALSE,Opis_efektow_inz!$D$12,""),IF(ISERR(FIND(Opis_efektow_inz!$D$12,Stac!$S36))=FALSE,", ",""),IF(ISERR(FIND(Opis_efektow_inz!$D$13,Stac!$S36))=FALSE,Opis_efektow_inz!$D$13,""),IF(ISERR(FIND(Opis_efektow_inz!$D$13,Stac!$S36))=FALSE,", ",""),IF(ISERR(FIND(Opis_efektow_inz!$D$14,Stac!$S36))=FALSE,Opis_efektow_inz!$D$14,""),IF(ISERR(FIND(Opis_efektow_inz!$D$14,Stac!$S36))=FALSE,", ",""),IF(ISERR(FIND(Opis_efektow_inz!$D$15,Stac!$S36))=FALSE,Opis_efektow_inz!$D$15,""),IF(ISERR(FIND(Opis_efektow_inz!$D$15,Stac!$S36))=FALSE,", ",""),IF(ISERR(FIND(Opis_efektow_inz!$D$16,Stac!$S36))=FALSE,Opis_efektow_inz!$D$16,""),IF(ISERR(FIND(Opis_efektow_inz!$D$16,Stac!$S36))=FALSE,", ",""),IF(ISERR(FIND(Opis_efektow_inz!$D$17,Stac!$S36))=FALSE,Opis_efektow_inz!$D$17,""),IF(ISERR(FIND(Opis_efektow_inz!$D$17,Stac!$S36))=FALSE,", ",""),IF(ISERR(FIND(Opis_efektow_inz!$D$18,Stac!$S36))=FALSE,Opis_efektow_inz!$D$18,""),IF(ISERR(FIND(Opis_efektow_inz!$D$18,Stac!$S36))=FALSE,", ",""),IF(ISERR(FIND(Opis_efektow_inz!$D$19,Stac!$S36))=FALSE,Opis_efektow_inz!$D$19,""),IF(ISERR(FIND(Opis_efektow_inz!$D$19,Stac!$S36))=FALSE,", ",""))</f>
        <v/>
      </c>
      <c r="D31" s="38"/>
    </row>
    <row r="32" spans="1:4" ht="12.75" hidden="1" customHeight="1" x14ac:dyDescent="0.2">
      <c r="A32" s="117">
        <f>Stac!C37</f>
        <v>0</v>
      </c>
      <c r="B32" s="167" t="str">
        <f>CONCATENATE(IF(ISERR(FIND(Opis_efektow_inz!$D$5,Stac!$R37))=FALSE,Opis_efektow_inz!$D$5,""),IF(ISERR(FIND(Opis_efektow_inz!$D$5,Stac!$R37))=FALSE,", ",""),IF(ISERR(FIND(Opis_efektow_inz!$D$6,Stac!$R37))=FALSE,Opis_efektow_inz!$D$6,""),IF(ISERR(FIND(Opis_efektow_inz!$D$6,Stac!$R37))=FALSE,", ",""),IF(ISERR(FIND(Opis_efektow_inz!$D$7,Stac!$R37))=FALSE,Opis_efektow_inz!$D$7,""),IF(ISERR(FIND(Opis_efektow_inz!$D$7,Stac!$R37))=FALSE,", ",""))</f>
        <v/>
      </c>
      <c r="C32" s="171" t="str">
        <f>CONCATENATE(IF(ISERR(FIND(Opis_efektow_inz!$D$8,Stac!$S37))=FALSE,Opis_efektow_inz!$D$8,""),IF(ISERR(FIND(Opis_efektow_inz!$D$8,Stac!$S37))=FALSE,", ",""),IF(ISERR(FIND(Opis_efektow_inz!$D$9,Stac!$S37))=FALSE,Opis_efektow_inz!$D$9,""),IF(ISERR(FIND(Opis_efektow_inz!$D$9,Stac!$S37))=FALSE,", 
",""),IF(ISERR(FIND(Opis_efektow_inz!$D$10,Stac!$S37))=FALSE,Opis_efektow_inz!$D$10,""),IF(ISERR(FIND(Opis_efektow_inz!$D$10,Stac!$S37))=FALSE,", ",""),IF(ISERR(FIND(Opis_efektow_inz!$D$11,Stac!$S37))=FALSE,Opis_efektow_inz!$D$11,""),IF(ISERR(FIND(Opis_efektow_inz!$D$11,Stac!$S37))=FALSE,", ",""),IF(ISERR(FIND(Opis_efektow_inz!$D$12,Stac!$S37))=FALSE,Opis_efektow_inz!$D$12,""),IF(ISERR(FIND(Opis_efektow_inz!$D$12,Stac!$S37))=FALSE,", ",""),IF(ISERR(FIND(Opis_efektow_inz!$D$13,Stac!$S37))=FALSE,Opis_efektow_inz!$D$13,""),IF(ISERR(FIND(Opis_efektow_inz!$D$13,Stac!$S37))=FALSE,", ",""),IF(ISERR(FIND(Opis_efektow_inz!$D$14,Stac!$S37))=FALSE,Opis_efektow_inz!$D$14,""),IF(ISERR(FIND(Opis_efektow_inz!$D$14,Stac!$S37))=FALSE,", ",""),IF(ISERR(FIND(Opis_efektow_inz!$D$15,Stac!$S37))=FALSE,Opis_efektow_inz!$D$15,""),IF(ISERR(FIND(Opis_efektow_inz!$D$15,Stac!$S37))=FALSE,", ",""),IF(ISERR(FIND(Opis_efektow_inz!$D$16,Stac!$S37))=FALSE,Opis_efektow_inz!$D$16,""),IF(ISERR(FIND(Opis_efektow_inz!$D$16,Stac!$S37))=FALSE,", ",""),IF(ISERR(FIND(Opis_efektow_inz!$D$17,Stac!$S37))=FALSE,Opis_efektow_inz!$D$17,""),IF(ISERR(FIND(Opis_efektow_inz!$D$17,Stac!$S37))=FALSE,", ",""),IF(ISERR(FIND(Opis_efektow_inz!$D$18,Stac!$S37))=FALSE,Opis_efektow_inz!$D$18,""),IF(ISERR(FIND(Opis_efektow_inz!$D$18,Stac!$S37))=FALSE,", ",""),IF(ISERR(FIND(Opis_efektow_inz!$D$19,Stac!$S37))=FALSE,Opis_efektow_inz!$D$19,""),IF(ISERR(FIND(Opis_efektow_inz!$D$19,Stac!$S37))=FALSE,", ",""))</f>
        <v/>
      </c>
      <c r="D32" s="38"/>
    </row>
    <row r="33" spans="1:4" x14ac:dyDescent="0.2">
      <c r="A33" s="280" t="str">
        <f>Stac!C38</f>
        <v>Semestr 3:</v>
      </c>
      <c r="B33" s="167" t="str">
        <f>CONCATENATE(IF(ISERR(FIND(Opis_efektow_inz!$D$5,Stac!$R38))=FALSE,Opis_efektow_inz!$D$5,""),IF(ISERR(FIND(Opis_efektow_inz!$D$5,Stac!$R38))=FALSE,", ",""),IF(ISERR(FIND(Opis_efektow_inz!$D$6,Stac!$R38))=FALSE,Opis_efektow_inz!$D$6,""),IF(ISERR(FIND(Opis_efektow_inz!$D$6,Stac!$R38))=FALSE,", ",""),IF(ISERR(FIND(Opis_efektow_inz!$D$7,Stac!$R38))=FALSE,Opis_efektow_inz!$D$7,""),IF(ISERR(FIND(Opis_efektow_inz!$D$7,Stac!$R38))=FALSE,", ",""))</f>
        <v/>
      </c>
      <c r="C33" s="171" t="str">
        <f>CONCATENATE(IF(ISERR(FIND(Opis_efektow_inz!$D$8,Stac!$S38))=FALSE,Opis_efektow_inz!$D$8,""),IF(ISERR(FIND(Opis_efektow_inz!$D$8,Stac!$S38))=FALSE,", ",""),IF(ISERR(FIND(Opis_efektow_inz!$D$9,Stac!$S38))=FALSE,Opis_efektow_inz!$D$9,""),IF(ISERR(FIND(Opis_efektow_inz!$D$9,Stac!$S38))=FALSE,", 
",""),IF(ISERR(FIND(Opis_efektow_inz!$D$10,Stac!$S38))=FALSE,Opis_efektow_inz!$D$10,""),IF(ISERR(FIND(Opis_efektow_inz!$D$10,Stac!$S38))=FALSE,", ",""),IF(ISERR(FIND(Opis_efektow_inz!$D$11,Stac!$S38))=FALSE,Opis_efektow_inz!$D$11,""),IF(ISERR(FIND(Opis_efektow_inz!$D$11,Stac!$S38))=FALSE,", ",""),IF(ISERR(FIND(Opis_efektow_inz!$D$12,Stac!$S38))=FALSE,Opis_efektow_inz!$D$12,""),IF(ISERR(FIND(Opis_efektow_inz!$D$12,Stac!$S38))=FALSE,", ",""),IF(ISERR(FIND(Opis_efektow_inz!$D$13,Stac!$S38))=FALSE,Opis_efektow_inz!$D$13,""),IF(ISERR(FIND(Opis_efektow_inz!$D$13,Stac!$S38))=FALSE,", ",""),IF(ISERR(FIND(Opis_efektow_inz!$D$14,Stac!$S38))=FALSE,Opis_efektow_inz!$D$14,""),IF(ISERR(FIND(Opis_efektow_inz!$D$14,Stac!$S38))=FALSE,", ",""),IF(ISERR(FIND(Opis_efektow_inz!$D$15,Stac!$S38))=FALSE,Opis_efektow_inz!$D$15,""),IF(ISERR(FIND(Opis_efektow_inz!$D$15,Stac!$S38))=FALSE,", ",""),IF(ISERR(FIND(Opis_efektow_inz!$D$16,Stac!$S38))=FALSE,Opis_efektow_inz!$D$16,""),IF(ISERR(FIND(Opis_efektow_inz!$D$16,Stac!$S38))=FALSE,", ",""),IF(ISERR(FIND(Opis_efektow_inz!$D$17,Stac!$S38))=FALSE,Opis_efektow_inz!$D$17,""),IF(ISERR(FIND(Opis_efektow_inz!$D$17,Stac!$S38))=FALSE,", ",""),IF(ISERR(FIND(Opis_efektow_inz!$D$18,Stac!$S38))=FALSE,Opis_efektow_inz!$D$18,""),IF(ISERR(FIND(Opis_efektow_inz!$D$18,Stac!$S38))=FALSE,", ",""),IF(ISERR(FIND(Opis_efektow_inz!$D$19,Stac!$S38))=FALSE,Opis_efektow_inz!$D$19,""),IF(ISERR(FIND(Opis_efektow_inz!$D$19,Stac!$S38))=FALSE,", ",""))</f>
        <v/>
      </c>
      <c r="D33" s="38"/>
    </row>
    <row r="34" spans="1:4" x14ac:dyDescent="0.2">
      <c r="A34" s="117" t="str">
        <f>Stac!C39</f>
        <v>Moduł kształcenia</v>
      </c>
      <c r="B34" s="167" t="str">
        <f>CONCATENATE(IF(ISERR(FIND(Opis_efektow_inz!$D$5,Stac!$R39))=FALSE,Opis_efektow_inz!$D$5,""),IF(ISERR(FIND(Opis_efektow_inz!$D$5,Stac!$R39))=FALSE,", ",""),IF(ISERR(FIND(Opis_efektow_inz!$D$6,Stac!$R39))=FALSE,Opis_efektow_inz!$D$6,""),IF(ISERR(FIND(Opis_efektow_inz!$D$6,Stac!$R39))=FALSE,", ",""),IF(ISERR(FIND(Opis_efektow_inz!$D$7,Stac!$R39))=FALSE,Opis_efektow_inz!$D$7,""),IF(ISERR(FIND(Opis_efektow_inz!$D$7,Stac!$R39))=FALSE,", ",""))</f>
        <v/>
      </c>
      <c r="C34" s="171" t="str">
        <f>CONCATENATE(IF(ISERR(FIND(Opis_efektow_inz!$D$8,Stac!$S39))=FALSE,Opis_efektow_inz!$D$8,""),IF(ISERR(FIND(Opis_efektow_inz!$D$8,Stac!$S39))=FALSE,", ",""),IF(ISERR(FIND(Opis_efektow_inz!$D$9,Stac!$S39))=FALSE,Opis_efektow_inz!$D$9,""),IF(ISERR(FIND(Opis_efektow_inz!$D$9,Stac!$S39))=FALSE,", 
",""),IF(ISERR(FIND(Opis_efektow_inz!$D$10,Stac!$S39))=FALSE,Opis_efektow_inz!$D$10,""),IF(ISERR(FIND(Opis_efektow_inz!$D$10,Stac!$S39))=FALSE,", ",""),IF(ISERR(FIND(Opis_efektow_inz!$D$11,Stac!$S39))=FALSE,Opis_efektow_inz!$D$11,""),IF(ISERR(FIND(Opis_efektow_inz!$D$11,Stac!$S39))=FALSE,", ",""),IF(ISERR(FIND(Opis_efektow_inz!$D$12,Stac!$S39))=FALSE,Opis_efektow_inz!$D$12,""),IF(ISERR(FIND(Opis_efektow_inz!$D$12,Stac!$S39))=FALSE,", ",""),IF(ISERR(FIND(Opis_efektow_inz!$D$13,Stac!$S39))=FALSE,Opis_efektow_inz!$D$13,""),IF(ISERR(FIND(Opis_efektow_inz!$D$13,Stac!$S39))=FALSE,", ",""),IF(ISERR(FIND(Opis_efektow_inz!$D$14,Stac!$S39))=FALSE,Opis_efektow_inz!$D$14,""),IF(ISERR(FIND(Opis_efektow_inz!$D$14,Stac!$S39))=FALSE,", ",""),IF(ISERR(FIND(Opis_efektow_inz!$D$15,Stac!$S39))=FALSE,Opis_efektow_inz!$D$15,""),IF(ISERR(FIND(Opis_efektow_inz!$D$15,Stac!$S39))=FALSE,", ",""),IF(ISERR(FIND(Opis_efektow_inz!$D$16,Stac!$S39))=FALSE,Opis_efektow_inz!$D$16,""),IF(ISERR(FIND(Opis_efektow_inz!$D$16,Stac!$S39))=FALSE,", ",""),IF(ISERR(FIND(Opis_efektow_inz!$D$17,Stac!$S39))=FALSE,Opis_efektow_inz!$D$17,""),IF(ISERR(FIND(Opis_efektow_inz!$D$17,Stac!$S39))=FALSE,", ",""),IF(ISERR(FIND(Opis_efektow_inz!$D$18,Stac!$S39))=FALSE,Opis_efektow_inz!$D$18,""),IF(ISERR(FIND(Opis_efektow_inz!$D$18,Stac!$S39))=FALSE,", ",""),IF(ISERR(FIND(Opis_efektow_inz!$D$19,Stac!$S39))=FALSE,Opis_efektow_inz!$D$19,""),IF(ISERR(FIND(Opis_efektow_inz!$D$19,Stac!$S39))=FALSE,", ",""))</f>
        <v/>
      </c>
      <c r="D34" s="38"/>
    </row>
    <row r="35" spans="1:4" ht="25.5" x14ac:dyDescent="0.2">
      <c r="A35" s="117" t="str">
        <f>Stac!C40</f>
        <v>Podstawy techniki cyfrowej</v>
      </c>
      <c r="B35" s="167" t="str">
        <f>CONCATENATE(IF(ISERR(FIND(Opis_efektow_inz!$D$5,Stac!$R40))=FALSE,Opis_efektow_inz!$D$5,""),IF(ISERR(FIND(Opis_efektow_inz!$D$5,Stac!$R40))=FALSE,", ",""),IF(ISERR(FIND(Opis_efektow_inz!$D$6,Stac!$R40))=FALSE,Opis_efektow_inz!$D$6,""),IF(ISERR(FIND(Opis_efektow_inz!$D$6,Stac!$R40))=FALSE,", ",""),IF(ISERR(FIND(Opis_efektow_inz!$D$7,Stac!$R40))=FALSE,Opis_efektow_inz!$D$7,""),IF(ISERR(FIND(Opis_efektow_inz!$D$7,Stac!$R40))=FALSE,", ",""))</f>
        <v xml:space="preserve">K1st_W7, </v>
      </c>
      <c r="C35" s="171" t="str">
        <f>CONCATENATE(IF(ISERR(FIND(Opis_efektow_inz!$D$8,Stac!$S40))=FALSE,Opis_efektow_inz!$D$8,""),IF(ISERR(FIND(Opis_efektow_inz!$D$8,Stac!$S40))=FALSE,", ",""),IF(ISERR(FIND(Opis_efektow_inz!$D$9,Stac!$S40))=FALSE,Opis_efektow_inz!$D$9,""),IF(ISERR(FIND(Opis_efektow_inz!$D$9,Stac!$S40))=FALSE,", 
",""),IF(ISERR(FIND(Opis_efektow_inz!$D$10,Stac!$S40))=FALSE,Opis_efektow_inz!$D$10,""),IF(ISERR(FIND(Opis_efektow_inz!$D$10,Stac!$S40))=FALSE,", ",""),IF(ISERR(FIND(Opis_efektow_inz!$D$11,Stac!$S40))=FALSE,Opis_efektow_inz!$D$11,""),IF(ISERR(FIND(Opis_efektow_inz!$D$11,Stac!$S40))=FALSE,", ",""),IF(ISERR(FIND(Opis_efektow_inz!$D$12,Stac!$S40))=FALSE,Opis_efektow_inz!$D$12,""),IF(ISERR(FIND(Opis_efektow_inz!$D$12,Stac!$S40))=FALSE,", ",""),IF(ISERR(FIND(Opis_efektow_inz!$D$13,Stac!$S40))=FALSE,Opis_efektow_inz!$D$13,""),IF(ISERR(FIND(Opis_efektow_inz!$D$13,Stac!$S40))=FALSE,", ",""),IF(ISERR(FIND(Opis_efektow_inz!$D$14,Stac!$S40))=FALSE,Opis_efektow_inz!$D$14,""),IF(ISERR(FIND(Opis_efektow_inz!$D$14,Stac!$S40))=FALSE,", ",""),IF(ISERR(FIND(Opis_efektow_inz!$D$15,Stac!$S40))=FALSE,Opis_efektow_inz!$D$15,""),IF(ISERR(FIND(Opis_efektow_inz!$D$15,Stac!$S40))=FALSE,", ",""),IF(ISERR(FIND(Opis_efektow_inz!$D$16,Stac!$S40))=FALSE,Opis_efektow_inz!$D$16,""),IF(ISERR(FIND(Opis_efektow_inz!$D$16,Stac!$S40))=FALSE,", ",""),IF(ISERR(FIND(Opis_efektow_inz!$D$17,Stac!$S40))=FALSE,Opis_efektow_inz!$D$17,""),IF(ISERR(FIND(Opis_efektow_inz!$D$17,Stac!$S40))=FALSE,", ",""),IF(ISERR(FIND(Opis_efektow_inz!$D$18,Stac!$S40))=FALSE,Opis_efektow_inz!$D$18,""),IF(ISERR(FIND(Opis_efektow_inz!$D$18,Stac!$S40))=FALSE,", ",""),IF(ISERR(FIND(Opis_efektow_inz!$D$19,Stac!$S40))=FALSE,Opis_efektow_inz!$D$19,""),IF(ISERR(FIND(Opis_efektow_inz!$D$19,Stac!$S40))=FALSE,", ",""))</f>
        <v xml:space="preserve">K1st_U3, K1st_U4, 
K1st_U13, </v>
      </c>
      <c r="D35" s="38" t="s">
        <v>344</v>
      </c>
    </row>
    <row r="36" spans="1:4" ht="25.5" x14ac:dyDescent="0.2">
      <c r="A36" s="117" t="str">
        <f>Stac!C41</f>
        <v>Programowanie systemowe i współbieżne</v>
      </c>
      <c r="B36" s="167" t="str">
        <f>CONCATENATE(IF(ISERR(FIND(Opis_efektow_inz!$D$5,Stac!$R41))=FALSE,Opis_efektow_inz!$D$5,""),IF(ISERR(FIND(Opis_efektow_inz!$D$5,Stac!$R41))=FALSE,", ",""),IF(ISERR(FIND(Opis_efektow_inz!$D$6,Stac!$R41))=FALSE,Opis_efektow_inz!$D$6,""),IF(ISERR(FIND(Opis_efektow_inz!$D$6,Stac!$R41))=FALSE,", ",""),IF(ISERR(FIND(Opis_efektow_inz!$D$7,Stac!$R41))=FALSE,Opis_efektow_inz!$D$7,""),IF(ISERR(FIND(Opis_efektow_inz!$D$7,Stac!$R41))=FALSE,", ",""))</f>
        <v xml:space="preserve">K1st_W6, K1st_W7, </v>
      </c>
      <c r="C36" s="171" t="str">
        <f>CONCATENATE(IF(ISERR(FIND(Opis_efektow_inz!$D$8,Stac!$S41))=FALSE,Opis_efektow_inz!$D$8,""),IF(ISERR(FIND(Opis_efektow_inz!$D$8,Stac!$S41))=FALSE,", ",""),IF(ISERR(FIND(Opis_efektow_inz!$D$9,Stac!$S41))=FALSE,Opis_efektow_inz!$D$9,""),IF(ISERR(FIND(Opis_efektow_inz!$D$9,Stac!$S41))=FALSE,", 
",""),IF(ISERR(FIND(Opis_efektow_inz!$D$10,Stac!$S41))=FALSE,Opis_efektow_inz!$D$10,""),IF(ISERR(FIND(Opis_efektow_inz!$D$10,Stac!$S41))=FALSE,", ",""),IF(ISERR(FIND(Opis_efektow_inz!$D$11,Stac!$S41))=FALSE,Opis_efektow_inz!$D$11,""),IF(ISERR(FIND(Opis_efektow_inz!$D$11,Stac!$S41))=FALSE,", ",""),IF(ISERR(FIND(Opis_efektow_inz!$D$12,Stac!$S41))=FALSE,Opis_efektow_inz!$D$12,""),IF(ISERR(FIND(Opis_efektow_inz!$D$12,Stac!$S41))=FALSE,", ",""),IF(ISERR(FIND(Opis_efektow_inz!$D$13,Stac!$S41))=FALSE,Opis_efektow_inz!$D$13,""),IF(ISERR(FIND(Opis_efektow_inz!$D$13,Stac!$S41))=FALSE,", ",""),IF(ISERR(FIND(Opis_efektow_inz!$D$14,Stac!$S41))=FALSE,Opis_efektow_inz!$D$14,""),IF(ISERR(FIND(Opis_efektow_inz!$D$14,Stac!$S41))=FALSE,", ",""),IF(ISERR(FIND(Opis_efektow_inz!$D$15,Stac!$S41))=FALSE,Opis_efektow_inz!$D$15,""),IF(ISERR(FIND(Opis_efektow_inz!$D$15,Stac!$S41))=FALSE,", ",""),IF(ISERR(FIND(Opis_efektow_inz!$D$16,Stac!$S41))=FALSE,Opis_efektow_inz!$D$16,""),IF(ISERR(FIND(Opis_efektow_inz!$D$16,Stac!$S41))=FALSE,", ",""),IF(ISERR(FIND(Opis_efektow_inz!$D$17,Stac!$S41))=FALSE,Opis_efektow_inz!$D$17,""),IF(ISERR(FIND(Opis_efektow_inz!$D$17,Stac!$S41))=FALSE,", ",""),IF(ISERR(FIND(Opis_efektow_inz!$D$18,Stac!$S41))=FALSE,Opis_efektow_inz!$D$18,""),IF(ISERR(FIND(Opis_efektow_inz!$D$18,Stac!$S41))=FALSE,", ",""),IF(ISERR(FIND(Opis_efektow_inz!$D$19,Stac!$S41))=FALSE,Opis_efektow_inz!$D$19,""),IF(ISERR(FIND(Opis_efektow_inz!$D$19,Stac!$S41))=FALSE,", ",""))</f>
        <v xml:space="preserve">K1st_U4, 
K1st_U8, K1st_U10, K1st_U11, </v>
      </c>
      <c r="D36" s="38" t="s">
        <v>344</v>
      </c>
    </row>
    <row r="37" spans="1:4" ht="25.5" x14ac:dyDescent="0.2">
      <c r="A37" s="117" t="str">
        <f>Stac!C42</f>
        <v>Metody probabilistyczne</v>
      </c>
      <c r="B37" s="167" t="str">
        <f>CONCATENATE(IF(ISERR(FIND(Opis_efektow_inz!$D$5,Stac!$R42))=FALSE,Opis_efektow_inz!$D$5,""),IF(ISERR(FIND(Opis_efektow_inz!$D$5,Stac!$R42))=FALSE,", ",""),IF(ISERR(FIND(Opis_efektow_inz!$D$6,Stac!$R42))=FALSE,Opis_efektow_inz!$D$6,""),IF(ISERR(FIND(Opis_efektow_inz!$D$6,Stac!$R42))=FALSE,", ",""),IF(ISERR(FIND(Opis_efektow_inz!$D$7,Stac!$R42))=FALSE,Opis_efektow_inz!$D$7,""),IF(ISERR(FIND(Opis_efektow_inz!$D$7,Stac!$R42))=FALSE,", ",""))</f>
        <v/>
      </c>
      <c r="C37" s="171" t="str">
        <f>CONCATENATE(IF(ISERR(FIND(Opis_efektow_inz!$D$8,Stac!$S42))=FALSE,Opis_efektow_inz!$D$8,""),IF(ISERR(FIND(Opis_efektow_inz!$D$8,Stac!$S42))=FALSE,", ",""),IF(ISERR(FIND(Opis_efektow_inz!$D$9,Stac!$S42))=FALSE,Opis_efektow_inz!$D$9,""),IF(ISERR(FIND(Opis_efektow_inz!$D$9,Stac!$S42))=FALSE,", 
",""),IF(ISERR(FIND(Opis_efektow_inz!$D$10,Stac!$S42))=FALSE,Opis_efektow_inz!$D$10,""),IF(ISERR(FIND(Opis_efektow_inz!$D$10,Stac!$S42))=FALSE,", ",""),IF(ISERR(FIND(Opis_efektow_inz!$D$11,Stac!$S42))=FALSE,Opis_efektow_inz!$D$11,""),IF(ISERR(FIND(Opis_efektow_inz!$D$11,Stac!$S42))=FALSE,", ",""),IF(ISERR(FIND(Opis_efektow_inz!$D$12,Stac!$S42))=FALSE,Opis_efektow_inz!$D$12,""),IF(ISERR(FIND(Opis_efektow_inz!$D$12,Stac!$S42))=FALSE,", ",""),IF(ISERR(FIND(Opis_efektow_inz!$D$13,Stac!$S42))=FALSE,Opis_efektow_inz!$D$13,""),IF(ISERR(FIND(Opis_efektow_inz!$D$13,Stac!$S42))=FALSE,", ",""),IF(ISERR(FIND(Opis_efektow_inz!$D$14,Stac!$S42))=FALSE,Opis_efektow_inz!$D$14,""),IF(ISERR(FIND(Opis_efektow_inz!$D$14,Stac!$S42))=FALSE,", ",""),IF(ISERR(FIND(Opis_efektow_inz!$D$15,Stac!$S42))=FALSE,Opis_efektow_inz!$D$15,""),IF(ISERR(FIND(Opis_efektow_inz!$D$15,Stac!$S42))=FALSE,", ",""),IF(ISERR(FIND(Opis_efektow_inz!$D$16,Stac!$S42))=FALSE,Opis_efektow_inz!$D$16,""),IF(ISERR(FIND(Opis_efektow_inz!$D$16,Stac!$S42))=FALSE,", ",""),IF(ISERR(FIND(Opis_efektow_inz!$D$17,Stac!$S42))=FALSE,Opis_efektow_inz!$D$17,""),IF(ISERR(FIND(Opis_efektow_inz!$D$17,Stac!$S42))=FALSE,", ",""),IF(ISERR(FIND(Opis_efektow_inz!$D$18,Stac!$S42))=FALSE,Opis_efektow_inz!$D$18,""),IF(ISERR(FIND(Opis_efektow_inz!$D$18,Stac!$S42))=FALSE,", ",""),IF(ISERR(FIND(Opis_efektow_inz!$D$19,Stac!$S42))=FALSE,Opis_efektow_inz!$D$19,""),IF(ISERR(FIND(Opis_efektow_inz!$D$19,Stac!$S42))=FALSE,", ",""))</f>
        <v xml:space="preserve">K1st_U3, K1st_U4, 
</v>
      </c>
      <c r="D37" s="38" t="s">
        <v>343</v>
      </c>
    </row>
    <row r="38" spans="1:4" ht="25.5" x14ac:dyDescent="0.2">
      <c r="A38" s="117" t="str">
        <f>Stac!C43</f>
        <v>Optymalizacja kombinatoryczna</v>
      </c>
      <c r="B38" s="167" t="str">
        <f>CONCATENATE(IF(ISERR(FIND(Opis_efektow_inz!$D$5,Stac!$R43))=FALSE,Opis_efektow_inz!$D$5,""),IF(ISERR(FIND(Opis_efektow_inz!$D$5,Stac!$R43))=FALSE,", ",""),IF(ISERR(FIND(Opis_efektow_inz!$D$6,Stac!$R43))=FALSE,Opis_efektow_inz!$D$6,""),IF(ISERR(FIND(Opis_efektow_inz!$D$6,Stac!$R43))=FALSE,", ",""),IF(ISERR(FIND(Opis_efektow_inz!$D$7,Stac!$R43))=FALSE,Opis_efektow_inz!$D$7,""),IF(ISERR(FIND(Opis_efektow_inz!$D$7,Stac!$R43))=FALSE,", ",""))</f>
        <v xml:space="preserve">K1st_W7, </v>
      </c>
      <c r="C38" s="171" t="str">
        <f>CONCATENATE(IF(ISERR(FIND(Opis_efektow_inz!$D$8,Stac!$S43))=FALSE,Opis_efektow_inz!$D$8,""),IF(ISERR(FIND(Opis_efektow_inz!$D$8,Stac!$S43))=FALSE,", ",""),IF(ISERR(FIND(Opis_efektow_inz!$D$9,Stac!$S43))=FALSE,Opis_efektow_inz!$D$9,""),IF(ISERR(FIND(Opis_efektow_inz!$D$9,Stac!$S43))=FALSE,", 
",""),IF(ISERR(FIND(Opis_efektow_inz!$D$10,Stac!$S43))=FALSE,Opis_efektow_inz!$D$10,""),IF(ISERR(FIND(Opis_efektow_inz!$D$10,Stac!$S43))=FALSE,", ",""),IF(ISERR(FIND(Opis_efektow_inz!$D$11,Stac!$S43))=FALSE,Opis_efektow_inz!$D$11,""),IF(ISERR(FIND(Opis_efektow_inz!$D$11,Stac!$S43))=FALSE,", ",""),IF(ISERR(FIND(Opis_efektow_inz!$D$12,Stac!$S43))=FALSE,Opis_efektow_inz!$D$12,""),IF(ISERR(FIND(Opis_efektow_inz!$D$12,Stac!$S43))=FALSE,", ",""),IF(ISERR(FIND(Opis_efektow_inz!$D$13,Stac!$S43))=FALSE,Opis_efektow_inz!$D$13,""),IF(ISERR(FIND(Opis_efektow_inz!$D$13,Stac!$S43))=FALSE,", ",""),IF(ISERR(FIND(Opis_efektow_inz!$D$14,Stac!$S43))=FALSE,Opis_efektow_inz!$D$14,""),IF(ISERR(FIND(Opis_efektow_inz!$D$14,Stac!$S43))=FALSE,", ",""),IF(ISERR(FIND(Opis_efektow_inz!$D$15,Stac!$S43))=FALSE,Opis_efektow_inz!$D$15,""),IF(ISERR(FIND(Opis_efektow_inz!$D$15,Stac!$S43))=FALSE,", ",""),IF(ISERR(FIND(Opis_efektow_inz!$D$16,Stac!$S43))=FALSE,Opis_efektow_inz!$D$16,""),IF(ISERR(FIND(Opis_efektow_inz!$D$16,Stac!$S43))=FALSE,", ",""),IF(ISERR(FIND(Opis_efektow_inz!$D$17,Stac!$S43))=FALSE,Opis_efektow_inz!$D$17,""),IF(ISERR(FIND(Opis_efektow_inz!$D$17,Stac!$S43))=FALSE,", ",""),IF(ISERR(FIND(Opis_efektow_inz!$D$18,Stac!$S43))=FALSE,Opis_efektow_inz!$D$18,""),IF(ISERR(FIND(Opis_efektow_inz!$D$18,Stac!$S43))=FALSE,", ",""),IF(ISERR(FIND(Opis_efektow_inz!$D$19,Stac!$S43))=FALSE,Opis_efektow_inz!$D$19,""),IF(ISERR(FIND(Opis_efektow_inz!$D$19,Stac!$S43))=FALSE,", ",""))</f>
        <v xml:space="preserve">K1st_U3, K1st_U4, 
K1st_U8, K1st_U11, </v>
      </c>
      <c r="D38" s="38" t="s">
        <v>344</v>
      </c>
    </row>
    <row r="39" spans="1:4" x14ac:dyDescent="0.2">
      <c r="A39" s="117" t="str">
        <f>Stac!C44</f>
        <v>Programowanie obiektowe</v>
      </c>
      <c r="B39" s="167" t="str">
        <f>CONCATENATE(IF(ISERR(FIND(Opis_efektow_inz!$D$5,Stac!$R44))=FALSE,Opis_efektow_inz!$D$5,""),IF(ISERR(FIND(Opis_efektow_inz!$D$5,Stac!$R44))=FALSE,", ",""),IF(ISERR(FIND(Opis_efektow_inz!$D$6,Stac!$R44))=FALSE,Opis_efektow_inz!$D$6,""),IF(ISERR(FIND(Opis_efektow_inz!$D$6,Stac!$R44))=FALSE,", ",""),IF(ISERR(FIND(Opis_efektow_inz!$D$7,Stac!$R44))=FALSE,Opis_efektow_inz!$D$7,""),IF(ISERR(FIND(Opis_efektow_inz!$D$7,Stac!$R44))=FALSE,", ",""))</f>
        <v xml:space="preserve">K1st_W6, K1st_W7, </v>
      </c>
      <c r="C39" s="171" t="str">
        <f>CONCATENATE(IF(ISERR(FIND(Opis_efektow_inz!$D$8,Stac!$S44))=FALSE,Opis_efektow_inz!$D$8,""),IF(ISERR(FIND(Opis_efektow_inz!$D$8,Stac!$S44))=FALSE,", ",""),IF(ISERR(FIND(Opis_efektow_inz!$D$9,Stac!$S44))=FALSE,Opis_efektow_inz!$D$9,""),IF(ISERR(FIND(Opis_efektow_inz!$D$9,Stac!$S44))=FALSE,", 
",""),IF(ISERR(FIND(Opis_efektow_inz!$D$10,Stac!$S44))=FALSE,Opis_efektow_inz!$D$10,""),IF(ISERR(FIND(Opis_efektow_inz!$D$10,Stac!$S44))=FALSE,", ",""),IF(ISERR(FIND(Opis_efektow_inz!$D$11,Stac!$S44))=FALSE,Opis_efektow_inz!$D$11,""),IF(ISERR(FIND(Opis_efektow_inz!$D$11,Stac!$S44))=FALSE,", ",""),IF(ISERR(FIND(Opis_efektow_inz!$D$12,Stac!$S44))=FALSE,Opis_efektow_inz!$D$12,""),IF(ISERR(FIND(Opis_efektow_inz!$D$12,Stac!$S44))=FALSE,", ",""),IF(ISERR(FIND(Opis_efektow_inz!$D$13,Stac!$S44))=FALSE,Opis_efektow_inz!$D$13,""),IF(ISERR(FIND(Opis_efektow_inz!$D$13,Stac!$S44))=FALSE,", ",""),IF(ISERR(FIND(Opis_efektow_inz!$D$14,Stac!$S44))=FALSE,Opis_efektow_inz!$D$14,""),IF(ISERR(FIND(Opis_efektow_inz!$D$14,Stac!$S44))=FALSE,", ",""),IF(ISERR(FIND(Opis_efektow_inz!$D$15,Stac!$S44))=FALSE,Opis_efektow_inz!$D$15,""),IF(ISERR(FIND(Opis_efektow_inz!$D$15,Stac!$S44))=FALSE,", ",""),IF(ISERR(FIND(Opis_efektow_inz!$D$16,Stac!$S44))=FALSE,Opis_efektow_inz!$D$16,""),IF(ISERR(FIND(Opis_efektow_inz!$D$16,Stac!$S44))=FALSE,", ",""),IF(ISERR(FIND(Opis_efektow_inz!$D$17,Stac!$S44))=FALSE,Opis_efektow_inz!$D$17,""),IF(ISERR(FIND(Opis_efektow_inz!$D$17,Stac!$S44))=FALSE,", ",""),IF(ISERR(FIND(Opis_efektow_inz!$D$18,Stac!$S44))=FALSE,Opis_efektow_inz!$D$18,""),IF(ISERR(FIND(Opis_efektow_inz!$D$18,Stac!$S44))=FALSE,", ",""),IF(ISERR(FIND(Opis_efektow_inz!$D$19,Stac!$S44))=FALSE,Opis_efektow_inz!$D$19,""),IF(ISERR(FIND(Opis_efektow_inz!$D$19,Stac!$S44))=FALSE,", ",""))</f>
        <v xml:space="preserve">K1st_U9, K1st_U10, K1st_U11, </v>
      </c>
      <c r="D39" s="38" t="s">
        <v>344</v>
      </c>
    </row>
    <row r="40" spans="1:4" ht="26.25" customHeight="1" x14ac:dyDescent="0.2">
      <c r="A40" s="117" t="str">
        <f>Stac!C45</f>
        <v>Podstawy automatyki</v>
      </c>
      <c r="B40" s="167" t="str">
        <f>CONCATENATE(IF(ISERR(FIND(Opis_efektow_inz!$D$5,Stac!$R45))=FALSE,Opis_efektow_inz!$D$5,""),IF(ISERR(FIND(Opis_efektow_inz!$D$5,Stac!$R45))=FALSE,", ",""),IF(ISERR(FIND(Opis_efektow_inz!$D$6,Stac!$R45))=FALSE,Opis_efektow_inz!$D$6,""),IF(ISERR(FIND(Opis_efektow_inz!$D$6,Stac!$R45))=FALSE,", ",""),IF(ISERR(FIND(Opis_efektow_inz!$D$7,Stac!$R45))=FALSE,Opis_efektow_inz!$D$7,""),IF(ISERR(FIND(Opis_efektow_inz!$D$7,Stac!$R45))=FALSE,", ",""))</f>
        <v xml:space="preserve">K1st_W7, </v>
      </c>
      <c r="C40" s="171" t="str">
        <f>CONCATENATE(IF(ISERR(FIND(Opis_efektow_inz!$D$8,Stac!$S45))=FALSE,Opis_efektow_inz!$D$8,""),IF(ISERR(FIND(Opis_efektow_inz!$D$8,Stac!$S45))=FALSE,", ",""),IF(ISERR(FIND(Opis_efektow_inz!$D$9,Stac!$S45))=FALSE,Opis_efektow_inz!$D$9,""),IF(ISERR(FIND(Opis_efektow_inz!$D$9,Stac!$S45))=FALSE,", 
",""),IF(ISERR(FIND(Opis_efektow_inz!$D$10,Stac!$S45))=FALSE,Opis_efektow_inz!$D$10,""),IF(ISERR(FIND(Opis_efektow_inz!$D$10,Stac!$S45))=FALSE,", ",""),IF(ISERR(FIND(Opis_efektow_inz!$D$11,Stac!$S45))=FALSE,Opis_efektow_inz!$D$11,""),IF(ISERR(FIND(Opis_efektow_inz!$D$11,Stac!$S45))=FALSE,", ",""),IF(ISERR(FIND(Opis_efektow_inz!$D$12,Stac!$S45))=FALSE,Opis_efektow_inz!$D$12,""),IF(ISERR(FIND(Opis_efektow_inz!$D$12,Stac!$S45))=FALSE,", ",""),IF(ISERR(FIND(Opis_efektow_inz!$D$13,Stac!$S45))=FALSE,Opis_efektow_inz!$D$13,""),IF(ISERR(FIND(Opis_efektow_inz!$D$13,Stac!$S45))=FALSE,", ",""),IF(ISERR(FIND(Opis_efektow_inz!$D$14,Stac!$S45))=FALSE,Opis_efektow_inz!$D$14,""),IF(ISERR(FIND(Opis_efektow_inz!$D$14,Stac!$S45))=FALSE,", ",""),IF(ISERR(FIND(Opis_efektow_inz!$D$15,Stac!$S45))=FALSE,Opis_efektow_inz!$D$15,""),IF(ISERR(FIND(Opis_efektow_inz!$D$15,Stac!$S45))=FALSE,", ",""),IF(ISERR(FIND(Opis_efektow_inz!$D$16,Stac!$S45))=FALSE,Opis_efektow_inz!$D$16,""),IF(ISERR(FIND(Opis_efektow_inz!$D$16,Stac!$S45))=FALSE,", ",""),IF(ISERR(FIND(Opis_efektow_inz!$D$17,Stac!$S45))=FALSE,Opis_efektow_inz!$D$17,""),IF(ISERR(FIND(Opis_efektow_inz!$D$17,Stac!$S45))=FALSE,", ",""),IF(ISERR(FIND(Opis_efektow_inz!$D$18,Stac!$S45))=FALSE,Opis_efektow_inz!$D$18,""),IF(ISERR(FIND(Opis_efektow_inz!$D$18,Stac!$S45))=FALSE,", ",""),IF(ISERR(FIND(Opis_efektow_inz!$D$19,Stac!$S45))=FALSE,Opis_efektow_inz!$D$19,""),IF(ISERR(FIND(Opis_efektow_inz!$D$19,Stac!$S45))=FALSE,", ",""))</f>
        <v xml:space="preserve">K1st_U3, K1st_U4, 
K1st_U13, </v>
      </c>
      <c r="D40" s="38" t="s">
        <v>344</v>
      </c>
    </row>
    <row r="41" spans="1:4" ht="29.25" customHeight="1" x14ac:dyDescent="0.2">
      <c r="A41" s="117" t="str">
        <f>Stac!C46</f>
        <v>Przedmiot obieralny 4: Mikroelektronika / Podstawy robotyki</v>
      </c>
      <c r="B41" s="167" t="str">
        <f>CONCATENATE(IF(ISERR(FIND(Opis_efektow_inz!$D$5,Stac!$R46))=FALSE,Opis_efektow_inz!$D$5,""),IF(ISERR(FIND(Opis_efektow_inz!$D$5,Stac!$R46))=FALSE,", ",""),IF(ISERR(FIND(Opis_efektow_inz!$D$6,Stac!$R46))=FALSE,Opis_efektow_inz!$D$6,""),IF(ISERR(FIND(Opis_efektow_inz!$D$6,Stac!$R46))=FALSE,", ",""),IF(ISERR(FIND(Opis_efektow_inz!$D$7,Stac!$R46))=FALSE,Opis_efektow_inz!$D$7,""),IF(ISERR(FIND(Opis_efektow_inz!$D$7,Stac!$R46))=FALSE,", ",""))</f>
        <v xml:space="preserve">K1st_W7, </v>
      </c>
      <c r="C41" s="171" t="str">
        <f>CONCATENATE(IF(ISERR(FIND(Opis_efektow_inz!$D$8,Stac!$S46))=FALSE,Opis_efektow_inz!$D$8,""),IF(ISERR(FIND(Opis_efektow_inz!$D$8,Stac!$S46))=FALSE,", ",""),IF(ISERR(FIND(Opis_efektow_inz!$D$9,Stac!$S46))=FALSE,Opis_efektow_inz!$D$9,""),IF(ISERR(FIND(Opis_efektow_inz!$D$9,Stac!$S46))=FALSE,", 
",""),IF(ISERR(FIND(Opis_efektow_inz!$D$10,Stac!$S46))=FALSE,Opis_efektow_inz!$D$10,""),IF(ISERR(FIND(Opis_efektow_inz!$D$10,Stac!$S46))=FALSE,", ",""),IF(ISERR(FIND(Opis_efektow_inz!$D$11,Stac!$S46))=FALSE,Opis_efektow_inz!$D$11,""),IF(ISERR(FIND(Opis_efektow_inz!$D$11,Stac!$S46))=FALSE,", ",""),IF(ISERR(FIND(Opis_efektow_inz!$D$12,Stac!$S46))=FALSE,Opis_efektow_inz!$D$12,""),IF(ISERR(FIND(Opis_efektow_inz!$D$12,Stac!$S46))=FALSE,", ",""),IF(ISERR(FIND(Opis_efektow_inz!$D$13,Stac!$S46))=FALSE,Opis_efektow_inz!$D$13,""),IF(ISERR(FIND(Opis_efektow_inz!$D$13,Stac!$S46))=FALSE,", ",""),IF(ISERR(FIND(Opis_efektow_inz!$D$14,Stac!$S46))=FALSE,Opis_efektow_inz!$D$14,""),IF(ISERR(FIND(Opis_efektow_inz!$D$14,Stac!$S46))=FALSE,", ",""),IF(ISERR(FIND(Opis_efektow_inz!$D$15,Stac!$S46))=FALSE,Opis_efektow_inz!$D$15,""),IF(ISERR(FIND(Opis_efektow_inz!$D$15,Stac!$S46))=FALSE,", ",""),IF(ISERR(FIND(Opis_efektow_inz!$D$16,Stac!$S46))=FALSE,Opis_efektow_inz!$D$16,""),IF(ISERR(FIND(Opis_efektow_inz!$D$16,Stac!$S46))=FALSE,", ",""),IF(ISERR(FIND(Opis_efektow_inz!$D$17,Stac!$S46))=FALSE,Opis_efektow_inz!$D$17,""),IF(ISERR(FIND(Opis_efektow_inz!$D$17,Stac!$S46))=FALSE,", ",""),IF(ISERR(FIND(Opis_efektow_inz!$D$18,Stac!$S46))=FALSE,Opis_efektow_inz!$D$18,""),IF(ISERR(FIND(Opis_efektow_inz!$D$18,Stac!$S46))=FALSE,", ",""),IF(ISERR(FIND(Opis_efektow_inz!$D$19,Stac!$S46))=FALSE,Opis_efektow_inz!$D$19,""),IF(ISERR(FIND(Opis_efektow_inz!$D$19,Stac!$S46))=FALSE,", ",""))</f>
        <v xml:space="preserve">K1st_U3, K1st_U4, 
K1st_U13, </v>
      </c>
      <c r="D41" s="38" t="s">
        <v>344</v>
      </c>
    </row>
    <row r="42" spans="1:4" x14ac:dyDescent="0.2">
      <c r="A42" s="117" t="str">
        <f>Stac!C47</f>
        <v>Język angielski</v>
      </c>
      <c r="B42" s="167" t="str">
        <f>CONCATENATE(IF(ISERR(FIND(Opis_efektow_inz!$D$5,Stac!$R47))=FALSE,Opis_efektow_inz!$D$5,""),IF(ISERR(FIND(Opis_efektow_inz!$D$5,Stac!$R47))=FALSE,", ",""),IF(ISERR(FIND(Opis_efektow_inz!$D$6,Stac!$R47))=FALSE,Opis_efektow_inz!$D$6,""),IF(ISERR(FIND(Opis_efektow_inz!$D$6,Stac!$R47))=FALSE,", ",""),IF(ISERR(FIND(Opis_efektow_inz!$D$7,Stac!$R47))=FALSE,Opis_efektow_inz!$D$7,""),IF(ISERR(FIND(Opis_efektow_inz!$D$7,Stac!$R47))=FALSE,", ",""))</f>
        <v/>
      </c>
      <c r="C42" s="171" t="str">
        <f>CONCATENATE(IF(ISERR(FIND(Opis_efektow_inz!$D$8,Stac!$S47))=FALSE,Opis_efektow_inz!$D$8,""),IF(ISERR(FIND(Opis_efektow_inz!$D$8,Stac!$S47))=FALSE,", ",""),IF(ISERR(FIND(Opis_efektow_inz!$D$9,Stac!$S47))=FALSE,Opis_efektow_inz!$D$9,""),IF(ISERR(FIND(Opis_efektow_inz!$D$9,Stac!$S47))=FALSE,", 
",""),IF(ISERR(FIND(Opis_efektow_inz!$D$10,Stac!$S47))=FALSE,Opis_efektow_inz!$D$10,""),IF(ISERR(FIND(Opis_efektow_inz!$D$10,Stac!$S47))=FALSE,", ",""),IF(ISERR(FIND(Opis_efektow_inz!$D$11,Stac!$S47))=FALSE,Opis_efektow_inz!$D$11,""),IF(ISERR(FIND(Opis_efektow_inz!$D$11,Stac!$S47))=FALSE,", ",""),IF(ISERR(FIND(Opis_efektow_inz!$D$12,Stac!$S47))=FALSE,Opis_efektow_inz!$D$12,""),IF(ISERR(FIND(Opis_efektow_inz!$D$12,Stac!$S47))=FALSE,", ",""),IF(ISERR(FIND(Opis_efektow_inz!$D$13,Stac!$S47))=FALSE,Opis_efektow_inz!$D$13,""),IF(ISERR(FIND(Opis_efektow_inz!$D$13,Stac!$S47))=FALSE,", ",""),IF(ISERR(FIND(Opis_efektow_inz!$D$14,Stac!$S47))=FALSE,Opis_efektow_inz!$D$14,""),IF(ISERR(FIND(Opis_efektow_inz!$D$14,Stac!$S47))=FALSE,", ",""),IF(ISERR(FIND(Opis_efektow_inz!$D$15,Stac!$S47))=FALSE,Opis_efektow_inz!$D$15,""),IF(ISERR(FIND(Opis_efektow_inz!$D$15,Stac!$S47))=FALSE,", ",""),IF(ISERR(FIND(Opis_efektow_inz!$D$16,Stac!$S47))=FALSE,Opis_efektow_inz!$D$16,""),IF(ISERR(FIND(Opis_efektow_inz!$D$16,Stac!$S47))=FALSE,", ",""),IF(ISERR(FIND(Opis_efektow_inz!$D$17,Stac!$S47))=FALSE,Opis_efektow_inz!$D$17,""),IF(ISERR(FIND(Opis_efektow_inz!$D$17,Stac!$S47))=FALSE,", ",""),IF(ISERR(FIND(Opis_efektow_inz!$D$18,Stac!$S47))=FALSE,Opis_efektow_inz!$D$18,""),IF(ISERR(FIND(Opis_efektow_inz!$D$18,Stac!$S47))=FALSE,", ",""),IF(ISERR(FIND(Opis_efektow_inz!$D$19,Stac!$S47))=FALSE,Opis_efektow_inz!$D$19,""),IF(ISERR(FIND(Opis_efektow_inz!$D$19,Stac!$S47))=FALSE,", ",""))</f>
        <v/>
      </c>
      <c r="D42" s="38"/>
    </row>
    <row r="43" spans="1:4" ht="25.5" x14ac:dyDescent="0.2">
      <c r="A43" s="117" t="str">
        <f>Stac!C48</f>
        <v>Fizyka dla informatyków 2</v>
      </c>
      <c r="B43" s="167" t="str">
        <f>CONCATENATE(IF(ISERR(FIND(Opis_efektow_inz!$D$5,Stac!$R48))=FALSE,Opis_efektow_inz!$D$5,""),IF(ISERR(FIND(Opis_efektow_inz!$D$5,Stac!$R48))=FALSE,", ",""),IF(ISERR(FIND(Opis_efektow_inz!$D$6,Stac!$R48))=FALSE,Opis_efektow_inz!$D$6,""),IF(ISERR(FIND(Opis_efektow_inz!$D$6,Stac!$R48))=FALSE,", ",""),IF(ISERR(FIND(Opis_efektow_inz!$D$7,Stac!$R48))=FALSE,Opis_efektow_inz!$D$7,""),IF(ISERR(FIND(Opis_efektow_inz!$D$7,Stac!$R48))=FALSE,", ",""))</f>
        <v/>
      </c>
      <c r="C43" s="171" t="str">
        <f>CONCATENATE(IF(ISERR(FIND(Opis_efektow_inz!$D$8,Stac!$S48))=FALSE,Opis_efektow_inz!$D$8,""),IF(ISERR(FIND(Opis_efektow_inz!$D$8,Stac!$S48))=FALSE,", ",""),IF(ISERR(FIND(Opis_efektow_inz!$D$9,Stac!$S48))=FALSE,Opis_efektow_inz!$D$9,""),IF(ISERR(FIND(Opis_efektow_inz!$D$9,Stac!$S48))=FALSE,", 
",""),IF(ISERR(FIND(Opis_efektow_inz!$D$10,Stac!$S48))=FALSE,Opis_efektow_inz!$D$10,""),IF(ISERR(FIND(Opis_efektow_inz!$D$10,Stac!$S48))=FALSE,", ",""),IF(ISERR(FIND(Opis_efektow_inz!$D$11,Stac!$S48))=FALSE,Opis_efektow_inz!$D$11,""),IF(ISERR(FIND(Opis_efektow_inz!$D$11,Stac!$S48))=FALSE,", ",""),IF(ISERR(FIND(Opis_efektow_inz!$D$12,Stac!$S48))=FALSE,Opis_efektow_inz!$D$12,""),IF(ISERR(FIND(Opis_efektow_inz!$D$12,Stac!$S48))=FALSE,", ",""),IF(ISERR(FIND(Opis_efektow_inz!$D$13,Stac!$S48))=FALSE,Opis_efektow_inz!$D$13,""),IF(ISERR(FIND(Opis_efektow_inz!$D$13,Stac!$S48))=FALSE,", ",""),IF(ISERR(FIND(Opis_efektow_inz!$D$14,Stac!$S48))=FALSE,Opis_efektow_inz!$D$14,""),IF(ISERR(FIND(Opis_efektow_inz!$D$14,Stac!$S48))=FALSE,", ",""),IF(ISERR(FIND(Opis_efektow_inz!$D$15,Stac!$S48))=FALSE,Opis_efektow_inz!$D$15,""),IF(ISERR(FIND(Opis_efektow_inz!$D$15,Stac!$S48))=FALSE,", ",""),IF(ISERR(FIND(Opis_efektow_inz!$D$16,Stac!$S48))=FALSE,Opis_efektow_inz!$D$16,""),IF(ISERR(FIND(Opis_efektow_inz!$D$16,Stac!$S48))=FALSE,", ",""),IF(ISERR(FIND(Opis_efektow_inz!$D$17,Stac!$S48))=FALSE,Opis_efektow_inz!$D$17,""),IF(ISERR(FIND(Opis_efektow_inz!$D$17,Stac!$S48))=FALSE,", ",""),IF(ISERR(FIND(Opis_efektow_inz!$D$18,Stac!$S48))=FALSE,Opis_efektow_inz!$D$18,""),IF(ISERR(FIND(Opis_efektow_inz!$D$18,Stac!$S48))=FALSE,", ",""),IF(ISERR(FIND(Opis_efektow_inz!$D$19,Stac!$S48))=FALSE,Opis_efektow_inz!$D$19,""),IF(ISERR(FIND(Opis_efektow_inz!$D$19,Stac!$S48))=FALSE,", ",""))</f>
        <v xml:space="preserve">K1st_U3, K1st_U4, 
</v>
      </c>
      <c r="D43" s="38" t="s">
        <v>343</v>
      </c>
    </row>
    <row r="44" spans="1:4" ht="12.75" hidden="1" customHeight="1" x14ac:dyDescent="0.2">
      <c r="A44" s="399">
        <f>Stac!C49</f>
        <v>0</v>
      </c>
      <c r="B44" s="167" t="str">
        <f>CONCATENATE(IF(ISERR(FIND(Opis_efektow_inz!$D$5,Stac!$R49))=FALSE,Opis_efektow_inz!$D$5,""),IF(ISERR(FIND(Opis_efektow_inz!$D$5,Stac!$R49))=FALSE,", ",""),IF(ISERR(FIND(Opis_efektow_inz!$D$6,Stac!$R49))=FALSE,Opis_efektow_inz!$D$6,""),IF(ISERR(FIND(Opis_efektow_inz!$D$6,Stac!$R49))=FALSE,", ",""),IF(ISERR(FIND(Opis_efektow_inz!$D$7,Stac!$R49))=FALSE,Opis_efektow_inz!$D$7,""),IF(ISERR(FIND(Opis_efektow_inz!$D$7,Stac!$R49))=FALSE,", ",""))</f>
        <v/>
      </c>
      <c r="C44" s="171" t="str">
        <f>CONCATENATE(IF(ISERR(FIND(Opis_efektow_inz!$D$8,Stac!$S49))=FALSE,Opis_efektow_inz!$D$8,""),IF(ISERR(FIND(Opis_efektow_inz!$D$8,Stac!$S49))=FALSE,", ",""),IF(ISERR(FIND(Opis_efektow_inz!$D$9,Stac!$S49))=FALSE,Opis_efektow_inz!$D$9,""),IF(ISERR(FIND(Opis_efektow_inz!$D$9,Stac!$S49))=FALSE,", 
",""),IF(ISERR(FIND(Opis_efektow_inz!$D$10,Stac!$S49))=FALSE,Opis_efektow_inz!$D$10,""),IF(ISERR(FIND(Opis_efektow_inz!$D$10,Stac!$S49))=FALSE,", ",""),IF(ISERR(FIND(Opis_efektow_inz!$D$11,Stac!$S49))=FALSE,Opis_efektow_inz!$D$11,""),IF(ISERR(FIND(Opis_efektow_inz!$D$11,Stac!$S49))=FALSE,", ",""),IF(ISERR(FIND(Opis_efektow_inz!$D$12,Stac!$S49))=FALSE,Opis_efektow_inz!$D$12,""),IF(ISERR(FIND(Opis_efektow_inz!$D$12,Stac!$S49))=FALSE,", ",""),IF(ISERR(FIND(Opis_efektow_inz!$D$13,Stac!$S49))=FALSE,Opis_efektow_inz!$D$13,""),IF(ISERR(FIND(Opis_efektow_inz!$D$13,Stac!$S49))=FALSE,", ",""),IF(ISERR(FIND(Opis_efektow_inz!$D$14,Stac!$S49))=FALSE,Opis_efektow_inz!$D$14,""),IF(ISERR(FIND(Opis_efektow_inz!$D$14,Stac!$S49))=FALSE,", ",""),IF(ISERR(FIND(Opis_efektow_inz!$D$15,Stac!$S49))=FALSE,Opis_efektow_inz!$D$15,""),IF(ISERR(FIND(Opis_efektow_inz!$D$15,Stac!$S49))=FALSE,", ",""),IF(ISERR(FIND(Opis_efektow_inz!$D$16,Stac!$S49))=FALSE,Opis_efektow_inz!$D$16,""),IF(ISERR(FIND(Opis_efektow_inz!$D$16,Stac!$S49))=FALSE,", ",""),IF(ISERR(FIND(Opis_efektow_inz!$D$17,Stac!$S49))=FALSE,Opis_efektow_inz!$D$17,""),IF(ISERR(FIND(Opis_efektow_inz!$D$17,Stac!$S49))=FALSE,", ",""),IF(ISERR(FIND(Opis_efektow_inz!$D$18,Stac!$S49))=FALSE,Opis_efektow_inz!$D$18,""),IF(ISERR(FIND(Opis_efektow_inz!$D$18,Stac!$S49))=FALSE,", ",""),IF(ISERR(FIND(Opis_efektow_inz!$D$19,Stac!$S49))=FALSE,Opis_efektow_inz!$D$19,""),IF(ISERR(FIND(Opis_efektow_inz!$D$19,Stac!$S49))=FALSE,", ",""))</f>
        <v/>
      </c>
      <c r="D44" s="38"/>
    </row>
    <row r="45" spans="1:4" ht="12.75" hidden="1" customHeight="1" x14ac:dyDescent="0.2">
      <c r="A45" s="275">
        <f>Stac!C50</f>
        <v>0</v>
      </c>
      <c r="B45" s="167" t="str">
        <f>CONCATENATE(IF(ISERR(FIND(Opis_efektow_inz!$D$5,Stac!$R50))=FALSE,Opis_efektow_inz!$D$5,""),IF(ISERR(FIND(Opis_efektow_inz!$D$5,Stac!$R50))=FALSE,", ",""),IF(ISERR(FIND(Opis_efektow_inz!$D$6,Stac!$R50))=FALSE,Opis_efektow_inz!$D$6,""),IF(ISERR(FIND(Opis_efektow_inz!$D$6,Stac!$R50))=FALSE,", ",""),IF(ISERR(FIND(Opis_efektow_inz!$D$7,Stac!$R50))=FALSE,Opis_efektow_inz!$D$7,""),IF(ISERR(FIND(Opis_efektow_inz!$D$7,Stac!$R50))=FALSE,", ",""))</f>
        <v/>
      </c>
      <c r="C45" s="171" t="str">
        <f>CONCATENATE(IF(ISERR(FIND(Opis_efektow_inz!$D$8,Stac!$S50))=FALSE,Opis_efektow_inz!$D$8,""),IF(ISERR(FIND(Opis_efektow_inz!$D$8,Stac!$S50))=FALSE,", ",""),IF(ISERR(FIND(Opis_efektow_inz!$D$9,Stac!$S50))=FALSE,Opis_efektow_inz!$D$9,""),IF(ISERR(FIND(Opis_efektow_inz!$D$9,Stac!$S50))=FALSE,", 
",""),IF(ISERR(FIND(Opis_efektow_inz!$D$10,Stac!$S50))=FALSE,Opis_efektow_inz!$D$10,""),IF(ISERR(FIND(Opis_efektow_inz!$D$10,Stac!$S50))=FALSE,", ",""),IF(ISERR(FIND(Opis_efektow_inz!$D$11,Stac!$S50))=FALSE,Opis_efektow_inz!$D$11,""),IF(ISERR(FIND(Opis_efektow_inz!$D$11,Stac!$S50))=FALSE,", ",""),IF(ISERR(FIND(Opis_efektow_inz!$D$12,Stac!$S50))=FALSE,Opis_efektow_inz!$D$12,""),IF(ISERR(FIND(Opis_efektow_inz!$D$12,Stac!$S50))=FALSE,", ",""),IF(ISERR(FIND(Opis_efektow_inz!$D$13,Stac!$S50))=FALSE,Opis_efektow_inz!$D$13,""),IF(ISERR(FIND(Opis_efektow_inz!$D$13,Stac!$S50))=FALSE,", ",""),IF(ISERR(FIND(Opis_efektow_inz!$D$14,Stac!$S50))=FALSE,Opis_efektow_inz!$D$14,""),IF(ISERR(FIND(Opis_efektow_inz!$D$14,Stac!$S50))=FALSE,", ",""),IF(ISERR(FIND(Opis_efektow_inz!$D$15,Stac!$S50))=FALSE,Opis_efektow_inz!$D$15,""),IF(ISERR(FIND(Opis_efektow_inz!$D$15,Stac!$S50))=FALSE,", ",""),IF(ISERR(FIND(Opis_efektow_inz!$D$16,Stac!$S50))=FALSE,Opis_efektow_inz!$D$16,""),IF(ISERR(FIND(Opis_efektow_inz!$D$16,Stac!$S50))=FALSE,", ",""),IF(ISERR(FIND(Opis_efektow_inz!$D$17,Stac!$S50))=FALSE,Opis_efektow_inz!$D$17,""),IF(ISERR(FIND(Opis_efektow_inz!$D$17,Stac!$S50))=FALSE,", ",""),IF(ISERR(FIND(Opis_efektow_inz!$D$18,Stac!$S50))=FALSE,Opis_efektow_inz!$D$18,""),IF(ISERR(FIND(Opis_efektow_inz!$D$18,Stac!$S50))=FALSE,", ",""),IF(ISERR(FIND(Opis_efektow_inz!$D$19,Stac!$S50))=FALSE,Opis_efektow_inz!$D$19,""),IF(ISERR(FIND(Opis_efektow_inz!$D$19,Stac!$S50))=FALSE,", ",""))</f>
        <v/>
      </c>
      <c r="D45" s="38"/>
    </row>
    <row r="46" spans="1:4" x14ac:dyDescent="0.2">
      <c r="A46" s="280" t="str">
        <f>Stac!C51</f>
        <v>Semestr 4:</v>
      </c>
      <c r="B46" s="167" t="str">
        <f>CONCATENATE(IF(ISERR(FIND(Opis_efektow_inz!$D$5,Stac!$R51))=FALSE,Opis_efektow_inz!$D$5,""),IF(ISERR(FIND(Opis_efektow_inz!$D$5,Stac!$R51))=FALSE,", ",""),IF(ISERR(FIND(Opis_efektow_inz!$D$6,Stac!$R51))=FALSE,Opis_efektow_inz!$D$6,""),IF(ISERR(FIND(Opis_efektow_inz!$D$6,Stac!$R51))=FALSE,", ",""),IF(ISERR(FIND(Opis_efektow_inz!$D$7,Stac!$R51))=FALSE,Opis_efektow_inz!$D$7,""),IF(ISERR(FIND(Opis_efektow_inz!$D$7,Stac!$R51))=FALSE,", ",""))</f>
        <v/>
      </c>
      <c r="C46" s="171" t="str">
        <f>CONCATENATE(IF(ISERR(FIND(Opis_efektow_inz!$D$8,Stac!$S51))=FALSE,Opis_efektow_inz!$D$8,""),IF(ISERR(FIND(Opis_efektow_inz!$D$8,Stac!$S51))=FALSE,", ",""),IF(ISERR(FIND(Opis_efektow_inz!$D$9,Stac!$S51))=FALSE,Opis_efektow_inz!$D$9,""),IF(ISERR(FIND(Opis_efektow_inz!$D$9,Stac!$S51))=FALSE,", 
",""),IF(ISERR(FIND(Opis_efektow_inz!$D$10,Stac!$S51))=FALSE,Opis_efektow_inz!$D$10,""),IF(ISERR(FIND(Opis_efektow_inz!$D$10,Stac!$S51))=FALSE,", ",""),IF(ISERR(FIND(Opis_efektow_inz!$D$11,Stac!$S51))=FALSE,Opis_efektow_inz!$D$11,""),IF(ISERR(FIND(Opis_efektow_inz!$D$11,Stac!$S51))=FALSE,", ",""),IF(ISERR(FIND(Opis_efektow_inz!$D$12,Stac!$S51))=FALSE,Opis_efektow_inz!$D$12,""),IF(ISERR(FIND(Opis_efektow_inz!$D$12,Stac!$S51))=FALSE,", ",""),IF(ISERR(FIND(Opis_efektow_inz!$D$13,Stac!$S51))=FALSE,Opis_efektow_inz!$D$13,""),IF(ISERR(FIND(Opis_efektow_inz!$D$13,Stac!$S51))=FALSE,", ",""),IF(ISERR(FIND(Opis_efektow_inz!$D$14,Stac!$S51))=FALSE,Opis_efektow_inz!$D$14,""),IF(ISERR(FIND(Opis_efektow_inz!$D$14,Stac!$S51))=FALSE,", ",""),IF(ISERR(FIND(Opis_efektow_inz!$D$15,Stac!$S51))=FALSE,Opis_efektow_inz!$D$15,""),IF(ISERR(FIND(Opis_efektow_inz!$D$15,Stac!$S51))=FALSE,", ",""),IF(ISERR(FIND(Opis_efektow_inz!$D$16,Stac!$S51))=FALSE,Opis_efektow_inz!$D$16,""),IF(ISERR(FIND(Opis_efektow_inz!$D$16,Stac!$S51))=FALSE,", ",""),IF(ISERR(FIND(Opis_efektow_inz!$D$17,Stac!$S51))=FALSE,Opis_efektow_inz!$D$17,""),IF(ISERR(FIND(Opis_efektow_inz!$D$17,Stac!$S51))=FALSE,", ",""),IF(ISERR(FIND(Opis_efektow_inz!$D$18,Stac!$S51))=FALSE,Opis_efektow_inz!$D$18,""),IF(ISERR(FIND(Opis_efektow_inz!$D$18,Stac!$S51))=FALSE,", ",""),IF(ISERR(FIND(Opis_efektow_inz!$D$19,Stac!$S51))=FALSE,Opis_efektow_inz!$D$19,""),IF(ISERR(FIND(Opis_efektow_inz!$D$19,Stac!$S51))=FALSE,", ",""))</f>
        <v/>
      </c>
      <c r="D46" s="38"/>
    </row>
    <row r="47" spans="1:4" x14ac:dyDescent="0.2">
      <c r="A47" s="275" t="str">
        <f>Stac!C52</f>
        <v>Moduł kształcenia</v>
      </c>
      <c r="B47" s="167" t="str">
        <f>CONCATENATE(IF(ISERR(FIND(Opis_efektow_inz!$D$5,Stac!$R52))=FALSE,Opis_efektow_inz!$D$5,""),IF(ISERR(FIND(Opis_efektow_inz!$D$5,Stac!$R52))=FALSE,", ",""),IF(ISERR(FIND(Opis_efektow_inz!$D$6,Stac!$R52))=FALSE,Opis_efektow_inz!$D$6,""),IF(ISERR(FIND(Opis_efektow_inz!$D$6,Stac!$R52))=FALSE,", ",""),IF(ISERR(FIND(Opis_efektow_inz!$D$7,Stac!$R52))=FALSE,Opis_efektow_inz!$D$7,""),IF(ISERR(FIND(Opis_efektow_inz!$D$7,Stac!$R52))=FALSE,", ",""))</f>
        <v/>
      </c>
      <c r="C47" s="171" t="str">
        <f>CONCATENATE(IF(ISERR(FIND(Opis_efektow_inz!$D$8,Stac!$S52))=FALSE,Opis_efektow_inz!$D$8,""),IF(ISERR(FIND(Opis_efektow_inz!$D$8,Stac!$S52))=FALSE,", ",""),IF(ISERR(FIND(Opis_efektow_inz!$D$9,Stac!$S52))=FALSE,Opis_efektow_inz!$D$9,""),IF(ISERR(FIND(Opis_efektow_inz!$D$9,Stac!$S52))=FALSE,", 
",""),IF(ISERR(FIND(Opis_efektow_inz!$D$10,Stac!$S52))=FALSE,Opis_efektow_inz!$D$10,""),IF(ISERR(FIND(Opis_efektow_inz!$D$10,Stac!$S52))=FALSE,", ",""),IF(ISERR(FIND(Opis_efektow_inz!$D$11,Stac!$S52))=FALSE,Opis_efektow_inz!$D$11,""),IF(ISERR(FIND(Opis_efektow_inz!$D$11,Stac!$S52))=FALSE,", ",""),IF(ISERR(FIND(Opis_efektow_inz!$D$12,Stac!$S52))=FALSE,Opis_efektow_inz!$D$12,""),IF(ISERR(FIND(Opis_efektow_inz!$D$12,Stac!$S52))=FALSE,", ",""),IF(ISERR(FIND(Opis_efektow_inz!$D$13,Stac!$S52))=FALSE,Opis_efektow_inz!$D$13,""),IF(ISERR(FIND(Opis_efektow_inz!$D$13,Stac!$S52))=FALSE,", ",""),IF(ISERR(FIND(Opis_efektow_inz!$D$14,Stac!$S52))=FALSE,Opis_efektow_inz!$D$14,""),IF(ISERR(FIND(Opis_efektow_inz!$D$14,Stac!$S52))=FALSE,", ",""),IF(ISERR(FIND(Opis_efektow_inz!$D$15,Stac!$S52))=FALSE,Opis_efektow_inz!$D$15,""),IF(ISERR(FIND(Opis_efektow_inz!$D$15,Stac!$S52))=FALSE,", ",""),IF(ISERR(FIND(Opis_efektow_inz!$D$16,Stac!$S52))=FALSE,Opis_efektow_inz!$D$16,""),IF(ISERR(FIND(Opis_efektow_inz!$D$16,Stac!$S52))=FALSE,", ",""),IF(ISERR(FIND(Opis_efektow_inz!$D$17,Stac!$S52))=FALSE,Opis_efektow_inz!$D$17,""),IF(ISERR(FIND(Opis_efektow_inz!$D$17,Stac!$S52))=FALSE,", ",""),IF(ISERR(FIND(Opis_efektow_inz!$D$18,Stac!$S52))=FALSE,Opis_efektow_inz!$D$18,""),IF(ISERR(FIND(Opis_efektow_inz!$D$18,Stac!$S52))=FALSE,", ",""),IF(ISERR(FIND(Opis_efektow_inz!$D$19,Stac!$S52))=FALSE,Opis_efektow_inz!$D$19,""),IF(ISERR(FIND(Opis_efektow_inz!$D$19,Stac!$S52))=FALSE,", ",""))</f>
        <v/>
      </c>
      <c r="D47" s="38"/>
    </row>
    <row r="48" spans="1:4" ht="35.25" customHeight="1" x14ac:dyDescent="0.2">
      <c r="A48" s="275" t="str">
        <f>Stac!C53</f>
        <v>Architektura systemów komputerowych</v>
      </c>
      <c r="B48" s="167" t="str">
        <f>CONCATENATE(IF(ISERR(FIND(Opis_efektow_inz!$D$5,Stac!$R53))=FALSE,Opis_efektow_inz!$D$5,""),IF(ISERR(FIND(Opis_efektow_inz!$D$5,Stac!$R53))=FALSE,", ",""),IF(ISERR(FIND(Opis_efektow_inz!$D$6,Stac!$R53))=FALSE,Opis_efektow_inz!$D$6,""),IF(ISERR(FIND(Opis_efektow_inz!$D$6,Stac!$R53))=FALSE,", ",""),IF(ISERR(FIND(Opis_efektow_inz!$D$7,Stac!$R53))=FALSE,Opis_efektow_inz!$D$7,""),IF(ISERR(FIND(Opis_efektow_inz!$D$7,Stac!$R53))=FALSE,", ",""))</f>
        <v xml:space="preserve">K1st_W6, K1st_W7, </v>
      </c>
      <c r="C48" s="171" t="str">
        <f>CONCATENATE(IF(ISERR(FIND(Opis_efektow_inz!$D$8,Stac!$S53))=FALSE,Opis_efektow_inz!$D$8,""),IF(ISERR(FIND(Opis_efektow_inz!$D$8,Stac!$S53))=FALSE,", ",""),IF(ISERR(FIND(Opis_efektow_inz!$D$9,Stac!$S53))=FALSE,Opis_efektow_inz!$D$9,""),IF(ISERR(FIND(Opis_efektow_inz!$D$9,Stac!$S53))=FALSE,", 
",""),IF(ISERR(FIND(Opis_efektow_inz!$D$10,Stac!$S53))=FALSE,Opis_efektow_inz!$D$10,""),IF(ISERR(FIND(Opis_efektow_inz!$D$10,Stac!$S53))=FALSE,", ",""),IF(ISERR(FIND(Opis_efektow_inz!$D$11,Stac!$S53))=FALSE,Opis_efektow_inz!$D$11,""),IF(ISERR(FIND(Opis_efektow_inz!$D$11,Stac!$S53))=FALSE,", ",""),IF(ISERR(FIND(Opis_efektow_inz!$D$12,Stac!$S53))=FALSE,Opis_efektow_inz!$D$12,""),IF(ISERR(FIND(Opis_efektow_inz!$D$12,Stac!$S53))=FALSE,", ",""),IF(ISERR(FIND(Opis_efektow_inz!$D$13,Stac!$S53))=FALSE,Opis_efektow_inz!$D$13,""),IF(ISERR(FIND(Opis_efektow_inz!$D$13,Stac!$S53))=FALSE,", ",""),IF(ISERR(FIND(Opis_efektow_inz!$D$14,Stac!$S53))=FALSE,Opis_efektow_inz!$D$14,""),IF(ISERR(FIND(Opis_efektow_inz!$D$14,Stac!$S53))=FALSE,", ",""),IF(ISERR(FIND(Opis_efektow_inz!$D$15,Stac!$S53))=FALSE,Opis_efektow_inz!$D$15,""),IF(ISERR(FIND(Opis_efektow_inz!$D$15,Stac!$S53))=FALSE,", ",""),IF(ISERR(FIND(Opis_efektow_inz!$D$16,Stac!$S53))=FALSE,Opis_efektow_inz!$D$16,""),IF(ISERR(FIND(Opis_efektow_inz!$D$16,Stac!$S53))=FALSE,", ",""),IF(ISERR(FIND(Opis_efektow_inz!$D$17,Stac!$S53))=FALSE,Opis_efektow_inz!$D$17,""),IF(ISERR(FIND(Opis_efektow_inz!$D$17,Stac!$S53))=FALSE,", ",""),IF(ISERR(FIND(Opis_efektow_inz!$D$18,Stac!$S53))=FALSE,Opis_efektow_inz!$D$18,""),IF(ISERR(FIND(Opis_efektow_inz!$D$18,Stac!$S53))=FALSE,", ",""),IF(ISERR(FIND(Opis_efektow_inz!$D$19,Stac!$S53))=FALSE,Opis_efektow_inz!$D$19,""),IF(ISERR(FIND(Opis_efektow_inz!$D$19,Stac!$S53))=FALSE,", ",""))</f>
        <v xml:space="preserve">K1st_U3, K1st_U4, 
K1st_U9, K1st_U10, K1st_U11, K1st_U13, </v>
      </c>
      <c r="D48" s="38" t="s">
        <v>344</v>
      </c>
    </row>
    <row r="49" spans="1:4" ht="25.5" x14ac:dyDescent="0.2">
      <c r="A49" s="275" t="str">
        <f>Stac!C54</f>
        <v>Badania operacyjne</v>
      </c>
      <c r="B49" s="167" t="str">
        <f>CONCATENATE(IF(ISERR(FIND(Opis_efektow_inz!$D$5,Stac!$R54))=FALSE,Opis_efektow_inz!$D$5,""),IF(ISERR(FIND(Opis_efektow_inz!$D$5,Stac!$R54))=FALSE,", ",""),IF(ISERR(FIND(Opis_efektow_inz!$D$6,Stac!$R54))=FALSE,Opis_efektow_inz!$D$6,""),IF(ISERR(FIND(Opis_efektow_inz!$D$6,Stac!$R54))=FALSE,", ",""),IF(ISERR(FIND(Opis_efektow_inz!$D$7,Stac!$R54))=FALSE,Opis_efektow_inz!$D$7,""),IF(ISERR(FIND(Opis_efektow_inz!$D$7,Stac!$R54))=FALSE,", ",""))</f>
        <v/>
      </c>
      <c r="C49" s="171" t="str">
        <f>CONCATENATE(IF(ISERR(FIND(Opis_efektow_inz!$D$8,Stac!$S54))=FALSE,Opis_efektow_inz!$D$8,""),IF(ISERR(FIND(Opis_efektow_inz!$D$8,Stac!$S54))=FALSE,", ",""),IF(ISERR(FIND(Opis_efektow_inz!$D$9,Stac!$S54))=FALSE,Opis_efektow_inz!$D$9,""),IF(ISERR(FIND(Opis_efektow_inz!$D$9,Stac!$S54))=FALSE,", 
",""),IF(ISERR(FIND(Opis_efektow_inz!$D$10,Stac!$S54))=FALSE,Opis_efektow_inz!$D$10,""),IF(ISERR(FIND(Opis_efektow_inz!$D$10,Stac!$S54))=FALSE,", ",""),IF(ISERR(FIND(Opis_efektow_inz!$D$11,Stac!$S54))=FALSE,Opis_efektow_inz!$D$11,""),IF(ISERR(FIND(Opis_efektow_inz!$D$11,Stac!$S54))=FALSE,", ",""),IF(ISERR(FIND(Opis_efektow_inz!$D$12,Stac!$S54))=FALSE,Opis_efektow_inz!$D$12,""),IF(ISERR(FIND(Opis_efektow_inz!$D$12,Stac!$S54))=FALSE,", ",""),IF(ISERR(FIND(Opis_efektow_inz!$D$13,Stac!$S54))=FALSE,Opis_efektow_inz!$D$13,""),IF(ISERR(FIND(Opis_efektow_inz!$D$13,Stac!$S54))=FALSE,", ",""),IF(ISERR(FIND(Opis_efektow_inz!$D$14,Stac!$S54))=FALSE,Opis_efektow_inz!$D$14,""),IF(ISERR(FIND(Opis_efektow_inz!$D$14,Stac!$S54))=FALSE,", ",""),IF(ISERR(FIND(Opis_efektow_inz!$D$15,Stac!$S54))=FALSE,Opis_efektow_inz!$D$15,""),IF(ISERR(FIND(Opis_efektow_inz!$D$15,Stac!$S54))=FALSE,", ",""),IF(ISERR(FIND(Opis_efektow_inz!$D$16,Stac!$S54))=FALSE,Opis_efektow_inz!$D$16,""),IF(ISERR(FIND(Opis_efektow_inz!$D$16,Stac!$S54))=FALSE,", ",""),IF(ISERR(FIND(Opis_efektow_inz!$D$17,Stac!$S54))=FALSE,Opis_efektow_inz!$D$17,""),IF(ISERR(FIND(Opis_efektow_inz!$D$17,Stac!$S54))=FALSE,", ",""),IF(ISERR(FIND(Opis_efektow_inz!$D$18,Stac!$S54))=FALSE,Opis_efektow_inz!$D$18,""),IF(ISERR(FIND(Opis_efektow_inz!$D$18,Stac!$S54))=FALSE,", ",""),IF(ISERR(FIND(Opis_efektow_inz!$D$19,Stac!$S54))=FALSE,Opis_efektow_inz!$D$19,""),IF(ISERR(FIND(Opis_efektow_inz!$D$19,Stac!$S54))=FALSE,", ",""))</f>
        <v xml:space="preserve">K1st_U3, K1st_U4, 
K1st_U8, </v>
      </c>
      <c r="D49" s="38" t="s">
        <v>343</v>
      </c>
    </row>
    <row r="50" spans="1:4" x14ac:dyDescent="0.2">
      <c r="A50" s="275" t="str">
        <f>Stac!C55</f>
        <v>Sieci komputerowe 1</v>
      </c>
      <c r="B50" s="167" t="str">
        <f>CONCATENATE(IF(ISERR(FIND(Opis_efektow_inz!$D$5,Stac!$R55))=FALSE,Opis_efektow_inz!$D$5,""),IF(ISERR(FIND(Opis_efektow_inz!$D$5,Stac!$R55))=FALSE,", ",""),IF(ISERR(FIND(Opis_efektow_inz!$D$6,Stac!$R55))=FALSE,Opis_efektow_inz!$D$6,""),IF(ISERR(FIND(Opis_efektow_inz!$D$6,Stac!$R55))=FALSE,", ",""),IF(ISERR(FIND(Opis_efektow_inz!$D$7,Stac!$R55))=FALSE,Opis_efektow_inz!$D$7,""),IF(ISERR(FIND(Opis_efektow_inz!$D$7,Stac!$R55))=FALSE,", ",""))</f>
        <v xml:space="preserve">K1st_W6, K1st_W7, </v>
      </c>
      <c r="C50" s="171" t="str">
        <f>CONCATENATE(IF(ISERR(FIND(Opis_efektow_inz!$D$8,Stac!$S55))=FALSE,Opis_efektow_inz!$D$8,""),IF(ISERR(FIND(Opis_efektow_inz!$D$8,Stac!$S55))=FALSE,", ",""),IF(ISERR(FIND(Opis_efektow_inz!$D$9,Stac!$S55))=FALSE,Opis_efektow_inz!$D$9,""),IF(ISERR(FIND(Opis_efektow_inz!$D$9,Stac!$S55))=FALSE,", 
",""),IF(ISERR(FIND(Opis_efektow_inz!$D$10,Stac!$S55))=FALSE,Opis_efektow_inz!$D$10,""),IF(ISERR(FIND(Opis_efektow_inz!$D$10,Stac!$S55))=FALSE,", ",""),IF(ISERR(FIND(Opis_efektow_inz!$D$11,Stac!$S55))=FALSE,Opis_efektow_inz!$D$11,""),IF(ISERR(FIND(Opis_efektow_inz!$D$11,Stac!$S55))=FALSE,", ",""),IF(ISERR(FIND(Opis_efektow_inz!$D$12,Stac!$S55))=FALSE,Opis_efektow_inz!$D$12,""),IF(ISERR(FIND(Opis_efektow_inz!$D$12,Stac!$S55))=FALSE,", ",""),IF(ISERR(FIND(Opis_efektow_inz!$D$13,Stac!$S55))=FALSE,Opis_efektow_inz!$D$13,""),IF(ISERR(FIND(Opis_efektow_inz!$D$13,Stac!$S55))=FALSE,", ",""),IF(ISERR(FIND(Opis_efektow_inz!$D$14,Stac!$S55))=FALSE,Opis_efektow_inz!$D$14,""),IF(ISERR(FIND(Opis_efektow_inz!$D$14,Stac!$S55))=FALSE,", ",""),IF(ISERR(FIND(Opis_efektow_inz!$D$15,Stac!$S55))=FALSE,Opis_efektow_inz!$D$15,""),IF(ISERR(FIND(Opis_efektow_inz!$D$15,Stac!$S55))=FALSE,", ",""),IF(ISERR(FIND(Opis_efektow_inz!$D$16,Stac!$S55))=FALSE,Opis_efektow_inz!$D$16,""),IF(ISERR(FIND(Opis_efektow_inz!$D$16,Stac!$S55))=FALSE,", ",""),IF(ISERR(FIND(Opis_efektow_inz!$D$17,Stac!$S55))=FALSE,Opis_efektow_inz!$D$17,""),IF(ISERR(FIND(Opis_efektow_inz!$D$17,Stac!$S55))=FALSE,", ",""),IF(ISERR(FIND(Opis_efektow_inz!$D$18,Stac!$S55))=FALSE,Opis_efektow_inz!$D$18,""),IF(ISERR(FIND(Opis_efektow_inz!$D$18,Stac!$S55))=FALSE,", ",""),IF(ISERR(FIND(Opis_efektow_inz!$D$19,Stac!$S55))=FALSE,Opis_efektow_inz!$D$19,""),IF(ISERR(FIND(Opis_efektow_inz!$D$19,Stac!$S55))=FALSE,", ",""))</f>
        <v xml:space="preserve">K1st_U9, K1st_U10, K1st_U12, </v>
      </c>
      <c r="D50" s="38" t="s">
        <v>344</v>
      </c>
    </row>
    <row r="51" spans="1:4" ht="25.5" x14ac:dyDescent="0.2">
      <c r="A51" s="275" t="str">
        <f>Stac!C56</f>
        <v>Systemy baz danych</v>
      </c>
      <c r="B51" s="167" t="str">
        <f>CONCATENATE(IF(ISERR(FIND(Opis_efektow_inz!$D$5,Stac!$R56))=FALSE,Opis_efektow_inz!$D$5,""),IF(ISERR(FIND(Opis_efektow_inz!$D$5,Stac!$R56))=FALSE,", ",""),IF(ISERR(FIND(Opis_efektow_inz!$D$6,Stac!$R56))=FALSE,Opis_efektow_inz!$D$6,""),IF(ISERR(FIND(Opis_efektow_inz!$D$6,Stac!$R56))=FALSE,", ",""),IF(ISERR(FIND(Opis_efektow_inz!$D$7,Stac!$R56))=FALSE,Opis_efektow_inz!$D$7,""),IF(ISERR(FIND(Opis_efektow_inz!$D$7,Stac!$R56))=FALSE,", ",""))</f>
        <v xml:space="preserve">K1st_W6, K1st_W7, </v>
      </c>
      <c r="C51" s="171" t="str">
        <f>CONCATENATE(IF(ISERR(FIND(Opis_efektow_inz!$D$8,Stac!$S56))=FALSE,Opis_efektow_inz!$D$8,""),IF(ISERR(FIND(Opis_efektow_inz!$D$8,Stac!$S56))=FALSE,", ",""),IF(ISERR(FIND(Opis_efektow_inz!$D$9,Stac!$S56))=FALSE,Opis_efektow_inz!$D$9,""),IF(ISERR(FIND(Opis_efektow_inz!$D$9,Stac!$S56))=FALSE,", 
",""),IF(ISERR(FIND(Opis_efektow_inz!$D$10,Stac!$S56))=FALSE,Opis_efektow_inz!$D$10,""),IF(ISERR(FIND(Opis_efektow_inz!$D$10,Stac!$S56))=FALSE,", ",""),IF(ISERR(FIND(Opis_efektow_inz!$D$11,Stac!$S56))=FALSE,Opis_efektow_inz!$D$11,""),IF(ISERR(FIND(Opis_efektow_inz!$D$11,Stac!$S56))=FALSE,", ",""),IF(ISERR(FIND(Opis_efektow_inz!$D$12,Stac!$S56))=FALSE,Opis_efektow_inz!$D$12,""),IF(ISERR(FIND(Opis_efektow_inz!$D$12,Stac!$S56))=FALSE,", ",""),IF(ISERR(FIND(Opis_efektow_inz!$D$13,Stac!$S56))=FALSE,Opis_efektow_inz!$D$13,""),IF(ISERR(FIND(Opis_efektow_inz!$D$13,Stac!$S56))=FALSE,", ",""),IF(ISERR(FIND(Opis_efektow_inz!$D$14,Stac!$S56))=FALSE,Opis_efektow_inz!$D$14,""),IF(ISERR(FIND(Opis_efektow_inz!$D$14,Stac!$S56))=FALSE,", ",""),IF(ISERR(FIND(Opis_efektow_inz!$D$15,Stac!$S56))=FALSE,Opis_efektow_inz!$D$15,""),IF(ISERR(FIND(Opis_efektow_inz!$D$15,Stac!$S56))=FALSE,", ",""),IF(ISERR(FIND(Opis_efektow_inz!$D$16,Stac!$S56))=FALSE,Opis_efektow_inz!$D$16,""),IF(ISERR(FIND(Opis_efektow_inz!$D$16,Stac!$S56))=FALSE,", ",""),IF(ISERR(FIND(Opis_efektow_inz!$D$17,Stac!$S56))=FALSE,Opis_efektow_inz!$D$17,""),IF(ISERR(FIND(Opis_efektow_inz!$D$17,Stac!$S56))=FALSE,", ",""),IF(ISERR(FIND(Opis_efektow_inz!$D$18,Stac!$S56))=FALSE,Opis_efektow_inz!$D$18,""),IF(ISERR(FIND(Opis_efektow_inz!$D$18,Stac!$S56))=FALSE,", ",""),IF(ISERR(FIND(Opis_efektow_inz!$D$19,Stac!$S56))=FALSE,Opis_efektow_inz!$D$19,""),IF(ISERR(FIND(Opis_efektow_inz!$D$19,Stac!$S56))=FALSE,", ",""))</f>
        <v xml:space="preserve">K1st_U4, 
K1st_U9, K1st_U10, K1st_U11, </v>
      </c>
      <c r="D51" s="38" t="s">
        <v>344</v>
      </c>
    </row>
    <row r="52" spans="1:4" ht="25.5" x14ac:dyDescent="0.2">
      <c r="A52" s="275" t="str">
        <f>Stac!C57</f>
        <v>Statystyka i analiza danych</v>
      </c>
      <c r="B52" s="167" t="str">
        <f>CONCATENATE(IF(ISERR(FIND(Opis_efektow_inz!$D$5,Stac!$R57))=FALSE,Opis_efektow_inz!$D$5,""),IF(ISERR(FIND(Opis_efektow_inz!$D$5,Stac!$R57))=FALSE,", ",""),IF(ISERR(FIND(Opis_efektow_inz!$D$6,Stac!$R57))=FALSE,Opis_efektow_inz!$D$6,""),IF(ISERR(FIND(Opis_efektow_inz!$D$6,Stac!$R57))=FALSE,", ",""),IF(ISERR(FIND(Opis_efektow_inz!$D$7,Stac!$R57))=FALSE,Opis_efektow_inz!$D$7,""),IF(ISERR(FIND(Opis_efektow_inz!$D$7,Stac!$R57))=FALSE,", ",""))</f>
        <v xml:space="preserve">K1st_W7, </v>
      </c>
      <c r="C52" s="171" t="str">
        <f>CONCATENATE(IF(ISERR(FIND(Opis_efektow_inz!$D$8,Stac!$S57))=FALSE,Opis_efektow_inz!$D$8,""),IF(ISERR(FIND(Opis_efektow_inz!$D$8,Stac!$S57))=FALSE,", ",""),IF(ISERR(FIND(Opis_efektow_inz!$D$9,Stac!$S57))=FALSE,Opis_efektow_inz!$D$9,""),IF(ISERR(FIND(Opis_efektow_inz!$D$9,Stac!$S57))=FALSE,", 
",""),IF(ISERR(FIND(Opis_efektow_inz!$D$10,Stac!$S57))=FALSE,Opis_efektow_inz!$D$10,""),IF(ISERR(FIND(Opis_efektow_inz!$D$10,Stac!$S57))=FALSE,", ",""),IF(ISERR(FIND(Opis_efektow_inz!$D$11,Stac!$S57))=FALSE,Opis_efektow_inz!$D$11,""),IF(ISERR(FIND(Opis_efektow_inz!$D$11,Stac!$S57))=FALSE,", ",""),IF(ISERR(FIND(Opis_efektow_inz!$D$12,Stac!$S57))=FALSE,Opis_efektow_inz!$D$12,""),IF(ISERR(FIND(Opis_efektow_inz!$D$12,Stac!$S57))=FALSE,", ",""),IF(ISERR(FIND(Opis_efektow_inz!$D$13,Stac!$S57))=FALSE,Opis_efektow_inz!$D$13,""),IF(ISERR(FIND(Opis_efektow_inz!$D$13,Stac!$S57))=FALSE,", ",""),IF(ISERR(FIND(Opis_efektow_inz!$D$14,Stac!$S57))=FALSE,Opis_efektow_inz!$D$14,""),IF(ISERR(FIND(Opis_efektow_inz!$D$14,Stac!$S57))=FALSE,", ",""),IF(ISERR(FIND(Opis_efektow_inz!$D$15,Stac!$S57))=FALSE,Opis_efektow_inz!$D$15,""),IF(ISERR(FIND(Opis_efektow_inz!$D$15,Stac!$S57))=FALSE,", ",""),IF(ISERR(FIND(Opis_efektow_inz!$D$16,Stac!$S57))=FALSE,Opis_efektow_inz!$D$16,""),IF(ISERR(FIND(Opis_efektow_inz!$D$16,Stac!$S57))=FALSE,", ",""),IF(ISERR(FIND(Opis_efektow_inz!$D$17,Stac!$S57))=FALSE,Opis_efektow_inz!$D$17,""),IF(ISERR(FIND(Opis_efektow_inz!$D$17,Stac!$S57))=FALSE,", ",""),IF(ISERR(FIND(Opis_efektow_inz!$D$18,Stac!$S57))=FALSE,Opis_efektow_inz!$D$18,""),IF(ISERR(FIND(Opis_efektow_inz!$D$18,Stac!$S57))=FALSE,", ",""),IF(ISERR(FIND(Opis_efektow_inz!$D$19,Stac!$S57))=FALSE,Opis_efektow_inz!$D$19,""),IF(ISERR(FIND(Opis_efektow_inz!$D$19,Stac!$S57))=FALSE,", ",""))</f>
        <v xml:space="preserve">K1st_U3, K1st_U4, 
</v>
      </c>
      <c r="D52" s="38" t="s">
        <v>344</v>
      </c>
    </row>
    <row r="53" spans="1:4" ht="38.25" x14ac:dyDescent="0.2">
      <c r="A53" s="275" t="str">
        <f>Stac!C58</f>
        <v>Przedmiot obieralny 5: Elementy analizy numerycznej / Języki formalne i kompilatory / Formal Languages and Compilers</v>
      </c>
      <c r="B53" s="167" t="str">
        <f>CONCATENATE(IF(ISERR(FIND(Opis_efektow_inz!$D$5,Stac!$R58))=FALSE,Opis_efektow_inz!$D$5,""),IF(ISERR(FIND(Opis_efektow_inz!$D$5,Stac!$R58))=FALSE,", ",""),IF(ISERR(FIND(Opis_efektow_inz!$D$6,Stac!$R58))=FALSE,Opis_efektow_inz!$D$6,""),IF(ISERR(FIND(Opis_efektow_inz!$D$6,Stac!$R58))=FALSE,", ",""),IF(ISERR(FIND(Opis_efektow_inz!$D$7,Stac!$R58))=FALSE,Opis_efektow_inz!$D$7,""),IF(ISERR(FIND(Opis_efektow_inz!$D$7,Stac!$R58))=FALSE,", ",""))</f>
        <v xml:space="preserve">K1st_W7, </v>
      </c>
      <c r="C53" s="171" t="str">
        <f>CONCATENATE(IF(ISERR(FIND(Opis_efektow_inz!$D$8,Stac!$S58))=FALSE,Opis_efektow_inz!$D$8,""),IF(ISERR(FIND(Opis_efektow_inz!$D$8,Stac!$S58))=FALSE,", ",""),IF(ISERR(FIND(Opis_efektow_inz!$D$9,Stac!$S58))=FALSE,Opis_efektow_inz!$D$9,""),IF(ISERR(FIND(Opis_efektow_inz!$D$9,Stac!$S58))=FALSE,", 
",""),IF(ISERR(FIND(Opis_efektow_inz!$D$10,Stac!$S58))=FALSE,Opis_efektow_inz!$D$10,""),IF(ISERR(FIND(Opis_efektow_inz!$D$10,Stac!$S58))=FALSE,", ",""),IF(ISERR(FIND(Opis_efektow_inz!$D$11,Stac!$S58))=FALSE,Opis_efektow_inz!$D$11,""),IF(ISERR(FIND(Opis_efektow_inz!$D$11,Stac!$S58))=FALSE,", ",""),IF(ISERR(FIND(Opis_efektow_inz!$D$12,Stac!$S58))=FALSE,Opis_efektow_inz!$D$12,""),IF(ISERR(FIND(Opis_efektow_inz!$D$12,Stac!$S58))=FALSE,", ",""),IF(ISERR(FIND(Opis_efektow_inz!$D$13,Stac!$S58))=FALSE,Opis_efektow_inz!$D$13,""),IF(ISERR(FIND(Opis_efektow_inz!$D$13,Stac!$S58))=FALSE,", ",""),IF(ISERR(FIND(Opis_efektow_inz!$D$14,Stac!$S58))=FALSE,Opis_efektow_inz!$D$14,""),IF(ISERR(FIND(Opis_efektow_inz!$D$14,Stac!$S58))=FALSE,", ",""),IF(ISERR(FIND(Opis_efektow_inz!$D$15,Stac!$S58))=FALSE,Opis_efektow_inz!$D$15,""),IF(ISERR(FIND(Opis_efektow_inz!$D$15,Stac!$S58))=FALSE,", ",""),IF(ISERR(FIND(Opis_efektow_inz!$D$16,Stac!$S58))=FALSE,Opis_efektow_inz!$D$16,""),IF(ISERR(FIND(Opis_efektow_inz!$D$16,Stac!$S58))=FALSE,", ",""),IF(ISERR(FIND(Opis_efektow_inz!$D$17,Stac!$S58))=FALSE,Opis_efektow_inz!$D$17,""),IF(ISERR(FIND(Opis_efektow_inz!$D$17,Stac!$S58))=FALSE,", ",""),IF(ISERR(FIND(Opis_efektow_inz!$D$18,Stac!$S58))=FALSE,Opis_efektow_inz!$D$18,""),IF(ISERR(FIND(Opis_efektow_inz!$D$18,Stac!$S58))=FALSE,", ",""),IF(ISERR(FIND(Opis_efektow_inz!$D$19,Stac!$S58))=FALSE,Opis_efektow_inz!$D$19,""),IF(ISERR(FIND(Opis_efektow_inz!$D$19,Stac!$S58))=FALSE,", ",""))</f>
        <v xml:space="preserve">K1st_U3, K1st_U4, 
K1st_U11, </v>
      </c>
      <c r="D53" s="38" t="s">
        <v>344</v>
      </c>
    </row>
    <row r="54" spans="1:4" ht="25.5" x14ac:dyDescent="0.2">
      <c r="A54" s="401" t="str">
        <f>Stac!C59</f>
        <v>Grafika komputerowa i wizualizacja / Computer Graphics and Visualization</v>
      </c>
      <c r="B54" s="167" t="str">
        <f>CONCATENATE(IF(ISERR(FIND(Opis_efektow_inz!$D$5,Stac!$R59))=FALSE,Opis_efektow_inz!$D$5,""),IF(ISERR(FIND(Opis_efektow_inz!$D$5,Stac!$R59))=FALSE,", ",""),IF(ISERR(FIND(Opis_efektow_inz!$D$6,Stac!$R59))=FALSE,Opis_efektow_inz!$D$6,""),IF(ISERR(FIND(Opis_efektow_inz!$D$6,Stac!$R59))=FALSE,", ",""),IF(ISERR(FIND(Opis_efektow_inz!$D$7,Stac!$R59))=FALSE,Opis_efektow_inz!$D$7,""),IF(ISERR(FIND(Opis_efektow_inz!$D$7,Stac!$R59))=FALSE,", ",""))</f>
        <v xml:space="preserve">K1st_W7, </v>
      </c>
      <c r="C54" s="171" t="str">
        <f>CONCATENATE(IF(ISERR(FIND(Opis_efektow_inz!$D$8,Stac!$S59))=FALSE,Opis_efektow_inz!$D$8,""),IF(ISERR(FIND(Opis_efektow_inz!$D$8,Stac!$S59))=FALSE,", ",""),IF(ISERR(FIND(Opis_efektow_inz!$D$9,Stac!$S59))=FALSE,Opis_efektow_inz!$D$9,""),IF(ISERR(FIND(Opis_efektow_inz!$D$9,Stac!$S59))=FALSE,", 
",""),IF(ISERR(FIND(Opis_efektow_inz!$D$10,Stac!$S59))=FALSE,Opis_efektow_inz!$D$10,""),IF(ISERR(FIND(Opis_efektow_inz!$D$10,Stac!$S59))=FALSE,", ",""),IF(ISERR(FIND(Opis_efektow_inz!$D$11,Stac!$S59))=FALSE,Opis_efektow_inz!$D$11,""),IF(ISERR(FIND(Opis_efektow_inz!$D$11,Stac!$S59))=FALSE,", ",""),IF(ISERR(FIND(Opis_efektow_inz!$D$12,Stac!$S59))=FALSE,Opis_efektow_inz!$D$12,""),IF(ISERR(FIND(Opis_efektow_inz!$D$12,Stac!$S59))=FALSE,", ",""),IF(ISERR(FIND(Opis_efektow_inz!$D$13,Stac!$S59))=FALSE,Opis_efektow_inz!$D$13,""),IF(ISERR(FIND(Opis_efektow_inz!$D$13,Stac!$S59))=FALSE,", ",""),IF(ISERR(FIND(Opis_efektow_inz!$D$14,Stac!$S59))=FALSE,Opis_efektow_inz!$D$14,""),IF(ISERR(FIND(Opis_efektow_inz!$D$14,Stac!$S59))=FALSE,", ",""),IF(ISERR(FIND(Opis_efektow_inz!$D$15,Stac!$S59))=FALSE,Opis_efektow_inz!$D$15,""),IF(ISERR(FIND(Opis_efektow_inz!$D$15,Stac!$S59))=FALSE,", ",""),IF(ISERR(FIND(Opis_efektow_inz!$D$16,Stac!$S59))=FALSE,Opis_efektow_inz!$D$16,""),IF(ISERR(FIND(Opis_efektow_inz!$D$16,Stac!$S59))=FALSE,", ",""),IF(ISERR(FIND(Opis_efektow_inz!$D$17,Stac!$S59))=FALSE,Opis_efektow_inz!$D$17,""),IF(ISERR(FIND(Opis_efektow_inz!$D$17,Stac!$S59))=FALSE,", ",""),IF(ISERR(FIND(Opis_efektow_inz!$D$18,Stac!$S59))=FALSE,Opis_efektow_inz!$D$18,""),IF(ISERR(FIND(Opis_efektow_inz!$D$18,Stac!$S59))=FALSE,", ",""),IF(ISERR(FIND(Opis_efektow_inz!$D$19,Stac!$S59))=FALSE,Opis_efektow_inz!$D$19,""),IF(ISERR(FIND(Opis_efektow_inz!$D$19,Stac!$S59))=FALSE,", ",""))</f>
        <v xml:space="preserve">K1st_U11, K1st_U14, </v>
      </c>
      <c r="D54" s="38" t="s">
        <v>344</v>
      </c>
    </row>
    <row r="55" spans="1:4" x14ac:dyDescent="0.2">
      <c r="A55" s="275" t="str">
        <f>Stac!C60</f>
        <v>Język angielski</v>
      </c>
      <c r="B55" s="167" t="str">
        <f>CONCATENATE(IF(ISERR(FIND(Opis_efektow_inz!$D$5,Stac!$R60))=FALSE,Opis_efektow_inz!$D$5,""),IF(ISERR(FIND(Opis_efektow_inz!$D$5,Stac!$R60))=FALSE,", ",""),IF(ISERR(FIND(Opis_efektow_inz!$D$6,Stac!$R60))=FALSE,Opis_efektow_inz!$D$6,""),IF(ISERR(FIND(Opis_efektow_inz!$D$6,Stac!$R60))=FALSE,", ",""),IF(ISERR(FIND(Opis_efektow_inz!$D$7,Stac!$R60))=FALSE,Opis_efektow_inz!$D$7,""),IF(ISERR(FIND(Opis_efektow_inz!$D$7,Stac!$R60))=FALSE,", ",""))</f>
        <v/>
      </c>
      <c r="C55" s="171" t="str">
        <f>CONCATENATE(IF(ISERR(FIND(Opis_efektow_inz!$D$8,Stac!$S60))=FALSE,Opis_efektow_inz!$D$8,""),IF(ISERR(FIND(Opis_efektow_inz!$D$8,Stac!$S60))=FALSE,", ",""),IF(ISERR(FIND(Opis_efektow_inz!$D$9,Stac!$S60))=FALSE,Opis_efektow_inz!$D$9,""),IF(ISERR(FIND(Opis_efektow_inz!$D$9,Stac!$S60))=FALSE,", 
",""),IF(ISERR(FIND(Opis_efektow_inz!$D$10,Stac!$S60))=FALSE,Opis_efektow_inz!$D$10,""),IF(ISERR(FIND(Opis_efektow_inz!$D$10,Stac!$S60))=FALSE,", ",""),IF(ISERR(FIND(Opis_efektow_inz!$D$11,Stac!$S60))=FALSE,Opis_efektow_inz!$D$11,""),IF(ISERR(FIND(Opis_efektow_inz!$D$11,Stac!$S60))=FALSE,", ",""),IF(ISERR(FIND(Opis_efektow_inz!$D$12,Stac!$S60))=FALSE,Opis_efektow_inz!$D$12,""),IF(ISERR(FIND(Opis_efektow_inz!$D$12,Stac!$S60))=FALSE,", ",""),IF(ISERR(FIND(Opis_efektow_inz!$D$13,Stac!$S60))=FALSE,Opis_efektow_inz!$D$13,""),IF(ISERR(FIND(Opis_efektow_inz!$D$13,Stac!$S60))=FALSE,", ",""),IF(ISERR(FIND(Opis_efektow_inz!$D$14,Stac!$S60))=FALSE,Opis_efektow_inz!$D$14,""),IF(ISERR(FIND(Opis_efektow_inz!$D$14,Stac!$S60))=FALSE,", ",""),IF(ISERR(FIND(Opis_efektow_inz!$D$15,Stac!$S60))=FALSE,Opis_efektow_inz!$D$15,""),IF(ISERR(FIND(Opis_efektow_inz!$D$15,Stac!$S60))=FALSE,", ",""),IF(ISERR(FIND(Opis_efektow_inz!$D$16,Stac!$S60))=FALSE,Opis_efektow_inz!$D$16,""),IF(ISERR(FIND(Opis_efektow_inz!$D$16,Stac!$S60))=FALSE,", ",""),IF(ISERR(FIND(Opis_efektow_inz!$D$17,Stac!$S60))=FALSE,Opis_efektow_inz!$D$17,""),IF(ISERR(FIND(Opis_efektow_inz!$D$17,Stac!$S60))=FALSE,", ",""),IF(ISERR(FIND(Opis_efektow_inz!$D$18,Stac!$S60))=FALSE,Opis_efektow_inz!$D$18,""),IF(ISERR(FIND(Opis_efektow_inz!$D$18,Stac!$S60))=FALSE,", ",""),IF(ISERR(FIND(Opis_efektow_inz!$D$19,Stac!$S60))=FALSE,Opis_efektow_inz!$D$19,""),IF(ISERR(FIND(Opis_efektow_inz!$D$19,Stac!$S60))=FALSE,", ",""))</f>
        <v/>
      </c>
      <c r="D55" s="38"/>
    </row>
    <row r="56" spans="1:4" ht="12.75" hidden="1" customHeight="1" x14ac:dyDescent="0.2">
      <c r="A56" s="275">
        <f>Stac!C61</f>
        <v>0</v>
      </c>
      <c r="B56" s="167" t="str">
        <f>CONCATENATE(IF(ISERR(FIND(Opis_efektow_inz!$D$5,Stac!$R61))=FALSE,Opis_efektow_inz!$D$5,""),IF(ISERR(FIND(Opis_efektow_inz!$D$5,Stac!$R61))=FALSE,", ",""),IF(ISERR(FIND(Opis_efektow_inz!$D$6,Stac!$R61))=FALSE,Opis_efektow_inz!$D$6,""),IF(ISERR(FIND(Opis_efektow_inz!$D$6,Stac!$R61))=FALSE,", ",""),IF(ISERR(FIND(Opis_efektow_inz!$D$7,Stac!$R61))=FALSE,Opis_efektow_inz!$D$7,""),IF(ISERR(FIND(Opis_efektow_inz!$D$7,Stac!$R61))=FALSE,", ",""))</f>
        <v/>
      </c>
      <c r="C56" s="171" t="str">
        <f>CONCATENATE(IF(ISERR(FIND(Opis_efektow_inz!$D$8,Stac!$S61))=FALSE,Opis_efektow_inz!$D$8,""),IF(ISERR(FIND(Opis_efektow_inz!$D$8,Stac!$S61))=FALSE,", ",""),IF(ISERR(FIND(Opis_efektow_inz!$D$9,Stac!$S61))=FALSE,Opis_efektow_inz!$D$9,""),IF(ISERR(FIND(Opis_efektow_inz!$D$9,Stac!$S61))=FALSE,", 
",""),IF(ISERR(FIND(Opis_efektow_inz!$D$10,Stac!$S61))=FALSE,Opis_efektow_inz!$D$10,""),IF(ISERR(FIND(Opis_efektow_inz!$D$10,Stac!$S61))=FALSE,", ",""),IF(ISERR(FIND(Opis_efektow_inz!$D$11,Stac!$S61))=FALSE,Opis_efektow_inz!$D$11,""),IF(ISERR(FIND(Opis_efektow_inz!$D$11,Stac!$S61))=FALSE,", ",""),IF(ISERR(FIND(Opis_efektow_inz!$D$12,Stac!$S61))=FALSE,Opis_efektow_inz!$D$12,""),IF(ISERR(FIND(Opis_efektow_inz!$D$12,Stac!$S61))=FALSE,", ",""),IF(ISERR(FIND(Opis_efektow_inz!$D$13,Stac!$S61))=FALSE,Opis_efektow_inz!$D$13,""),IF(ISERR(FIND(Opis_efektow_inz!$D$13,Stac!$S61))=FALSE,", ",""),IF(ISERR(FIND(Opis_efektow_inz!$D$14,Stac!$S61))=FALSE,Opis_efektow_inz!$D$14,""),IF(ISERR(FIND(Opis_efektow_inz!$D$14,Stac!$S61))=FALSE,", ",""),IF(ISERR(FIND(Opis_efektow_inz!$D$15,Stac!$S61))=FALSE,Opis_efektow_inz!$D$15,""),IF(ISERR(FIND(Opis_efektow_inz!$D$15,Stac!$S61))=FALSE,", ",""),IF(ISERR(FIND(Opis_efektow_inz!$D$16,Stac!$S61))=FALSE,Opis_efektow_inz!$D$16,""),IF(ISERR(FIND(Opis_efektow_inz!$D$16,Stac!$S61))=FALSE,", ",""),IF(ISERR(FIND(Opis_efektow_inz!$D$17,Stac!$S61))=FALSE,Opis_efektow_inz!$D$17,""),IF(ISERR(FIND(Opis_efektow_inz!$D$17,Stac!$S61))=FALSE,", ",""),IF(ISERR(FIND(Opis_efektow_inz!$D$18,Stac!$S61))=FALSE,Opis_efektow_inz!$D$18,""),IF(ISERR(FIND(Opis_efektow_inz!$D$18,Stac!$S61))=FALSE,", ",""),IF(ISERR(FIND(Opis_efektow_inz!$D$19,Stac!$S61))=FALSE,Opis_efektow_inz!$D$19,""),IF(ISERR(FIND(Opis_efektow_inz!$D$19,Stac!$S61))=FALSE,", ",""))</f>
        <v/>
      </c>
      <c r="D56" s="38"/>
    </row>
    <row r="57" spans="1:4" ht="12.75" hidden="1" customHeight="1" x14ac:dyDescent="0.2">
      <c r="A57" s="275">
        <f>Stac!C62</f>
        <v>0</v>
      </c>
      <c r="B57" s="167" t="str">
        <f>CONCATENATE(IF(ISERR(FIND(Opis_efektow_inz!$D$5,Stac!$R62))=FALSE,Opis_efektow_inz!$D$5,""),IF(ISERR(FIND(Opis_efektow_inz!$D$5,Stac!$R62))=FALSE,", ",""),IF(ISERR(FIND(Opis_efektow_inz!$D$6,Stac!$R62))=FALSE,Opis_efektow_inz!$D$6,""),IF(ISERR(FIND(Opis_efektow_inz!$D$6,Stac!$R62))=FALSE,", ",""),IF(ISERR(FIND(Opis_efektow_inz!$D$7,Stac!$R62))=FALSE,Opis_efektow_inz!$D$7,""),IF(ISERR(FIND(Opis_efektow_inz!$D$7,Stac!$R62))=FALSE,", ",""))</f>
        <v/>
      </c>
      <c r="C57" s="171" t="str">
        <f>CONCATENATE(IF(ISERR(FIND(Opis_efektow_inz!$D$8,Stac!$S62))=FALSE,Opis_efektow_inz!$D$8,""),IF(ISERR(FIND(Opis_efektow_inz!$D$8,Stac!$S62))=FALSE,", ",""),IF(ISERR(FIND(Opis_efektow_inz!$D$9,Stac!$S62))=FALSE,Opis_efektow_inz!$D$9,""),IF(ISERR(FIND(Opis_efektow_inz!$D$9,Stac!$S62))=FALSE,", 
",""),IF(ISERR(FIND(Opis_efektow_inz!$D$10,Stac!$S62))=FALSE,Opis_efektow_inz!$D$10,""),IF(ISERR(FIND(Opis_efektow_inz!$D$10,Stac!$S62))=FALSE,", ",""),IF(ISERR(FIND(Opis_efektow_inz!$D$11,Stac!$S62))=FALSE,Opis_efektow_inz!$D$11,""),IF(ISERR(FIND(Opis_efektow_inz!$D$11,Stac!$S62))=FALSE,", ",""),IF(ISERR(FIND(Opis_efektow_inz!$D$12,Stac!$S62))=FALSE,Opis_efektow_inz!$D$12,""),IF(ISERR(FIND(Opis_efektow_inz!$D$12,Stac!$S62))=FALSE,", ",""),IF(ISERR(FIND(Opis_efektow_inz!$D$13,Stac!$S62))=FALSE,Opis_efektow_inz!$D$13,""),IF(ISERR(FIND(Opis_efektow_inz!$D$13,Stac!$S62))=FALSE,", ",""),IF(ISERR(FIND(Opis_efektow_inz!$D$14,Stac!$S62))=FALSE,Opis_efektow_inz!$D$14,""),IF(ISERR(FIND(Opis_efektow_inz!$D$14,Stac!$S62))=FALSE,", ",""),IF(ISERR(FIND(Opis_efektow_inz!$D$15,Stac!$S62))=FALSE,Opis_efektow_inz!$D$15,""),IF(ISERR(FIND(Opis_efektow_inz!$D$15,Stac!$S62))=FALSE,", ",""),IF(ISERR(FIND(Opis_efektow_inz!$D$16,Stac!$S62))=FALSE,Opis_efektow_inz!$D$16,""),IF(ISERR(FIND(Opis_efektow_inz!$D$16,Stac!$S62))=FALSE,", ",""),IF(ISERR(FIND(Opis_efektow_inz!$D$17,Stac!$S62))=FALSE,Opis_efektow_inz!$D$17,""),IF(ISERR(FIND(Opis_efektow_inz!$D$17,Stac!$S62))=FALSE,", ",""),IF(ISERR(FIND(Opis_efektow_inz!$D$18,Stac!$S62))=FALSE,Opis_efektow_inz!$D$18,""),IF(ISERR(FIND(Opis_efektow_inz!$D$18,Stac!$S62))=FALSE,", ",""),IF(ISERR(FIND(Opis_efektow_inz!$D$19,Stac!$S62))=FALSE,Opis_efektow_inz!$D$19,""),IF(ISERR(FIND(Opis_efektow_inz!$D$19,Stac!$S62))=FALSE,", ",""))</f>
        <v/>
      </c>
      <c r="D57" s="38"/>
    </row>
    <row r="58" spans="1:4" x14ac:dyDescent="0.2">
      <c r="A58" s="280" t="str">
        <f>Stac!C63</f>
        <v>Semestr 5:</v>
      </c>
      <c r="B58" s="167" t="str">
        <f>CONCATENATE(IF(ISERR(FIND(Opis_efektow_inz!$D$5,Stac!$R63))=FALSE,Opis_efektow_inz!$D$5,""),IF(ISERR(FIND(Opis_efektow_inz!$D$5,Stac!$R63))=FALSE,", ",""),IF(ISERR(FIND(Opis_efektow_inz!$D$6,Stac!$R63))=FALSE,Opis_efektow_inz!$D$6,""),IF(ISERR(FIND(Opis_efektow_inz!$D$6,Stac!$R63))=FALSE,", ",""),IF(ISERR(FIND(Opis_efektow_inz!$D$7,Stac!$R63))=FALSE,Opis_efektow_inz!$D$7,""),IF(ISERR(FIND(Opis_efektow_inz!$D$7,Stac!$R63))=FALSE,", ",""))</f>
        <v/>
      </c>
      <c r="C58" s="171" t="str">
        <f>CONCATENATE(IF(ISERR(FIND(Opis_efektow_inz!$D$8,Stac!$S63))=FALSE,Opis_efektow_inz!$D$8,""),IF(ISERR(FIND(Opis_efektow_inz!$D$8,Stac!$S63))=FALSE,", ",""),IF(ISERR(FIND(Opis_efektow_inz!$D$9,Stac!$S63))=FALSE,Opis_efektow_inz!$D$9,""),IF(ISERR(FIND(Opis_efektow_inz!$D$9,Stac!$S63))=FALSE,", 
",""),IF(ISERR(FIND(Opis_efektow_inz!$D$10,Stac!$S63))=FALSE,Opis_efektow_inz!$D$10,""),IF(ISERR(FIND(Opis_efektow_inz!$D$10,Stac!$S63))=FALSE,", ",""),IF(ISERR(FIND(Opis_efektow_inz!$D$11,Stac!$S63))=FALSE,Opis_efektow_inz!$D$11,""),IF(ISERR(FIND(Opis_efektow_inz!$D$11,Stac!$S63))=FALSE,", ",""),IF(ISERR(FIND(Opis_efektow_inz!$D$12,Stac!$S63))=FALSE,Opis_efektow_inz!$D$12,""),IF(ISERR(FIND(Opis_efektow_inz!$D$12,Stac!$S63))=FALSE,", ",""),IF(ISERR(FIND(Opis_efektow_inz!$D$13,Stac!$S63))=FALSE,Opis_efektow_inz!$D$13,""),IF(ISERR(FIND(Opis_efektow_inz!$D$13,Stac!$S63))=FALSE,", ",""),IF(ISERR(FIND(Opis_efektow_inz!$D$14,Stac!$S63))=FALSE,Opis_efektow_inz!$D$14,""),IF(ISERR(FIND(Opis_efektow_inz!$D$14,Stac!$S63))=FALSE,", ",""),IF(ISERR(FIND(Opis_efektow_inz!$D$15,Stac!$S63))=FALSE,Opis_efektow_inz!$D$15,""),IF(ISERR(FIND(Opis_efektow_inz!$D$15,Stac!$S63))=FALSE,", ",""),IF(ISERR(FIND(Opis_efektow_inz!$D$16,Stac!$S63))=FALSE,Opis_efektow_inz!$D$16,""),IF(ISERR(FIND(Opis_efektow_inz!$D$16,Stac!$S63))=FALSE,", ",""),IF(ISERR(FIND(Opis_efektow_inz!$D$17,Stac!$S63))=FALSE,Opis_efektow_inz!$D$17,""),IF(ISERR(FIND(Opis_efektow_inz!$D$17,Stac!$S63))=FALSE,", ",""),IF(ISERR(FIND(Opis_efektow_inz!$D$18,Stac!$S63))=FALSE,Opis_efektow_inz!$D$18,""),IF(ISERR(FIND(Opis_efektow_inz!$D$18,Stac!$S63))=FALSE,", ",""),IF(ISERR(FIND(Opis_efektow_inz!$D$19,Stac!$S63))=FALSE,Opis_efektow_inz!$D$19,""),IF(ISERR(FIND(Opis_efektow_inz!$D$19,Stac!$S63))=FALSE,", ",""))</f>
        <v/>
      </c>
      <c r="D58" s="38"/>
    </row>
    <row r="59" spans="1:4" x14ac:dyDescent="0.2">
      <c r="A59" s="275" t="str">
        <f>Stac!C64</f>
        <v>Moduł kształcenia</v>
      </c>
      <c r="B59" s="167" t="str">
        <f>CONCATENATE(IF(ISERR(FIND(Opis_efektow_inz!$D$5,Stac!$R64))=FALSE,Opis_efektow_inz!$D$5,""),IF(ISERR(FIND(Opis_efektow_inz!$D$5,Stac!$R64))=FALSE,", ",""),IF(ISERR(FIND(Opis_efektow_inz!$D$6,Stac!$R64))=FALSE,Opis_efektow_inz!$D$6,""),IF(ISERR(FIND(Opis_efektow_inz!$D$6,Stac!$R64))=FALSE,", ",""),IF(ISERR(FIND(Opis_efektow_inz!$D$7,Stac!$R64))=FALSE,Opis_efektow_inz!$D$7,""),IF(ISERR(FIND(Opis_efektow_inz!$D$7,Stac!$R64))=FALSE,", ",""))</f>
        <v/>
      </c>
      <c r="C59" s="171" t="str">
        <f>CONCATENATE(IF(ISERR(FIND(Opis_efektow_inz!$D$8,Stac!$S64))=FALSE,Opis_efektow_inz!$D$8,""),IF(ISERR(FIND(Opis_efektow_inz!$D$8,Stac!$S64))=FALSE,", ",""),IF(ISERR(FIND(Opis_efektow_inz!$D$9,Stac!$S64))=FALSE,Opis_efektow_inz!$D$9,""),IF(ISERR(FIND(Opis_efektow_inz!$D$9,Stac!$S64))=FALSE,", 
",""),IF(ISERR(FIND(Opis_efektow_inz!$D$10,Stac!$S64))=FALSE,Opis_efektow_inz!$D$10,""),IF(ISERR(FIND(Opis_efektow_inz!$D$10,Stac!$S64))=FALSE,", ",""),IF(ISERR(FIND(Opis_efektow_inz!$D$11,Stac!$S64))=FALSE,Opis_efektow_inz!$D$11,""),IF(ISERR(FIND(Opis_efektow_inz!$D$11,Stac!$S64))=FALSE,", ",""),IF(ISERR(FIND(Opis_efektow_inz!$D$12,Stac!$S64))=FALSE,Opis_efektow_inz!$D$12,""),IF(ISERR(FIND(Opis_efektow_inz!$D$12,Stac!$S64))=FALSE,", ",""),IF(ISERR(FIND(Opis_efektow_inz!$D$13,Stac!$S64))=FALSE,Opis_efektow_inz!$D$13,""),IF(ISERR(FIND(Opis_efektow_inz!$D$13,Stac!$S64))=FALSE,", ",""),IF(ISERR(FIND(Opis_efektow_inz!$D$14,Stac!$S64))=FALSE,Opis_efektow_inz!$D$14,""),IF(ISERR(FIND(Opis_efektow_inz!$D$14,Stac!$S64))=FALSE,", ",""),IF(ISERR(FIND(Opis_efektow_inz!$D$15,Stac!$S64))=FALSE,Opis_efektow_inz!$D$15,""),IF(ISERR(FIND(Opis_efektow_inz!$D$15,Stac!$S64))=FALSE,", ",""),IF(ISERR(FIND(Opis_efektow_inz!$D$16,Stac!$S64))=FALSE,Opis_efektow_inz!$D$16,""),IF(ISERR(FIND(Opis_efektow_inz!$D$16,Stac!$S64))=FALSE,", ",""),IF(ISERR(FIND(Opis_efektow_inz!$D$17,Stac!$S64))=FALSE,Opis_efektow_inz!$D$17,""),IF(ISERR(FIND(Opis_efektow_inz!$D$17,Stac!$S64))=FALSE,", ",""),IF(ISERR(FIND(Opis_efektow_inz!$D$18,Stac!$S64))=FALSE,Opis_efektow_inz!$D$18,""),IF(ISERR(FIND(Opis_efektow_inz!$D$18,Stac!$S64))=FALSE,", ",""),IF(ISERR(FIND(Opis_efektow_inz!$D$19,Stac!$S64))=FALSE,Opis_efektow_inz!$D$19,""),IF(ISERR(FIND(Opis_efektow_inz!$D$19,Stac!$S64))=FALSE,", ",""))</f>
        <v/>
      </c>
      <c r="D59" s="38"/>
    </row>
    <row r="60" spans="1:4" x14ac:dyDescent="0.2">
      <c r="A60" s="275" t="str">
        <f>Stac!C65</f>
        <v>Sieci komputerowe 2</v>
      </c>
      <c r="B60" s="167" t="str">
        <f>CONCATENATE(IF(ISERR(FIND(Opis_efektow_inz!$D$5,Stac!$R65))=FALSE,Opis_efektow_inz!$D$5,""),IF(ISERR(FIND(Opis_efektow_inz!$D$5,Stac!$R65))=FALSE,", ",""),IF(ISERR(FIND(Opis_efektow_inz!$D$6,Stac!$R65))=FALSE,Opis_efektow_inz!$D$6,""),IF(ISERR(FIND(Opis_efektow_inz!$D$6,Stac!$R65))=FALSE,", ",""),IF(ISERR(FIND(Opis_efektow_inz!$D$7,Stac!$R65))=FALSE,Opis_efektow_inz!$D$7,""),IF(ISERR(FIND(Opis_efektow_inz!$D$7,Stac!$R65))=FALSE,", ",""))</f>
        <v xml:space="preserve">K1st_W6, K1st_W7, </v>
      </c>
      <c r="C60" s="171" t="str">
        <f>CONCATENATE(IF(ISERR(FIND(Opis_efektow_inz!$D$8,Stac!$S65))=FALSE,Opis_efektow_inz!$D$8,""),IF(ISERR(FIND(Opis_efektow_inz!$D$8,Stac!$S65))=FALSE,", ",""),IF(ISERR(FIND(Opis_efektow_inz!$D$9,Stac!$S65))=FALSE,Opis_efektow_inz!$D$9,""),IF(ISERR(FIND(Opis_efektow_inz!$D$9,Stac!$S65))=FALSE,", 
",""),IF(ISERR(FIND(Opis_efektow_inz!$D$10,Stac!$S65))=FALSE,Opis_efektow_inz!$D$10,""),IF(ISERR(FIND(Opis_efektow_inz!$D$10,Stac!$S65))=FALSE,", ",""),IF(ISERR(FIND(Opis_efektow_inz!$D$11,Stac!$S65))=FALSE,Opis_efektow_inz!$D$11,""),IF(ISERR(FIND(Opis_efektow_inz!$D$11,Stac!$S65))=FALSE,", ",""),IF(ISERR(FIND(Opis_efektow_inz!$D$12,Stac!$S65))=FALSE,Opis_efektow_inz!$D$12,""),IF(ISERR(FIND(Opis_efektow_inz!$D$12,Stac!$S65))=FALSE,", ",""),IF(ISERR(FIND(Opis_efektow_inz!$D$13,Stac!$S65))=FALSE,Opis_efektow_inz!$D$13,""),IF(ISERR(FIND(Opis_efektow_inz!$D$13,Stac!$S65))=FALSE,", ",""),IF(ISERR(FIND(Opis_efektow_inz!$D$14,Stac!$S65))=FALSE,Opis_efektow_inz!$D$14,""),IF(ISERR(FIND(Opis_efektow_inz!$D$14,Stac!$S65))=FALSE,", ",""),IF(ISERR(FIND(Opis_efektow_inz!$D$15,Stac!$S65))=FALSE,Opis_efektow_inz!$D$15,""),IF(ISERR(FIND(Opis_efektow_inz!$D$15,Stac!$S65))=FALSE,", ",""),IF(ISERR(FIND(Opis_efektow_inz!$D$16,Stac!$S65))=FALSE,Opis_efektow_inz!$D$16,""),IF(ISERR(FIND(Opis_efektow_inz!$D$16,Stac!$S65))=FALSE,", ",""),IF(ISERR(FIND(Opis_efektow_inz!$D$17,Stac!$S65))=FALSE,Opis_efektow_inz!$D$17,""),IF(ISERR(FIND(Opis_efektow_inz!$D$17,Stac!$S65))=FALSE,", ",""),IF(ISERR(FIND(Opis_efektow_inz!$D$18,Stac!$S65))=FALSE,Opis_efektow_inz!$D$18,""),IF(ISERR(FIND(Opis_efektow_inz!$D$18,Stac!$S65))=FALSE,", ",""),IF(ISERR(FIND(Opis_efektow_inz!$D$19,Stac!$S65))=FALSE,Opis_efektow_inz!$D$19,""),IF(ISERR(FIND(Opis_efektow_inz!$D$19,Stac!$S65))=FALSE,", ",""))</f>
        <v xml:space="preserve">K1st_U9, K1st_U10, K1st_U12, </v>
      </c>
      <c r="D60" s="38" t="s">
        <v>344</v>
      </c>
    </row>
    <row r="61" spans="1:4" ht="25.5" x14ac:dyDescent="0.2">
      <c r="A61" s="275" t="str">
        <f>Stac!C66</f>
        <v xml:space="preserve">Zarządzania bazami SQL i NoSQL </v>
      </c>
      <c r="B61" s="167" t="str">
        <f>CONCATENATE(IF(ISERR(FIND(Opis_efektow_inz!$D$5,Stac!$R66))=FALSE,Opis_efektow_inz!$D$5,""),IF(ISERR(FIND(Opis_efektow_inz!$D$5,Stac!$R66))=FALSE,", ",""),IF(ISERR(FIND(Opis_efektow_inz!$D$6,Stac!$R66))=FALSE,Opis_efektow_inz!$D$6,""),IF(ISERR(FIND(Opis_efektow_inz!$D$6,Stac!$R66))=FALSE,", ",""),IF(ISERR(FIND(Opis_efektow_inz!$D$7,Stac!$R66))=FALSE,Opis_efektow_inz!$D$7,""),IF(ISERR(FIND(Opis_efektow_inz!$D$7,Stac!$R66))=FALSE,", ",""))</f>
        <v xml:space="preserve">K1st_W6, K1st_W7, </v>
      </c>
      <c r="C61" s="171" t="str">
        <f>CONCATENATE(IF(ISERR(FIND(Opis_efektow_inz!$D$8,Stac!$S66))=FALSE,Opis_efektow_inz!$D$8,""),IF(ISERR(FIND(Opis_efektow_inz!$D$8,Stac!$S66))=FALSE,", ",""),IF(ISERR(FIND(Opis_efektow_inz!$D$9,Stac!$S66))=FALSE,Opis_efektow_inz!$D$9,""),IF(ISERR(FIND(Opis_efektow_inz!$D$9,Stac!$S66))=FALSE,", 
",""),IF(ISERR(FIND(Opis_efektow_inz!$D$10,Stac!$S66))=FALSE,Opis_efektow_inz!$D$10,""),IF(ISERR(FIND(Opis_efektow_inz!$D$10,Stac!$S66))=FALSE,", ",""),IF(ISERR(FIND(Opis_efektow_inz!$D$11,Stac!$S66))=FALSE,Opis_efektow_inz!$D$11,""),IF(ISERR(FIND(Opis_efektow_inz!$D$11,Stac!$S66))=FALSE,", ",""),IF(ISERR(FIND(Opis_efektow_inz!$D$12,Stac!$S66))=FALSE,Opis_efektow_inz!$D$12,""),IF(ISERR(FIND(Opis_efektow_inz!$D$12,Stac!$S66))=FALSE,", ",""),IF(ISERR(FIND(Opis_efektow_inz!$D$13,Stac!$S66))=FALSE,Opis_efektow_inz!$D$13,""),IF(ISERR(FIND(Opis_efektow_inz!$D$13,Stac!$S66))=FALSE,", ",""),IF(ISERR(FIND(Opis_efektow_inz!$D$14,Stac!$S66))=FALSE,Opis_efektow_inz!$D$14,""),IF(ISERR(FIND(Opis_efektow_inz!$D$14,Stac!$S66))=FALSE,", ",""),IF(ISERR(FIND(Opis_efektow_inz!$D$15,Stac!$S66))=FALSE,Opis_efektow_inz!$D$15,""),IF(ISERR(FIND(Opis_efektow_inz!$D$15,Stac!$S66))=FALSE,", ",""),IF(ISERR(FIND(Opis_efektow_inz!$D$16,Stac!$S66))=FALSE,Opis_efektow_inz!$D$16,""),IF(ISERR(FIND(Opis_efektow_inz!$D$16,Stac!$S66))=FALSE,", ",""),IF(ISERR(FIND(Opis_efektow_inz!$D$17,Stac!$S66))=FALSE,Opis_efektow_inz!$D$17,""),IF(ISERR(FIND(Opis_efektow_inz!$D$17,Stac!$S66))=FALSE,", ",""),IF(ISERR(FIND(Opis_efektow_inz!$D$18,Stac!$S66))=FALSE,Opis_efektow_inz!$D$18,""),IF(ISERR(FIND(Opis_efektow_inz!$D$18,Stac!$S66))=FALSE,", ",""),IF(ISERR(FIND(Opis_efektow_inz!$D$19,Stac!$S66))=FALSE,Opis_efektow_inz!$D$19,""),IF(ISERR(FIND(Opis_efektow_inz!$D$19,Stac!$S66))=FALSE,", ",""))</f>
        <v xml:space="preserve">K1st_U4, 
K1st_U9, K1st_U10, K1st_U11, </v>
      </c>
      <c r="D61" s="38" t="s">
        <v>344</v>
      </c>
    </row>
    <row r="62" spans="1:4" ht="25.5" x14ac:dyDescent="0.2">
      <c r="A62" s="275" t="str">
        <f>Stac!C67</f>
        <v>Wspomaganie decyzji</v>
      </c>
      <c r="B62" s="167" t="str">
        <f>CONCATENATE(IF(ISERR(FIND(Opis_efektow_inz!$D$5,Stac!$R67))=FALSE,Opis_efektow_inz!$D$5,""),IF(ISERR(FIND(Opis_efektow_inz!$D$5,Stac!$R67))=FALSE,", ",""),IF(ISERR(FIND(Opis_efektow_inz!$D$6,Stac!$R67))=FALSE,Opis_efektow_inz!$D$6,""),IF(ISERR(FIND(Opis_efektow_inz!$D$6,Stac!$R67))=FALSE,", ",""),IF(ISERR(FIND(Opis_efektow_inz!$D$7,Stac!$R67))=FALSE,Opis_efektow_inz!$D$7,""),IF(ISERR(FIND(Opis_efektow_inz!$D$7,Stac!$R67))=FALSE,", ",""))</f>
        <v xml:space="preserve">K1st_W6, K1st_W7, </v>
      </c>
      <c r="C62" s="171" t="str">
        <f>CONCATENATE(IF(ISERR(FIND(Opis_efektow_inz!$D$8,Stac!$S67))=FALSE,Opis_efektow_inz!$D$8,""),IF(ISERR(FIND(Opis_efektow_inz!$D$8,Stac!$S67))=FALSE,", ",""),IF(ISERR(FIND(Opis_efektow_inz!$D$9,Stac!$S67))=FALSE,Opis_efektow_inz!$D$9,""),IF(ISERR(FIND(Opis_efektow_inz!$D$9,Stac!$S67))=FALSE,", 
",""),IF(ISERR(FIND(Opis_efektow_inz!$D$10,Stac!$S67))=FALSE,Opis_efektow_inz!$D$10,""),IF(ISERR(FIND(Opis_efektow_inz!$D$10,Stac!$S67))=FALSE,", ",""),IF(ISERR(FIND(Opis_efektow_inz!$D$11,Stac!$S67))=FALSE,Opis_efektow_inz!$D$11,""),IF(ISERR(FIND(Opis_efektow_inz!$D$11,Stac!$S67))=FALSE,", ",""),IF(ISERR(FIND(Opis_efektow_inz!$D$12,Stac!$S67))=FALSE,Opis_efektow_inz!$D$12,""),IF(ISERR(FIND(Opis_efektow_inz!$D$12,Stac!$S67))=FALSE,", ",""),IF(ISERR(FIND(Opis_efektow_inz!$D$13,Stac!$S67))=FALSE,Opis_efektow_inz!$D$13,""),IF(ISERR(FIND(Opis_efektow_inz!$D$13,Stac!$S67))=FALSE,", ",""),IF(ISERR(FIND(Opis_efektow_inz!$D$14,Stac!$S67))=FALSE,Opis_efektow_inz!$D$14,""),IF(ISERR(FIND(Opis_efektow_inz!$D$14,Stac!$S67))=FALSE,", ",""),IF(ISERR(FIND(Opis_efektow_inz!$D$15,Stac!$S67))=FALSE,Opis_efektow_inz!$D$15,""),IF(ISERR(FIND(Opis_efektow_inz!$D$15,Stac!$S67))=FALSE,", ",""),IF(ISERR(FIND(Opis_efektow_inz!$D$16,Stac!$S67))=FALSE,Opis_efektow_inz!$D$16,""),IF(ISERR(FIND(Opis_efektow_inz!$D$16,Stac!$S67))=FALSE,", ",""),IF(ISERR(FIND(Opis_efektow_inz!$D$17,Stac!$S67))=FALSE,Opis_efektow_inz!$D$17,""),IF(ISERR(FIND(Opis_efektow_inz!$D$17,Stac!$S67))=FALSE,", ",""),IF(ISERR(FIND(Opis_efektow_inz!$D$18,Stac!$S67))=FALSE,Opis_efektow_inz!$D$18,""),IF(ISERR(FIND(Opis_efektow_inz!$D$18,Stac!$S67))=FALSE,", ",""),IF(ISERR(FIND(Opis_efektow_inz!$D$19,Stac!$S67))=FALSE,Opis_efektow_inz!$D$19,""),IF(ISERR(FIND(Opis_efektow_inz!$D$19,Stac!$S67))=FALSE,", ",""))</f>
        <v xml:space="preserve">K1st_U3, K1st_U4, 
K1st_U10, K1st_U11, </v>
      </c>
      <c r="D62" s="38" t="s">
        <v>344</v>
      </c>
    </row>
    <row r="63" spans="1:4" ht="38.25" x14ac:dyDescent="0.2">
      <c r="A63" s="401" t="str">
        <f>Stac!C68</f>
        <v>Inżynieria oprogramowania</v>
      </c>
      <c r="B63" s="167" t="str">
        <f>CONCATENATE(IF(ISERR(FIND(Opis_efektow_inz!$D$5,Stac!$R68))=FALSE,Opis_efektow_inz!$D$5,""),IF(ISERR(FIND(Opis_efektow_inz!$D$5,Stac!$R68))=FALSE,", ",""),IF(ISERR(FIND(Opis_efektow_inz!$D$6,Stac!$R68))=FALSE,Opis_efektow_inz!$D$6,""),IF(ISERR(FIND(Opis_efektow_inz!$D$6,Stac!$R68))=FALSE,", ",""),IF(ISERR(FIND(Opis_efektow_inz!$D$7,Stac!$R68))=FALSE,Opis_efektow_inz!$D$7,""),IF(ISERR(FIND(Opis_efektow_inz!$D$7,Stac!$R68))=FALSE,", ",""))</f>
        <v xml:space="preserve">K1st_W6, K1st_W7, </v>
      </c>
      <c r="C63" s="171" t="str">
        <f>CONCATENATE(IF(ISERR(FIND(Opis_efektow_inz!$D$8,Stac!$S68))=FALSE,Opis_efektow_inz!$D$8,""),IF(ISERR(FIND(Opis_efektow_inz!$D$8,Stac!$S68))=FALSE,", ",""),IF(ISERR(FIND(Opis_efektow_inz!$D$9,Stac!$S68))=FALSE,Opis_efektow_inz!$D$9,""),IF(ISERR(FIND(Opis_efektow_inz!$D$9,Stac!$S68))=FALSE,", 
",""),IF(ISERR(FIND(Opis_efektow_inz!$D$10,Stac!$S68))=FALSE,Opis_efektow_inz!$D$10,""),IF(ISERR(FIND(Opis_efektow_inz!$D$10,Stac!$S68))=FALSE,", ",""),IF(ISERR(FIND(Opis_efektow_inz!$D$11,Stac!$S68))=FALSE,Opis_efektow_inz!$D$11,""),IF(ISERR(FIND(Opis_efektow_inz!$D$11,Stac!$S68))=FALSE,", ",""),IF(ISERR(FIND(Opis_efektow_inz!$D$12,Stac!$S68))=FALSE,Opis_efektow_inz!$D$12,""),IF(ISERR(FIND(Opis_efektow_inz!$D$12,Stac!$S68))=FALSE,", ",""),IF(ISERR(FIND(Opis_efektow_inz!$D$13,Stac!$S68))=FALSE,Opis_efektow_inz!$D$13,""),IF(ISERR(FIND(Opis_efektow_inz!$D$13,Stac!$S68))=FALSE,", ",""),IF(ISERR(FIND(Opis_efektow_inz!$D$14,Stac!$S68))=FALSE,Opis_efektow_inz!$D$14,""),IF(ISERR(FIND(Opis_efektow_inz!$D$14,Stac!$S68))=FALSE,", ",""),IF(ISERR(FIND(Opis_efektow_inz!$D$15,Stac!$S68))=FALSE,Opis_efektow_inz!$D$15,""),IF(ISERR(FIND(Opis_efektow_inz!$D$15,Stac!$S68))=FALSE,", ",""),IF(ISERR(FIND(Opis_efektow_inz!$D$16,Stac!$S68))=FALSE,Opis_efektow_inz!$D$16,""),IF(ISERR(FIND(Opis_efektow_inz!$D$16,Stac!$S68))=FALSE,", ",""),IF(ISERR(FIND(Opis_efektow_inz!$D$17,Stac!$S68))=FALSE,Opis_efektow_inz!$D$17,""),IF(ISERR(FIND(Opis_efektow_inz!$D$17,Stac!$S68))=FALSE,", ",""),IF(ISERR(FIND(Opis_efektow_inz!$D$18,Stac!$S68))=FALSE,Opis_efektow_inz!$D$18,""),IF(ISERR(FIND(Opis_efektow_inz!$D$18,Stac!$S68))=FALSE,", ",""),IF(ISERR(FIND(Opis_efektow_inz!$D$19,Stac!$S68))=FALSE,Opis_efektow_inz!$D$19,""),IF(ISERR(FIND(Opis_efektow_inz!$D$19,Stac!$S68))=FALSE,", ",""))</f>
        <v xml:space="preserve">K1st_U4, 
K1st_U5, K1st_U6, K1st_U9, K1st_U10, </v>
      </c>
      <c r="D63" s="38" t="s">
        <v>344</v>
      </c>
    </row>
    <row r="64" spans="1:4" ht="25.5" x14ac:dyDescent="0.2">
      <c r="A64" s="275" t="str">
        <f>Stac!C69</f>
        <v>Komunikacja człowiek-komputer</v>
      </c>
      <c r="B64" s="167" t="str">
        <f>CONCATENATE(IF(ISERR(FIND(Opis_efektow_inz!$D$5,Stac!$R69))=FALSE,Opis_efektow_inz!$D$5,""),IF(ISERR(FIND(Opis_efektow_inz!$D$5,Stac!$R69))=FALSE,", ",""),IF(ISERR(FIND(Opis_efektow_inz!$D$6,Stac!$R69))=FALSE,Opis_efektow_inz!$D$6,""),IF(ISERR(FIND(Opis_efektow_inz!$D$6,Stac!$R69))=FALSE,", ",""),IF(ISERR(FIND(Opis_efektow_inz!$D$7,Stac!$R69))=FALSE,Opis_efektow_inz!$D$7,""),IF(ISERR(FIND(Opis_efektow_inz!$D$7,Stac!$R69))=FALSE,", ",""))</f>
        <v xml:space="preserve">K1st_W7, </v>
      </c>
      <c r="C64" s="171" t="str">
        <f>CONCATENATE(IF(ISERR(FIND(Opis_efektow_inz!$D$8,Stac!$S69))=FALSE,Opis_efektow_inz!$D$8,""),IF(ISERR(FIND(Opis_efektow_inz!$D$8,Stac!$S69))=FALSE,", ",""),IF(ISERR(FIND(Opis_efektow_inz!$D$9,Stac!$S69))=FALSE,Opis_efektow_inz!$D$9,""),IF(ISERR(FIND(Opis_efektow_inz!$D$9,Stac!$S69))=FALSE,", 
",""),IF(ISERR(FIND(Opis_efektow_inz!$D$10,Stac!$S69))=FALSE,Opis_efektow_inz!$D$10,""),IF(ISERR(FIND(Opis_efektow_inz!$D$10,Stac!$S69))=FALSE,", ",""),IF(ISERR(FIND(Opis_efektow_inz!$D$11,Stac!$S69))=FALSE,Opis_efektow_inz!$D$11,""),IF(ISERR(FIND(Opis_efektow_inz!$D$11,Stac!$S69))=FALSE,", ",""),IF(ISERR(FIND(Opis_efektow_inz!$D$12,Stac!$S69))=FALSE,Opis_efektow_inz!$D$12,""),IF(ISERR(FIND(Opis_efektow_inz!$D$12,Stac!$S69))=FALSE,", ",""),IF(ISERR(FIND(Opis_efektow_inz!$D$13,Stac!$S69))=FALSE,Opis_efektow_inz!$D$13,""),IF(ISERR(FIND(Opis_efektow_inz!$D$13,Stac!$S69))=FALSE,", ",""),IF(ISERR(FIND(Opis_efektow_inz!$D$14,Stac!$S69))=FALSE,Opis_efektow_inz!$D$14,""),IF(ISERR(FIND(Opis_efektow_inz!$D$14,Stac!$S69))=FALSE,", ",""),IF(ISERR(FIND(Opis_efektow_inz!$D$15,Stac!$S69))=FALSE,Opis_efektow_inz!$D$15,""),IF(ISERR(FIND(Opis_efektow_inz!$D$15,Stac!$S69))=FALSE,", ",""),IF(ISERR(FIND(Opis_efektow_inz!$D$16,Stac!$S69))=FALSE,Opis_efektow_inz!$D$16,""),IF(ISERR(FIND(Opis_efektow_inz!$D$16,Stac!$S69))=FALSE,", ",""),IF(ISERR(FIND(Opis_efektow_inz!$D$17,Stac!$S69))=FALSE,Opis_efektow_inz!$D$17,""),IF(ISERR(FIND(Opis_efektow_inz!$D$17,Stac!$S69))=FALSE,", ",""),IF(ISERR(FIND(Opis_efektow_inz!$D$18,Stac!$S69))=FALSE,Opis_efektow_inz!$D$18,""),IF(ISERR(FIND(Opis_efektow_inz!$D$18,Stac!$S69))=FALSE,", ",""),IF(ISERR(FIND(Opis_efektow_inz!$D$19,Stac!$S69))=FALSE,Opis_efektow_inz!$D$19,""),IF(ISERR(FIND(Opis_efektow_inz!$D$19,Stac!$S69))=FALSE,", ",""))</f>
        <v xml:space="preserve">K1st_U4, 
K1st_U14, </v>
      </c>
      <c r="D64" s="38" t="s">
        <v>344</v>
      </c>
    </row>
    <row r="65" spans="1:10" ht="25.5" x14ac:dyDescent="0.2">
      <c r="A65" s="275" t="str">
        <f>Stac!C70</f>
        <v>Sztuczna inteligencja</v>
      </c>
      <c r="B65" s="167" t="str">
        <f>CONCATENATE(IF(ISERR(FIND(Opis_efektow_inz!$D$5,Stac!$R70))=FALSE,Opis_efektow_inz!$D$5,""),IF(ISERR(FIND(Opis_efektow_inz!$D$5,Stac!$R70))=FALSE,", ",""),IF(ISERR(FIND(Opis_efektow_inz!$D$6,Stac!$R70))=FALSE,Opis_efektow_inz!$D$6,""),IF(ISERR(FIND(Opis_efektow_inz!$D$6,Stac!$R70))=FALSE,", ",""),IF(ISERR(FIND(Opis_efektow_inz!$D$7,Stac!$R70))=FALSE,Opis_efektow_inz!$D$7,""),IF(ISERR(FIND(Opis_efektow_inz!$D$7,Stac!$R70))=FALSE,", ",""))</f>
        <v xml:space="preserve">K1st_W7, </v>
      </c>
      <c r="C65" s="171" t="str">
        <f>CONCATENATE(IF(ISERR(FIND(Opis_efektow_inz!$D$8,Stac!$S70))=FALSE,Opis_efektow_inz!$D$8,""),IF(ISERR(FIND(Opis_efektow_inz!$D$8,Stac!$S70))=FALSE,", ",""),IF(ISERR(FIND(Opis_efektow_inz!$D$9,Stac!$S70))=FALSE,Opis_efektow_inz!$D$9,""),IF(ISERR(FIND(Opis_efektow_inz!$D$9,Stac!$S70))=FALSE,", 
",""),IF(ISERR(FIND(Opis_efektow_inz!$D$10,Stac!$S70))=FALSE,Opis_efektow_inz!$D$10,""),IF(ISERR(FIND(Opis_efektow_inz!$D$10,Stac!$S70))=FALSE,", ",""),IF(ISERR(FIND(Opis_efektow_inz!$D$11,Stac!$S70))=FALSE,Opis_efektow_inz!$D$11,""),IF(ISERR(FIND(Opis_efektow_inz!$D$11,Stac!$S70))=FALSE,", ",""),IF(ISERR(FIND(Opis_efektow_inz!$D$12,Stac!$S70))=FALSE,Opis_efektow_inz!$D$12,""),IF(ISERR(FIND(Opis_efektow_inz!$D$12,Stac!$S70))=FALSE,", ",""),IF(ISERR(FIND(Opis_efektow_inz!$D$13,Stac!$S70))=FALSE,Opis_efektow_inz!$D$13,""),IF(ISERR(FIND(Opis_efektow_inz!$D$13,Stac!$S70))=FALSE,", ",""),IF(ISERR(FIND(Opis_efektow_inz!$D$14,Stac!$S70))=FALSE,Opis_efektow_inz!$D$14,""),IF(ISERR(FIND(Opis_efektow_inz!$D$14,Stac!$S70))=FALSE,", ",""),IF(ISERR(FIND(Opis_efektow_inz!$D$15,Stac!$S70))=FALSE,Opis_efektow_inz!$D$15,""),IF(ISERR(FIND(Opis_efektow_inz!$D$15,Stac!$S70))=FALSE,", ",""),IF(ISERR(FIND(Opis_efektow_inz!$D$16,Stac!$S70))=FALSE,Opis_efektow_inz!$D$16,""),IF(ISERR(FIND(Opis_efektow_inz!$D$16,Stac!$S70))=FALSE,", ",""),IF(ISERR(FIND(Opis_efektow_inz!$D$17,Stac!$S70))=FALSE,Opis_efektow_inz!$D$17,""),IF(ISERR(FIND(Opis_efektow_inz!$D$17,Stac!$S70))=FALSE,", ",""),IF(ISERR(FIND(Opis_efektow_inz!$D$18,Stac!$S70))=FALSE,Opis_efektow_inz!$D$18,""),IF(ISERR(FIND(Opis_efektow_inz!$D$18,Stac!$S70))=FALSE,", ",""),IF(ISERR(FIND(Opis_efektow_inz!$D$19,Stac!$S70))=FALSE,Opis_efektow_inz!$D$19,""),IF(ISERR(FIND(Opis_efektow_inz!$D$19,Stac!$S70))=FALSE,", ",""))</f>
        <v xml:space="preserve">K1st_U3, K1st_U4, 
K1st_U10, K1st_U11, </v>
      </c>
      <c r="D65" s="38" t="s">
        <v>344</v>
      </c>
    </row>
    <row r="66" spans="1:10" x14ac:dyDescent="0.2">
      <c r="A66" s="275" t="str">
        <f>Stac!C71</f>
        <v xml:space="preserve">Systemy wbudowane / Embedded systems </v>
      </c>
      <c r="B66" s="167" t="str">
        <f>CONCATENATE(IF(ISERR(FIND(Opis_efektow_inz!$D$5,Stac!$R71))=FALSE,Opis_efektow_inz!$D$5,""),IF(ISERR(FIND(Opis_efektow_inz!$D$5,Stac!$R71))=FALSE,", ",""),IF(ISERR(FIND(Opis_efektow_inz!$D$6,Stac!$R71))=FALSE,Opis_efektow_inz!$D$6,""),IF(ISERR(FIND(Opis_efektow_inz!$D$6,Stac!$R71))=FALSE,", ",""),IF(ISERR(FIND(Opis_efektow_inz!$D$7,Stac!$R71))=FALSE,Opis_efektow_inz!$D$7,""),IF(ISERR(FIND(Opis_efektow_inz!$D$7,Stac!$R71))=FALSE,", ",""))</f>
        <v xml:space="preserve">K1st_W6, K1st_W7, </v>
      </c>
      <c r="C66" s="171" t="str">
        <f>CONCATENATE(IF(ISERR(FIND(Opis_efektow_inz!$D$8,Stac!$S71))=FALSE,Opis_efektow_inz!$D$8,""),IF(ISERR(FIND(Opis_efektow_inz!$D$8,Stac!$S71))=FALSE,", ",""),IF(ISERR(FIND(Opis_efektow_inz!$D$9,Stac!$S71))=FALSE,Opis_efektow_inz!$D$9,""),IF(ISERR(FIND(Opis_efektow_inz!$D$9,Stac!$S71))=FALSE,", 
",""),IF(ISERR(FIND(Opis_efektow_inz!$D$10,Stac!$S71))=FALSE,Opis_efektow_inz!$D$10,""),IF(ISERR(FIND(Opis_efektow_inz!$D$10,Stac!$S71))=FALSE,", ",""),IF(ISERR(FIND(Opis_efektow_inz!$D$11,Stac!$S71))=FALSE,Opis_efektow_inz!$D$11,""),IF(ISERR(FIND(Opis_efektow_inz!$D$11,Stac!$S71))=FALSE,", ",""),IF(ISERR(FIND(Opis_efektow_inz!$D$12,Stac!$S71))=FALSE,Opis_efektow_inz!$D$12,""),IF(ISERR(FIND(Opis_efektow_inz!$D$12,Stac!$S71))=FALSE,", ",""),IF(ISERR(FIND(Opis_efektow_inz!$D$13,Stac!$S71))=FALSE,Opis_efektow_inz!$D$13,""),IF(ISERR(FIND(Opis_efektow_inz!$D$13,Stac!$S71))=FALSE,", ",""),IF(ISERR(FIND(Opis_efektow_inz!$D$14,Stac!$S71))=FALSE,Opis_efektow_inz!$D$14,""),IF(ISERR(FIND(Opis_efektow_inz!$D$14,Stac!$S71))=FALSE,", ",""),IF(ISERR(FIND(Opis_efektow_inz!$D$15,Stac!$S71))=FALSE,Opis_efektow_inz!$D$15,""),IF(ISERR(FIND(Opis_efektow_inz!$D$15,Stac!$S71))=FALSE,", ",""),IF(ISERR(FIND(Opis_efektow_inz!$D$16,Stac!$S71))=FALSE,Opis_efektow_inz!$D$16,""),IF(ISERR(FIND(Opis_efektow_inz!$D$16,Stac!$S71))=FALSE,", ",""),IF(ISERR(FIND(Opis_efektow_inz!$D$17,Stac!$S71))=FALSE,Opis_efektow_inz!$D$17,""),IF(ISERR(FIND(Opis_efektow_inz!$D$17,Stac!$S71))=FALSE,", ",""),IF(ISERR(FIND(Opis_efektow_inz!$D$18,Stac!$S71))=FALSE,Opis_efektow_inz!$D$18,""),IF(ISERR(FIND(Opis_efektow_inz!$D$18,Stac!$S71))=FALSE,", ",""),IF(ISERR(FIND(Opis_efektow_inz!$D$19,Stac!$S71))=FALSE,Opis_efektow_inz!$D$19,""),IF(ISERR(FIND(Opis_efektow_inz!$D$19,Stac!$S71))=FALSE,", ",""))</f>
        <v xml:space="preserve">K1st_U3, K1st_U10, K1st_U13, </v>
      </c>
      <c r="D66" s="38" t="s">
        <v>344</v>
      </c>
    </row>
    <row r="67" spans="1:10" ht="12.75" hidden="1" customHeight="1" x14ac:dyDescent="0.2">
      <c r="A67" s="275">
        <f>Stac!C72</f>
        <v>0</v>
      </c>
      <c r="B67" s="167" t="str">
        <f>CONCATENATE(IF(ISERR(FIND(Opis_efektow_inz!$D$5,Stac!$R72))=FALSE,Opis_efektow_inz!$D$5,""),IF(ISERR(FIND(Opis_efektow_inz!$D$5,Stac!$R72))=FALSE,", ",""),IF(ISERR(FIND(Opis_efektow_inz!$D$6,Stac!$R72))=FALSE,Opis_efektow_inz!$D$6,""),IF(ISERR(FIND(Opis_efektow_inz!$D$6,Stac!$R72))=FALSE,", ",""),IF(ISERR(FIND(Opis_efektow_inz!$D$7,Stac!$R72))=FALSE,Opis_efektow_inz!$D$7,""),IF(ISERR(FIND(Opis_efektow_inz!$D$7,Stac!$R72))=FALSE,", ",""))</f>
        <v/>
      </c>
      <c r="C67" s="171" t="str">
        <f>CONCATENATE(IF(ISERR(FIND(Opis_efektow_inz!$D$8,Stac!$S72))=FALSE,Opis_efektow_inz!$D$8,""),IF(ISERR(FIND(Opis_efektow_inz!$D$8,Stac!$S72))=FALSE,", ",""),IF(ISERR(FIND(Opis_efektow_inz!$D$9,Stac!$S72))=FALSE,Opis_efektow_inz!$D$9,""),IF(ISERR(FIND(Opis_efektow_inz!$D$9,Stac!$S72))=FALSE,", 
",""),IF(ISERR(FIND(Opis_efektow_inz!$D$10,Stac!$S72))=FALSE,Opis_efektow_inz!$D$10,""),IF(ISERR(FIND(Opis_efektow_inz!$D$10,Stac!$S72))=FALSE,", ",""),IF(ISERR(FIND(Opis_efektow_inz!$D$11,Stac!$S72))=FALSE,Opis_efektow_inz!$D$11,""),IF(ISERR(FIND(Opis_efektow_inz!$D$11,Stac!$S72))=FALSE,", ",""),IF(ISERR(FIND(Opis_efektow_inz!$D$12,Stac!$S72))=FALSE,Opis_efektow_inz!$D$12,""),IF(ISERR(FIND(Opis_efektow_inz!$D$12,Stac!$S72))=FALSE,", ",""),IF(ISERR(FIND(Opis_efektow_inz!$D$13,Stac!$S72))=FALSE,Opis_efektow_inz!$D$13,""),IF(ISERR(FIND(Opis_efektow_inz!$D$13,Stac!$S72))=FALSE,", ",""),IF(ISERR(FIND(Opis_efektow_inz!$D$14,Stac!$S72))=FALSE,Opis_efektow_inz!$D$14,""),IF(ISERR(FIND(Opis_efektow_inz!$D$14,Stac!$S72))=FALSE,", ",""),IF(ISERR(FIND(Opis_efektow_inz!$D$15,Stac!$S72))=FALSE,Opis_efektow_inz!$D$15,""),IF(ISERR(FIND(Opis_efektow_inz!$D$15,Stac!$S72))=FALSE,", ",""),IF(ISERR(FIND(Opis_efektow_inz!$D$16,Stac!$S72))=FALSE,Opis_efektow_inz!$D$16,""),IF(ISERR(FIND(Opis_efektow_inz!$D$16,Stac!$S72))=FALSE,", ",""),IF(ISERR(FIND(Opis_efektow_inz!$D$17,Stac!$S72))=FALSE,Opis_efektow_inz!$D$17,""),IF(ISERR(FIND(Opis_efektow_inz!$D$17,Stac!$S72))=FALSE,", ",""),IF(ISERR(FIND(Opis_efektow_inz!$D$18,Stac!$S72))=FALSE,Opis_efektow_inz!$D$18,""),IF(ISERR(FIND(Opis_efektow_inz!$D$18,Stac!$S72))=FALSE,", ",""),IF(ISERR(FIND(Opis_efektow_inz!$D$19,Stac!$S72))=FALSE,Opis_efektow_inz!$D$19,""),IF(ISERR(FIND(Opis_efektow_inz!$D$19,Stac!$S72))=FALSE,", ",""))</f>
        <v/>
      </c>
      <c r="D67" s="38"/>
    </row>
    <row r="68" spans="1:10" ht="12.75" hidden="1" customHeight="1" x14ac:dyDescent="0.2">
      <c r="A68" s="275">
        <f>Stac!C73</f>
        <v>0</v>
      </c>
      <c r="B68" s="167" t="str">
        <f>CONCATENATE(IF(ISERR(FIND(Opis_efektow_inz!$D$5,Stac!$R73))=FALSE,Opis_efektow_inz!$D$5,""),IF(ISERR(FIND(Opis_efektow_inz!$D$5,Stac!$R73))=FALSE,", ",""),IF(ISERR(FIND(Opis_efektow_inz!$D$6,Stac!$R73))=FALSE,Opis_efektow_inz!$D$6,""),IF(ISERR(FIND(Opis_efektow_inz!$D$6,Stac!$R73))=FALSE,", ",""),IF(ISERR(FIND(Opis_efektow_inz!$D$7,Stac!$R73))=FALSE,Opis_efektow_inz!$D$7,""),IF(ISERR(FIND(Opis_efektow_inz!$D$7,Stac!$R73))=FALSE,", ",""))</f>
        <v/>
      </c>
      <c r="C68" s="171" t="str">
        <f>CONCATENATE(IF(ISERR(FIND(Opis_efektow_inz!$D$8,Stac!$S73))=FALSE,Opis_efektow_inz!$D$8,""),IF(ISERR(FIND(Opis_efektow_inz!$D$8,Stac!$S73))=FALSE,", ",""),IF(ISERR(FIND(Opis_efektow_inz!$D$9,Stac!$S73))=FALSE,Opis_efektow_inz!$D$9,""),IF(ISERR(FIND(Opis_efektow_inz!$D$9,Stac!$S73))=FALSE,", 
",""),IF(ISERR(FIND(Opis_efektow_inz!$D$10,Stac!$S73))=FALSE,Opis_efektow_inz!$D$10,""),IF(ISERR(FIND(Opis_efektow_inz!$D$10,Stac!$S73))=FALSE,", ",""),IF(ISERR(FIND(Opis_efektow_inz!$D$11,Stac!$S73))=FALSE,Opis_efektow_inz!$D$11,""),IF(ISERR(FIND(Opis_efektow_inz!$D$11,Stac!$S73))=FALSE,", ",""),IF(ISERR(FIND(Opis_efektow_inz!$D$12,Stac!$S73))=FALSE,Opis_efektow_inz!$D$12,""),IF(ISERR(FIND(Opis_efektow_inz!$D$12,Stac!$S73))=FALSE,", ",""),IF(ISERR(FIND(Opis_efektow_inz!$D$13,Stac!$S73))=FALSE,Opis_efektow_inz!$D$13,""),IF(ISERR(FIND(Opis_efektow_inz!$D$13,Stac!$S73))=FALSE,", ",""),IF(ISERR(FIND(Opis_efektow_inz!$D$14,Stac!$S73))=FALSE,Opis_efektow_inz!$D$14,""),IF(ISERR(FIND(Opis_efektow_inz!$D$14,Stac!$S73))=FALSE,", ",""),IF(ISERR(FIND(Opis_efektow_inz!$D$15,Stac!$S73))=FALSE,Opis_efektow_inz!$D$15,""),IF(ISERR(FIND(Opis_efektow_inz!$D$15,Stac!$S73))=FALSE,", ",""),IF(ISERR(FIND(Opis_efektow_inz!$D$16,Stac!$S73))=FALSE,Opis_efektow_inz!$D$16,""),IF(ISERR(FIND(Opis_efektow_inz!$D$16,Stac!$S73))=FALSE,", ",""),IF(ISERR(FIND(Opis_efektow_inz!$D$17,Stac!$S73))=FALSE,Opis_efektow_inz!$D$17,""),IF(ISERR(FIND(Opis_efektow_inz!$D$17,Stac!$S73))=FALSE,", ",""),IF(ISERR(FIND(Opis_efektow_inz!$D$18,Stac!$S73))=FALSE,Opis_efektow_inz!$D$18,""),IF(ISERR(FIND(Opis_efektow_inz!$D$18,Stac!$S73))=FALSE,", ",""),IF(ISERR(FIND(Opis_efektow_inz!$D$19,Stac!$S73))=FALSE,Opis_efektow_inz!$D$19,""),IF(ISERR(FIND(Opis_efektow_inz!$D$19,Stac!$S73))=FALSE,", ",""))</f>
        <v/>
      </c>
      <c r="D68" s="38"/>
    </row>
    <row r="69" spans="1:10" x14ac:dyDescent="0.2">
      <c r="A69" s="280" t="str">
        <f>Stac!C74</f>
        <v>Semestr 6:</v>
      </c>
      <c r="B69" s="167" t="str">
        <f>CONCATENATE(IF(ISERR(FIND(Opis_efektow_inz!$D$5,Stac!$R74))=FALSE,Opis_efektow_inz!$D$5,""),IF(ISERR(FIND(Opis_efektow_inz!$D$5,Stac!$R74))=FALSE,", ",""),IF(ISERR(FIND(Opis_efektow_inz!$D$6,Stac!$R74))=FALSE,Opis_efektow_inz!$D$6,""),IF(ISERR(FIND(Opis_efektow_inz!$D$6,Stac!$R74))=FALSE,", ",""),IF(ISERR(FIND(Opis_efektow_inz!$D$7,Stac!$R74))=FALSE,Opis_efektow_inz!$D$7,""),IF(ISERR(FIND(Opis_efektow_inz!$D$7,Stac!$R74))=FALSE,", ",""))</f>
        <v/>
      </c>
      <c r="C69" s="171" t="str">
        <f>CONCATENATE(IF(ISERR(FIND(Opis_efektow_inz!$D$8,Stac!$S74))=FALSE,Opis_efektow_inz!$D$8,""),IF(ISERR(FIND(Opis_efektow_inz!$D$8,Stac!$S74))=FALSE,", ",""),IF(ISERR(FIND(Opis_efektow_inz!$D$9,Stac!$S74))=FALSE,Opis_efektow_inz!$D$9,""),IF(ISERR(FIND(Opis_efektow_inz!$D$9,Stac!$S74))=FALSE,", 
",""),IF(ISERR(FIND(Opis_efektow_inz!$D$10,Stac!$S74))=FALSE,Opis_efektow_inz!$D$10,""),IF(ISERR(FIND(Opis_efektow_inz!$D$10,Stac!$S74))=FALSE,", ",""),IF(ISERR(FIND(Opis_efektow_inz!$D$11,Stac!$S74))=FALSE,Opis_efektow_inz!$D$11,""),IF(ISERR(FIND(Opis_efektow_inz!$D$11,Stac!$S74))=FALSE,", ",""),IF(ISERR(FIND(Opis_efektow_inz!$D$12,Stac!$S74))=FALSE,Opis_efektow_inz!$D$12,""),IF(ISERR(FIND(Opis_efektow_inz!$D$12,Stac!$S74))=FALSE,", ",""),IF(ISERR(FIND(Opis_efektow_inz!$D$13,Stac!$S74))=FALSE,Opis_efektow_inz!$D$13,""),IF(ISERR(FIND(Opis_efektow_inz!$D$13,Stac!$S74))=FALSE,", ",""),IF(ISERR(FIND(Opis_efektow_inz!$D$14,Stac!$S74))=FALSE,Opis_efektow_inz!$D$14,""),IF(ISERR(FIND(Opis_efektow_inz!$D$14,Stac!$S74))=FALSE,", ",""),IF(ISERR(FIND(Opis_efektow_inz!$D$15,Stac!$S74))=FALSE,Opis_efektow_inz!$D$15,""),IF(ISERR(FIND(Opis_efektow_inz!$D$15,Stac!$S74))=FALSE,", ",""),IF(ISERR(FIND(Opis_efektow_inz!$D$16,Stac!$S74))=FALSE,Opis_efektow_inz!$D$16,""),IF(ISERR(FIND(Opis_efektow_inz!$D$16,Stac!$S74))=FALSE,", ",""),IF(ISERR(FIND(Opis_efektow_inz!$D$17,Stac!$S74))=FALSE,Opis_efektow_inz!$D$17,""),IF(ISERR(FIND(Opis_efektow_inz!$D$17,Stac!$S74))=FALSE,", ",""),IF(ISERR(FIND(Opis_efektow_inz!$D$18,Stac!$S74))=FALSE,Opis_efektow_inz!$D$18,""),IF(ISERR(FIND(Opis_efektow_inz!$D$18,Stac!$S74))=FALSE,", ",""),IF(ISERR(FIND(Opis_efektow_inz!$D$19,Stac!$S74))=FALSE,Opis_efektow_inz!$D$19,""),IF(ISERR(FIND(Opis_efektow_inz!$D$19,Stac!$S74))=FALSE,", ",""))</f>
        <v/>
      </c>
      <c r="D69" s="38"/>
    </row>
    <row r="70" spans="1:10" x14ac:dyDescent="0.2">
      <c r="A70" s="275" t="str">
        <f>Stac!C75</f>
        <v>Moduł kształcenia</v>
      </c>
      <c r="B70" s="167" t="str">
        <f>CONCATENATE(IF(ISERR(FIND(Opis_efektow_inz!$D$5,Stac!$R75))=FALSE,Opis_efektow_inz!$D$5,""),IF(ISERR(FIND(Opis_efektow_inz!$D$5,Stac!$R75))=FALSE,", ",""),IF(ISERR(FIND(Opis_efektow_inz!$D$6,Stac!$R75))=FALSE,Opis_efektow_inz!$D$6,""),IF(ISERR(FIND(Opis_efektow_inz!$D$6,Stac!$R75))=FALSE,", ",""),IF(ISERR(FIND(Opis_efektow_inz!$D$7,Stac!$R75))=FALSE,Opis_efektow_inz!$D$7,""),IF(ISERR(FIND(Opis_efektow_inz!$D$7,Stac!$R75))=FALSE,", ",""))</f>
        <v/>
      </c>
      <c r="C70" s="171" t="str">
        <f>CONCATENATE(IF(ISERR(FIND(Opis_efektow_inz!$D$8,Stac!$S75))=FALSE,Opis_efektow_inz!$D$8,""),IF(ISERR(FIND(Opis_efektow_inz!$D$8,Stac!$S75))=FALSE,", ",""),IF(ISERR(FIND(Opis_efektow_inz!$D$9,Stac!$S75))=FALSE,Opis_efektow_inz!$D$9,""),IF(ISERR(FIND(Opis_efektow_inz!$D$9,Stac!$S75))=FALSE,", 
",""),IF(ISERR(FIND(Opis_efektow_inz!$D$10,Stac!$S75))=FALSE,Opis_efektow_inz!$D$10,""),IF(ISERR(FIND(Opis_efektow_inz!$D$10,Stac!$S75))=FALSE,", ",""),IF(ISERR(FIND(Opis_efektow_inz!$D$11,Stac!$S75))=FALSE,Opis_efektow_inz!$D$11,""),IF(ISERR(FIND(Opis_efektow_inz!$D$11,Stac!$S75))=FALSE,", ",""),IF(ISERR(FIND(Opis_efektow_inz!$D$12,Stac!$S75))=FALSE,Opis_efektow_inz!$D$12,""),IF(ISERR(FIND(Opis_efektow_inz!$D$12,Stac!$S75))=FALSE,", ",""),IF(ISERR(FIND(Opis_efektow_inz!$D$13,Stac!$S75))=FALSE,Opis_efektow_inz!$D$13,""),IF(ISERR(FIND(Opis_efektow_inz!$D$13,Stac!$S75))=FALSE,", ",""),IF(ISERR(FIND(Opis_efektow_inz!$D$14,Stac!$S75))=FALSE,Opis_efektow_inz!$D$14,""),IF(ISERR(FIND(Opis_efektow_inz!$D$14,Stac!$S75))=FALSE,", ",""),IF(ISERR(FIND(Opis_efektow_inz!$D$15,Stac!$S75))=FALSE,Opis_efektow_inz!$D$15,""),IF(ISERR(FIND(Opis_efektow_inz!$D$15,Stac!$S75))=FALSE,", ",""),IF(ISERR(FIND(Opis_efektow_inz!$D$16,Stac!$S75))=FALSE,Opis_efektow_inz!$D$16,""),IF(ISERR(FIND(Opis_efektow_inz!$D$16,Stac!$S75))=FALSE,", ",""),IF(ISERR(FIND(Opis_efektow_inz!$D$17,Stac!$S75))=FALSE,Opis_efektow_inz!$D$17,""),IF(ISERR(FIND(Opis_efektow_inz!$D$17,Stac!$S75))=FALSE,", ",""),IF(ISERR(FIND(Opis_efektow_inz!$D$18,Stac!$S75))=FALSE,Opis_efektow_inz!$D$18,""),IF(ISERR(FIND(Opis_efektow_inz!$D$18,Stac!$S75))=FALSE,", ",""),IF(ISERR(FIND(Opis_efektow_inz!$D$19,Stac!$S75))=FALSE,Opis_efektow_inz!$D$19,""),IF(ISERR(FIND(Opis_efektow_inz!$D$19,Stac!$S75))=FALSE,", ",""))</f>
        <v/>
      </c>
      <c r="D70" s="38"/>
    </row>
    <row r="71" spans="1:10" ht="25.5" x14ac:dyDescent="0.2">
      <c r="A71" s="275" t="str">
        <f>Stac!C76</f>
        <v xml:space="preserve"> Informatyzacja przedsiębiorstw</v>
      </c>
      <c r="B71" s="167" t="str">
        <f>CONCATENATE(IF(ISERR(FIND(Opis_efektow_inz!$D$5,Stac!$R76))=FALSE,Opis_efektow_inz!$D$5,""),IF(ISERR(FIND(Opis_efektow_inz!$D$5,Stac!$R76))=FALSE,", ",""),IF(ISERR(FIND(Opis_efektow_inz!$D$6,Stac!$R76))=FALSE,Opis_efektow_inz!$D$6,""),IF(ISERR(FIND(Opis_efektow_inz!$D$6,Stac!$R76))=FALSE,", ",""),IF(ISERR(FIND(Opis_efektow_inz!$D$7,Stac!$R76))=FALSE,Opis_efektow_inz!$D$7,""),IF(ISERR(FIND(Opis_efektow_inz!$D$7,Stac!$R76))=FALSE,", ",""))</f>
        <v xml:space="preserve">K1st_W6, K1st_W7, K1st_W10, </v>
      </c>
      <c r="C71" s="171" t="str">
        <f>CONCATENATE(IF(ISERR(FIND(Opis_efektow_inz!$D$8,Stac!$S76))=FALSE,Opis_efektow_inz!$D$8,""),IF(ISERR(FIND(Opis_efektow_inz!$D$8,Stac!$S76))=FALSE,", ",""),IF(ISERR(FIND(Opis_efektow_inz!$D$9,Stac!$S76))=FALSE,Opis_efektow_inz!$D$9,""),IF(ISERR(FIND(Opis_efektow_inz!$D$9,Stac!$S76))=FALSE,", 
",""),IF(ISERR(FIND(Opis_efektow_inz!$D$10,Stac!$S76))=FALSE,Opis_efektow_inz!$D$10,""),IF(ISERR(FIND(Opis_efektow_inz!$D$10,Stac!$S76))=FALSE,", ",""),IF(ISERR(FIND(Opis_efektow_inz!$D$11,Stac!$S76))=FALSE,Opis_efektow_inz!$D$11,""),IF(ISERR(FIND(Opis_efektow_inz!$D$11,Stac!$S76))=FALSE,", ",""),IF(ISERR(FIND(Opis_efektow_inz!$D$12,Stac!$S76))=FALSE,Opis_efektow_inz!$D$12,""),IF(ISERR(FIND(Opis_efektow_inz!$D$12,Stac!$S76))=FALSE,", ",""),IF(ISERR(FIND(Opis_efektow_inz!$D$13,Stac!$S76))=FALSE,Opis_efektow_inz!$D$13,""),IF(ISERR(FIND(Opis_efektow_inz!$D$13,Stac!$S76))=FALSE,", ",""),IF(ISERR(FIND(Opis_efektow_inz!$D$14,Stac!$S76))=FALSE,Opis_efektow_inz!$D$14,""),IF(ISERR(FIND(Opis_efektow_inz!$D$14,Stac!$S76))=FALSE,", ",""),IF(ISERR(FIND(Opis_efektow_inz!$D$15,Stac!$S76))=FALSE,Opis_efektow_inz!$D$15,""),IF(ISERR(FIND(Opis_efektow_inz!$D$15,Stac!$S76))=FALSE,", ",""),IF(ISERR(FIND(Opis_efektow_inz!$D$16,Stac!$S76))=FALSE,Opis_efektow_inz!$D$16,""),IF(ISERR(FIND(Opis_efektow_inz!$D$16,Stac!$S76))=FALSE,", ",""),IF(ISERR(FIND(Opis_efektow_inz!$D$17,Stac!$S76))=FALSE,Opis_efektow_inz!$D$17,""),IF(ISERR(FIND(Opis_efektow_inz!$D$17,Stac!$S76))=FALSE,", ",""),IF(ISERR(FIND(Opis_efektow_inz!$D$18,Stac!$S76))=FALSE,Opis_efektow_inz!$D$18,""),IF(ISERR(FIND(Opis_efektow_inz!$D$18,Stac!$S76))=FALSE,", ",""),IF(ISERR(FIND(Opis_efektow_inz!$D$19,Stac!$S76))=FALSE,Opis_efektow_inz!$D$19,""),IF(ISERR(FIND(Opis_efektow_inz!$D$19,Stac!$S76))=FALSE,", ",""))</f>
        <v xml:space="preserve">K1st_U5, K1st_U10, </v>
      </c>
      <c r="D71" s="38" t="s">
        <v>439</v>
      </c>
    </row>
    <row r="72" spans="1:10" ht="25.5" x14ac:dyDescent="0.2">
      <c r="A72" s="275" t="str">
        <f>Stac!C77</f>
        <v>Przedmiot obieralny 6: Bioinformatyka / Informatyka w medycynie</v>
      </c>
      <c r="B72" s="167" t="str">
        <f>CONCATENATE(IF(ISERR(FIND(Opis_efektow_inz!$D$5,Stac!$R77))=FALSE,Opis_efektow_inz!$D$5,""),IF(ISERR(FIND(Opis_efektow_inz!$D$5,Stac!$R77))=FALSE,", ",""),IF(ISERR(FIND(Opis_efektow_inz!$D$6,Stac!$R77))=FALSE,Opis_efektow_inz!$D$6,""),IF(ISERR(FIND(Opis_efektow_inz!$D$6,Stac!$R77))=FALSE,", ",""),IF(ISERR(FIND(Opis_efektow_inz!$D$7,Stac!$R77))=FALSE,Opis_efektow_inz!$D$7,""),IF(ISERR(FIND(Opis_efektow_inz!$D$7,Stac!$R77))=FALSE,", ",""))</f>
        <v xml:space="preserve">K1st_W7, </v>
      </c>
      <c r="C72" s="171" t="str">
        <f>CONCATENATE(IF(ISERR(FIND(Opis_efektow_inz!$D$8,Stac!$S77))=FALSE,Opis_efektow_inz!$D$8,""),IF(ISERR(FIND(Opis_efektow_inz!$D$8,Stac!$S77))=FALSE,", ",""),IF(ISERR(FIND(Opis_efektow_inz!$D$9,Stac!$S77))=FALSE,Opis_efektow_inz!$D$9,""),IF(ISERR(FIND(Opis_efektow_inz!$D$9,Stac!$S77))=FALSE,", 
",""),IF(ISERR(FIND(Opis_efektow_inz!$D$10,Stac!$S77))=FALSE,Opis_efektow_inz!$D$10,""),IF(ISERR(FIND(Opis_efektow_inz!$D$10,Stac!$S77))=FALSE,", ",""),IF(ISERR(FIND(Opis_efektow_inz!$D$11,Stac!$S77))=FALSE,Opis_efektow_inz!$D$11,""),IF(ISERR(FIND(Opis_efektow_inz!$D$11,Stac!$S77))=FALSE,", ",""),IF(ISERR(FIND(Opis_efektow_inz!$D$12,Stac!$S77))=FALSE,Opis_efektow_inz!$D$12,""),IF(ISERR(FIND(Opis_efektow_inz!$D$12,Stac!$S77))=FALSE,", ",""),IF(ISERR(FIND(Opis_efektow_inz!$D$13,Stac!$S77))=FALSE,Opis_efektow_inz!$D$13,""),IF(ISERR(FIND(Opis_efektow_inz!$D$13,Stac!$S77))=FALSE,", ",""),IF(ISERR(FIND(Opis_efektow_inz!$D$14,Stac!$S77))=FALSE,Opis_efektow_inz!$D$14,""),IF(ISERR(FIND(Opis_efektow_inz!$D$14,Stac!$S77))=FALSE,", ",""),IF(ISERR(FIND(Opis_efektow_inz!$D$15,Stac!$S77))=FALSE,Opis_efektow_inz!$D$15,""),IF(ISERR(FIND(Opis_efektow_inz!$D$15,Stac!$S77))=FALSE,", ",""),IF(ISERR(FIND(Opis_efektow_inz!$D$16,Stac!$S77))=FALSE,Opis_efektow_inz!$D$16,""),IF(ISERR(FIND(Opis_efektow_inz!$D$16,Stac!$S77))=FALSE,", ",""),IF(ISERR(FIND(Opis_efektow_inz!$D$17,Stac!$S77))=FALSE,Opis_efektow_inz!$D$17,""),IF(ISERR(FIND(Opis_efektow_inz!$D$17,Stac!$S77))=FALSE,", ",""),IF(ISERR(FIND(Opis_efektow_inz!$D$18,Stac!$S77))=FALSE,Opis_efektow_inz!$D$18,""),IF(ISERR(FIND(Opis_efektow_inz!$D$18,Stac!$S77))=FALSE,", ",""),IF(ISERR(FIND(Opis_efektow_inz!$D$19,Stac!$S77))=FALSE,Opis_efektow_inz!$D$19,""),IF(ISERR(FIND(Opis_efektow_inz!$D$19,Stac!$S77))=FALSE,", ",""))</f>
        <v xml:space="preserve">K1st_U4, 
</v>
      </c>
      <c r="D72" s="38" t="s">
        <v>344</v>
      </c>
    </row>
    <row r="73" spans="1:10" ht="25.5" x14ac:dyDescent="0.2">
      <c r="A73" s="275" t="str">
        <f>Stac!C78</f>
        <v>Przedmiot obieralny 7: Podstawy aplikacji internetowych / Advanced Internet Applications</v>
      </c>
      <c r="B73" s="167" t="str">
        <f>CONCATENATE(IF(ISERR(FIND(Opis_efektow_inz!$D$5,Stac!$R78))=FALSE,Opis_efektow_inz!$D$5,""),IF(ISERR(FIND(Opis_efektow_inz!$D$5,Stac!$R78))=FALSE,", ",""),IF(ISERR(FIND(Opis_efektow_inz!$D$6,Stac!$R78))=FALSE,Opis_efektow_inz!$D$6,""),IF(ISERR(FIND(Opis_efektow_inz!$D$6,Stac!$R78))=FALSE,", ",""),IF(ISERR(FIND(Opis_efektow_inz!$D$7,Stac!$R78))=FALSE,Opis_efektow_inz!$D$7,""),IF(ISERR(FIND(Opis_efektow_inz!$D$7,Stac!$R78))=FALSE,", ",""))</f>
        <v xml:space="preserve">K1st_W7, </v>
      </c>
      <c r="C73" s="171" t="str">
        <f>CONCATENATE(IF(ISERR(FIND(Opis_efektow_inz!$D$8,Stac!$S78))=FALSE,Opis_efektow_inz!$D$8,""),IF(ISERR(FIND(Opis_efektow_inz!$D$8,Stac!$S78))=FALSE,", ",""),IF(ISERR(FIND(Opis_efektow_inz!$D$9,Stac!$S78))=FALSE,Opis_efektow_inz!$D$9,""),IF(ISERR(FIND(Opis_efektow_inz!$D$9,Stac!$S78))=FALSE,", 
",""),IF(ISERR(FIND(Opis_efektow_inz!$D$10,Stac!$S78))=FALSE,Opis_efektow_inz!$D$10,""),IF(ISERR(FIND(Opis_efektow_inz!$D$10,Stac!$S78))=FALSE,", ",""),IF(ISERR(FIND(Opis_efektow_inz!$D$11,Stac!$S78))=FALSE,Opis_efektow_inz!$D$11,""),IF(ISERR(FIND(Opis_efektow_inz!$D$11,Stac!$S78))=FALSE,", ",""),IF(ISERR(FIND(Opis_efektow_inz!$D$12,Stac!$S78))=FALSE,Opis_efektow_inz!$D$12,""),IF(ISERR(FIND(Opis_efektow_inz!$D$12,Stac!$S78))=FALSE,", ",""),IF(ISERR(FIND(Opis_efektow_inz!$D$13,Stac!$S78))=FALSE,Opis_efektow_inz!$D$13,""),IF(ISERR(FIND(Opis_efektow_inz!$D$13,Stac!$S78))=FALSE,", ",""),IF(ISERR(FIND(Opis_efektow_inz!$D$14,Stac!$S78))=FALSE,Opis_efektow_inz!$D$14,""),IF(ISERR(FIND(Opis_efektow_inz!$D$14,Stac!$S78))=FALSE,", ",""),IF(ISERR(FIND(Opis_efektow_inz!$D$15,Stac!$S78))=FALSE,Opis_efektow_inz!$D$15,""),IF(ISERR(FIND(Opis_efektow_inz!$D$15,Stac!$S78))=FALSE,", ",""),IF(ISERR(FIND(Opis_efektow_inz!$D$16,Stac!$S78))=FALSE,Opis_efektow_inz!$D$16,""),IF(ISERR(FIND(Opis_efektow_inz!$D$16,Stac!$S78))=FALSE,", ",""),IF(ISERR(FIND(Opis_efektow_inz!$D$17,Stac!$S78))=FALSE,Opis_efektow_inz!$D$17,""),IF(ISERR(FIND(Opis_efektow_inz!$D$17,Stac!$S78))=FALSE,", ",""),IF(ISERR(FIND(Opis_efektow_inz!$D$18,Stac!$S78))=FALSE,Opis_efektow_inz!$D$18,""),IF(ISERR(FIND(Opis_efektow_inz!$D$18,Stac!$S78))=FALSE,", ",""),IF(ISERR(FIND(Opis_efektow_inz!$D$19,Stac!$S78))=FALSE,Opis_efektow_inz!$D$19,""),IF(ISERR(FIND(Opis_efektow_inz!$D$19,Stac!$S78))=FALSE,", ",""))</f>
        <v xml:space="preserve">K1st_U10, K1st_U11, K1st_U12, K1st_U14, </v>
      </c>
      <c r="D73" s="38" t="s">
        <v>344</v>
      </c>
    </row>
    <row r="74" spans="1:10" ht="25.5" x14ac:dyDescent="0.2">
      <c r="A74" s="401" t="str">
        <f>Stac!C79</f>
        <v>Przetwarzanie rozproszone</v>
      </c>
      <c r="B74" s="167" t="str">
        <f>CONCATENATE(IF(ISERR(FIND(Opis_efektow_inz!$D$5,Stac!$R79))=FALSE,Opis_efektow_inz!$D$5,""),IF(ISERR(FIND(Opis_efektow_inz!$D$5,Stac!$R79))=FALSE,", ",""),IF(ISERR(FIND(Opis_efektow_inz!$D$6,Stac!$R79))=FALSE,Opis_efektow_inz!$D$6,""),IF(ISERR(FIND(Opis_efektow_inz!$D$6,Stac!$R79))=FALSE,", ",""),IF(ISERR(FIND(Opis_efektow_inz!$D$7,Stac!$R79))=FALSE,Opis_efektow_inz!$D$7,""),IF(ISERR(FIND(Opis_efektow_inz!$D$7,Stac!$R79))=FALSE,", ",""))</f>
        <v xml:space="preserve">K1st_W7, </v>
      </c>
      <c r="C74" s="171" t="str">
        <f>CONCATENATE(IF(ISERR(FIND(Opis_efektow_inz!$D$8,Stac!$S79))=FALSE,Opis_efektow_inz!$D$8,""),IF(ISERR(FIND(Opis_efektow_inz!$D$8,Stac!$S79))=FALSE,", ",""),IF(ISERR(FIND(Opis_efektow_inz!$D$9,Stac!$S79))=FALSE,Opis_efektow_inz!$D$9,""),IF(ISERR(FIND(Opis_efektow_inz!$D$9,Stac!$S79))=FALSE,", 
",""),IF(ISERR(FIND(Opis_efektow_inz!$D$10,Stac!$S79))=FALSE,Opis_efektow_inz!$D$10,""),IF(ISERR(FIND(Opis_efektow_inz!$D$10,Stac!$S79))=FALSE,", ",""),IF(ISERR(FIND(Opis_efektow_inz!$D$11,Stac!$S79))=FALSE,Opis_efektow_inz!$D$11,""),IF(ISERR(FIND(Opis_efektow_inz!$D$11,Stac!$S79))=FALSE,", ",""),IF(ISERR(FIND(Opis_efektow_inz!$D$12,Stac!$S79))=FALSE,Opis_efektow_inz!$D$12,""),IF(ISERR(FIND(Opis_efektow_inz!$D$12,Stac!$S79))=FALSE,", ",""),IF(ISERR(FIND(Opis_efektow_inz!$D$13,Stac!$S79))=FALSE,Opis_efektow_inz!$D$13,""),IF(ISERR(FIND(Opis_efektow_inz!$D$13,Stac!$S79))=FALSE,", ",""),IF(ISERR(FIND(Opis_efektow_inz!$D$14,Stac!$S79))=FALSE,Opis_efektow_inz!$D$14,""),IF(ISERR(FIND(Opis_efektow_inz!$D$14,Stac!$S79))=FALSE,", ",""),IF(ISERR(FIND(Opis_efektow_inz!$D$15,Stac!$S79))=FALSE,Opis_efektow_inz!$D$15,""),IF(ISERR(FIND(Opis_efektow_inz!$D$15,Stac!$S79))=FALSE,", ",""),IF(ISERR(FIND(Opis_efektow_inz!$D$16,Stac!$S79))=FALSE,Opis_efektow_inz!$D$16,""),IF(ISERR(FIND(Opis_efektow_inz!$D$16,Stac!$S79))=FALSE,", ",""),IF(ISERR(FIND(Opis_efektow_inz!$D$17,Stac!$S79))=FALSE,Opis_efektow_inz!$D$17,""),IF(ISERR(FIND(Opis_efektow_inz!$D$17,Stac!$S79))=FALSE,", ",""),IF(ISERR(FIND(Opis_efektow_inz!$D$18,Stac!$S79))=FALSE,Opis_efektow_inz!$D$18,""),IF(ISERR(FIND(Opis_efektow_inz!$D$18,Stac!$S79))=FALSE,", ",""),IF(ISERR(FIND(Opis_efektow_inz!$D$19,Stac!$S79))=FALSE,Opis_efektow_inz!$D$19,""),IF(ISERR(FIND(Opis_efektow_inz!$D$19,Stac!$S79))=FALSE,", ",""))</f>
        <v xml:space="preserve">K1st_U4, 
K1st_U9, K1st_U10, K1st_U11, </v>
      </c>
      <c r="D74" s="38" t="s">
        <v>344</v>
      </c>
    </row>
    <row r="75" spans="1:10" ht="25.5" x14ac:dyDescent="0.2">
      <c r="A75" s="275" t="str">
        <f>Stac!C80</f>
        <v>Przedmiot obieralny 8:  Aplikacje mobilne  / Systemy i aplikacje bez granic (ubiquitous)</v>
      </c>
      <c r="B75" s="167" t="str">
        <f>CONCATENATE(IF(ISERR(FIND(Opis_efektow_inz!$D$5,Stac!$R80))=FALSE,Opis_efektow_inz!$D$5,""),IF(ISERR(FIND(Opis_efektow_inz!$D$5,Stac!$R80))=FALSE,", ",""),IF(ISERR(FIND(Opis_efektow_inz!$D$6,Stac!$R80))=FALSE,Opis_efektow_inz!$D$6,""),IF(ISERR(FIND(Opis_efektow_inz!$D$6,Stac!$R80))=FALSE,", ",""),IF(ISERR(FIND(Opis_efektow_inz!$D$7,Stac!$R80))=FALSE,Opis_efektow_inz!$D$7,""),IF(ISERR(FIND(Opis_efektow_inz!$D$7,Stac!$R80))=FALSE,", ",""))</f>
        <v xml:space="preserve">K1st_W7, </v>
      </c>
      <c r="C75" s="171" t="str">
        <f>CONCATENATE(IF(ISERR(FIND(Opis_efektow_inz!$D$8,Stac!$S80))=FALSE,Opis_efektow_inz!$D$8,""),IF(ISERR(FIND(Opis_efektow_inz!$D$8,Stac!$S80))=FALSE,", ",""),IF(ISERR(FIND(Opis_efektow_inz!$D$9,Stac!$S80))=FALSE,Opis_efektow_inz!$D$9,""),IF(ISERR(FIND(Opis_efektow_inz!$D$9,Stac!$S80))=FALSE,", 
",""),IF(ISERR(FIND(Opis_efektow_inz!$D$10,Stac!$S80))=FALSE,Opis_efektow_inz!$D$10,""),IF(ISERR(FIND(Opis_efektow_inz!$D$10,Stac!$S80))=FALSE,", ",""),IF(ISERR(FIND(Opis_efektow_inz!$D$11,Stac!$S80))=FALSE,Opis_efektow_inz!$D$11,""),IF(ISERR(FIND(Opis_efektow_inz!$D$11,Stac!$S80))=FALSE,", ",""),IF(ISERR(FIND(Opis_efektow_inz!$D$12,Stac!$S80))=FALSE,Opis_efektow_inz!$D$12,""),IF(ISERR(FIND(Opis_efektow_inz!$D$12,Stac!$S80))=FALSE,", ",""),IF(ISERR(FIND(Opis_efektow_inz!$D$13,Stac!$S80))=FALSE,Opis_efektow_inz!$D$13,""),IF(ISERR(FIND(Opis_efektow_inz!$D$13,Stac!$S80))=FALSE,", ",""),IF(ISERR(FIND(Opis_efektow_inz!$D$14,Stac!$S80))=FALSE,Opis_efektow_inz!$D$14,""),IF(ISERR(FIND(Opis_efektow_inz!$D$14,Stac!$S80))=FALSE,", ",""),IF(ISERR(FIND(Opis_efektow_inz!$D$15,Stac!$S80))=FALSE,Opis_efektow_inz!$D$15,""),IF(ISERR(FIND(Opis_efektow_inz!$D$15,Stac!$S80))=FALSE,", ",""),IF(ISERR(FIND(Opis_efektow_inz!$D$16,Stac!$S80))=FALSE,Opis_efektow_inz!$D$16,""),IF(ISERR(FIND(Opis_efektow_inz!$D$16,Stac!$S80))=FALSE,", ",""),IF(ISERR(FIND(Opis_efektow_inz!$D$17,Stac!$S80))=FALSE,Opis_efektow_inz!$D$17,""),IF(ISERR(FIND(Opis_efektow_inz!$D$17,Stac!$S80))=FALSE,", ",""),IF(ISERR(FIND(Opis_efektow_inz!$D$18,Stac!$S80))=FALSE,Opis_efektow_inz!$D$18,""),IF(ISERR(FIND(Opis_efektow_inz!$D$18,Stac!$S80))=FALSE,", ",""),IF(ISERR(FIND(Opis_efektow_inz!$D$19,Stac!$S80))=FALSE,Opis_efektow_inz!$D$19,""),IF(ISERR(FIND(Opis_efektow_inz!$D$19,Stac!$S80))=FALSE,", ",""))</f>
        <v xml:space="preserve">K1st_U4, 
K1st_U10, K1st_U11, </v>
      </c>
      <c r="D75" s="38" t="s">
        <v>344</v>
      </c>
    </row>
    <row r="76" spans="1:10" ht="51" x14ac:dyDescent="0.2">
      <c r="A76" s="275" t="str">
        <f>Stac!C81</f>
        <v xml:space="preserve">Przedmiot obieralny 9: Przetwarzanie języka naturalnego / Natural language processing / Wyszukiwanie i przetwarzanie zasobów informacyjnych </v>
      </c>
      <c r="B76" s="167" t="str">
        <f>CONCATENATE(IF(ISERR(FIND(Opis_efektow_inz!$D$5,Stac!$R81))=FALSE,Opis_efektow_inz!$D$5,""),IF(ISERR(FIND(Opis_efektow_inz!$D$5,Stac!$R81))=FALSE,", ",""),IF(ISERR(FIND(Opis_efektow_inz!$D$6,Stac!$R81))=FALSE,Opis_efektow_inz!$D$6,""),IF(ISERR(FIND(Opis_efektow_inz!$D$6,Stac!$R81))=FALSE,", ",""),IF(ISERR(FIND(Opis_efektow_inz!$D$7,Stac!$R81))=FALSE,Opis_efektow_inz!$D$7,""),IF(ISERR(FIND(Opis_efektow_inz!$D$7,Stac!$R81))=FALSE,", ",""))</f>
        <v xml:space="preserve">K1st_W7, </v>
      </c>
      <c r="C76" s="171" t="str">
        <f>CONCATENATE(IF(ISERR(FIND(Opis_efektow_inz!$D$8,Stac!$S81))=FALSE,Opis_efektow_inz!$D$8,""),IF(ISERR(FIND(Opis_efektow_inz!$D$8,Stac!$S81))=FALSE,", ",""),IF(ISERR(FIND(Opis_efektow_inz!$D$9,Stac!$S81))=FALSE,Opis_efektow_inz!$D$9,""),IF(ISERR(FIND(Opis_efektow_inz!$D$9,Stac!$S81))=FALSE,", 
",""),IF(ISERR(FIND(Opis_efektow_inz!$D$10,Stac!$S81))=FALSE,Opis_efektow_inz!$D$10,""),IF(ISERR(FIND(Opis_efektow_inz!$D$10,Stac!$S81))=FALSE,", ",""),IF(ISERR(FIND(Opis_efektow_inz!$D$11,Stac!$S81))=FALSE,Opis_efektow_inz!$D$11,""),IF(ISERR(FIND(Opis_efektow_inz!$D$11,Stac!$S81))=FALSE,", ",""),IF(ISERR(FIND(Opis_efektow_inz!$D$12,Stac!$S81))=FALSE,Opis_efektow_inz!$D$12,""),IF(ISERR(FIND(Opis_efektow_inz!$D$12,Stac!$S81))=FALSE,", ",""),IF(ISERR(FIND(Opis_efektow_inz!$D$13,Stac!$S81))=FALSE,Opis_efektow_inz!$D$13,""),IF(ISERR(FIND(Opis_efektow_inz!$D$13,Stac!$S81))=FALSE,", ",""),IF(ISERR(FIND(Opis_efektow_inz!$D$14,Stac!$S81))=FALSE,Opis_efektow_inz!$D$14,""),IF(ISERR(FIND(Opis_efektow_inz!$D$14,Stac!$S81))=FALSE,", ",""),IF(ISERR(FIND(Opis_efektow_inz!$D$15,Stac!$S81))=FALSE,Opis_efektow_inz!$D$15,""),IF(ISERR(FIND(Opis_efektow_inz!$D$15,Stac!$S81))=FALSE,", ",""),IF(ISERR(FIND(Opis_efektow_inz!$D$16,Stac!$S81))=FALSE,Opis_efektow_inz!$D$16,""),IF(ISERR(FIND(Opis_efektow_inz!$D$16,Stac!$S81))=FALSE,", ",""),IF(ISERR(FIND(Opis_efektow_inz!$D$17,Stac!$S81))=FALSE,Opis_efektow_inz!$D$17,""),IF(ISERR(FIND(Opis_efektow_inz!$D$17,Stac!$S81))=FALSE,", ",""),IF(ISERR(FIND(Opis_efektow_inz!$D$18,Stac!$S81))=FALSE,Opis_efektow_inz!$D$18,""),IF(ISERR(FIND(Opis_efektow_inz!$D$18,Stac!$S81))=FALSE,", ",""),IF(ISERR(FIND(Opis_efektow_inz!$D$19,Stac!$S81))=FALSE,Opis_efektow_inz!$D$19,""),IF(ISERR(FIND(Opis_efektow_inz!$D$19,Stac!$S81))=FALSE,", ",""))</f>
        <v xml:space="preserve">K1st_U4, 
K1st_U10, K1st_U11, </v>
      </c>
      <c r="D76" s="38" t="s">
        <v>344</v>
      </c>
    </row>
    <row r="77" spans="1:10" ht="25.5" x14ac:dyDescent="0.2">
      <c r="A77" s="275" t="str">
        <f>Stac!C82</f>
        <v>Przetwarzanie równoległe</v>
      </c>
      <c r="B77" s="167" t="str">
        <f>CONCATENATE(IF(ISERR(FIND(Opis_efektow_inz!$D$5,Stac!$R82))=FALSE,Opis_efektow_inz!$D$5,""),IF(ISERR(FIND(Opis_efektow_inz!$D$5,Stac!$R82))=FALSE,", ",""),IF(ISERR(FIND(Opis_efektow_inz!$D$6,Stac!$R82))=FALSE,Opis_efektow_inz!$D$6,""),IF(ISERR(FIND(Opis_efektow_inz!$D$6,Stac!$R82))=FALSE,", ",""),IF(ISERR(FIND(Opis_efektow_inz!$D$7,Stac!$R82))=FALSE,Opis_efektow_inz!$D$7,""),IF(ISERR(FIND(Opis_efektow_inz!$D$7,Stac!$R82))=FALSE,", ",""))</f>
        <v xml:space="preserve">K1st_W7, </v>
      </c>
      <c r="C77" s="171" t="str">
        <f>CONCATENATE(IF(ISERR(FIND(Opis_efektow_inz!$D$8,Stac!$S82))=FALSE,Opis_efektow_inz!$D$8,""),IF(ISERR(FIND(Opis_efektow_inz!$D$8,Stac!$S82))=FALSE,", ",""),IF(ISERR(FIND(Opis_efektow_inz!$D$9,Stac!$S82))=FALSE,Opis_efektow_inz!$D$9,""),IF(ISERR(FIND(Opis_efektow_inz!$D$9,Stac!$S82))=FALSE,", 
",""),IF(ISERR(FIND(Opis_efektow_inz!$D$10,Stac!$S82))=FALSE,Opis_efektow_inz!$D$10,""),IF(ISERR(FIND(Opis_efektow_inz!$D$10,Stac!$S82))=FALSE,", ",""),IF(ISERR(FIND(Opis_efektow_inz!$D$11,Stac!$S82))=FALSE,Opis_efektow_inz!$D$11,""),IF(ISERR(FIND(Opis_efektow_inz!$D$11,Stac!$S82))=FALSE,", ",""),IF(ISERR(FIND(Opis_efektow_inz!$D$12,Stac!$S82))=FALSE,Opis_efektow_inz!$D$12,""),IF(ISERR(FIND(Opis_efektow_inz!$D$12,Stac!$S82))=FALSE,", ",""),IF(ISERR(FIND(Opis_efektow_inz!$D$13,Stac!$S82))=FALSE,Opis_efektow_inz!$D$13,""),IF(ISERR(FIND(Opis_efektow_inz!$D$13,Stac!$S82))=FALSE,", ",""),IF(ISERR(FIND(Opis_efektow_inz!$D$14,Stac!$S82))=FALSE,Opis_efektow_inz!$D$14,""),IF(ISERR(FIND(Opis_efektow_inz!$D$14,Stac!$S82))=FALSE,", ",""),IF(ISERR(FIND(Opis_efektow_inz!$D$15,Stac!$S82))=FALSE,Opis_efektow_inz!$D$15,""),IF(ISERR(FIND(Opis_efektow_inz!$D$15,Stac!$S82))=FALSE,", ",""),IF(ISERR(FIND(Opis_efektow_inz!$D$16,Stac!$S82))=FALSE,Opis_efektow_inz!$D$16,""),IF(ISERR(FIND(Opis_efektow_inz!$D$16,Stac!$S82))=FALSE,", ",""),IF(ISERR(FIND(Opis_efektow_inz!$D$17,Stac!$S82))=FALSE,Opis_efektow_inz!$D$17,""),IF(ISERR(FIND(Opis_efektow_inz!$D$17,Stac!$S82))=FALSE,", ",""),IF(ISERR(FIND(Opis_efektow_inz!$D$18,Stac!$S82))=FALSE,Opis_efektow_inz!$D$18,""),IF(ISERR(FIND(Opis_efektow_inz!$D$18,Stac!$S82))=FALSE,", ",""),IF(ISERR(FIND(Opis_efektow_inz!$D$19,Stac!$S82))=FALSE,Opis_efektow_inz!$D$19,""),IF(ISERR(FIND(Opis_efektow_inz!$D$19,Stac!$S82))=FALSE,", ",""))</f>
        <v xml:space="preserve">K1st_U3, K1st_U4, 
K1st_U8, K1st_U11, </v>
      </c>
      <c r="D77" s="38" t="s">
        <v>344</v>
      </c>
    </row>
    <row r="78" spans="1:10" x14ac:dyDescent="0.2">
      <c r="A78" s="275" t="str">
        <f>Stac!C83</f>
        <v>Praktyka zawodowa (4 tyg.)</v>
      </c>
      <c r="B78" s="167" t="str">
        <f>CONCATENATE(IF(ISERR(FIND(Opis_efektow_inz!$D$5,Stac!$R83))=FALSE,Opis_efektow_inz!$D$5,""),IF(ISERR(FIND(Opis_efektow_inz!$D$5,Stac!$R83))=FALSE,", ",""),IF(ISERR(FIND(Opis_efektow_inz!$D$6,Stac!$R83))=FALSE,Opis_efektow_inz!$D$6,""),IF(ISERR(FIND(Opis_efektow_inz!$D$6,Stac!$R83))=FALSE,", ",""),IF(ISERR(FIND(Opis_efektow_inz!$D$7,Stac!$R83))=FALSE,Opis_efektow_inz!$D$7,""),IF(ISERR(FIND(Opis_efektow_inz!$D$7,Stac!$R83))=FALSE,", ",""))</f>
        <v xml:space="preserve">K1st_W6, K1st_W7, </v>
      </c>
      <c r="C78" s="171" t="str">
        <f>CONCATENATE(IF(ISERR(FIND(Opis_efektow_inz!$D$8,Stac!$S83))=FALSE,Opis_efektow_inz!$D$8,""),IF(ISERR(FIND(Opis_efektow_inz!$D$8,Stac!$S83))=FALSE,", ",""),IF(ISERR(FIND(Opis_efektow_inz!$D$9,Stac!$S83))=FALSE,Opis_efektow_inz!$D$9,""),IF(ISERR(FIND(Opis_efektow_inz!$D$9,Stac!$S83))=FALSE,", 
",""),IF(ISERR(FIND(Opis_efektow_inz!$D$10,Stac!$S83))=FALSE,Opis_efektow_inz!$D$10,""),IF(ISERR(FIND(Opis_efektow_inz!$D$10,Stac!$S83))=FALSE,", ",""),IF(ISERR(FIND(Opis_efektow_inz!$D$11,Stac!$S83))=FALSE,Opis_efektow_inz!$D$11,""),IF(ISERR(FIND(Opis_efektow_inz!$D$11,Stac!$S83))=FALSE,", ",""),IF(ISERR(FIND(Opis_efektow_inz!$D$12,Stac!$S83))=FALSE,Opis_efektow_inz!$D$12,""),IF(ISERR(FIND(Opis_efektow_inz!$D$12,Stac!$S83))=FALSE,", ",""),IF(ISERR(FIND(Opis_efektow_inz!$D$13,Stac!$S83))=FALSE,Opis_efektow_inz!$D$13,""),IF(ISERR(FIND(Opis_efektow_inz!$D$13,Stac!$S83))=FALSE,", ",""),IF(ISERR(FIND(Opis_efektow_inz!$D$14,Stac!$S83))=FALSE,Opis_efektow_inz!$D$14,""),IF(ISERR(FIND(Opis_efektow_inz!$D$14,Stac!$S83))=FALSE,", ",""),IF(ISERR(FIND(Opis_efektow_inz!$D$15,Stac!$S83))=FALSE,Opis_efektow_inz!$D$15,""),IF(ISERR(FIND(Opis_efektow_inz!$D$15,Stac!$S83))=FALSE,", ",""),IF(ISERR(FIND(Opis_efektow_inz!$D$16,Stac!$S83))=FALSE,Opis_efektow_inz!$D$16,""),IF(ISERR(FIND(Opis_efektow_inz!$D$16,Stac!$S83))=FALSE,", ",""),IF(ISERR(FIND(Opis_efektow_inz!$D$17,Stac!$S83))=FALSE,Opis_efektow_inz!$D$17,""),IF(ISERR(FIND(Opis_efektow_inz!$D$17,Stac!$S83))=FALSE,", ",""),IF(ISERR(FIND(Opis_efektow_inz!$D$18,Stac!$S83))=FALSE,Opis_efektow_inz!$D$18,""),IF(ISERR(FIND(Opis_efektow_inz!$D$18,Stac!$S83))=FALSE,", ",""),IF(ISERR(FIND(Opis_efektow_inz!$D$19,Stac!$S83))=FALSE,Opis_efektow_inz!$D$19,""),IF(ISERR(FIND(Opis_efektow_inz!$D$19,Stac!$S83))=FALSE,", ",""))</f>
        <v xml:space="preserve">K1st_U7, K1st_U9, </v>
      </c>
      <c r="D78" s="38" t="s">
        <v>343</v>
      </c>
    </row>
    <row r="79" spans="1:10" ht="12.75" hidden="1" customHeight="1" x14ac:dyDescent="0.2">
      <c r="A79" s="275">
        <f>Stac!C84</f>
        <v>0</v>
      </c>
      <c r="B79" s="167" t="str">
        <f>CONCATENATE(IF(ISERR(FIND(Opis_efektow_inz!$D$5,Stac!$R84))=FALSE,Opis_efektow_inz!$D$5,""),IF(ISERR(FIND(Opis_efektow_inz!$D$5,Stac!$R84))=FALSE,", ",""),IF(ISERR(FIND(Opis_efektow_inz!$D$6,Stac!$R84))=FALSE,Opis_efektow_inz!$D$6,""),IF(ISERR(FIND(Opis_efektow_inz!$D$6,Stac!$R84))=FALSE,", ",""),IF(ISERR(FIND(Opis_efektow_inz!$D$7,Stac!$R84))=FALSE,Opis_efektow_inz!$D$7,""),IF(ISERR(FIND(Opis_efektow_inz!$D$7,Stac!$R84))=FALSE,", ",""))</f>
        <v/>
      </c>
      <c r="C79" s="171" t="str">
        <f>CONCATENATE(IF(ISERR(FIND(Opis_efektow_inz!$D$8,Stac!$S84))=FALSE,Opis_efektow_inz!$D$8,""),IF(ISERR(FIND(Opis_efektow_inz!$D$8,Stac!$S84))=FALSE,", ",""),IF(ISERR(FIND(Opis_efektow_inz!$D$9,Stac!$S84))=FALSE,Opis_efektow_inz!$D$9,""),IF(ISERR(FIND(Opis_efektow_inz!$D$9,Stac!$S84))=FALSE,", 
",""),IF(ISERR(FIND(Opis_efektow_inz!$D$10,Stac!$S84))=FALSE,Opis_efektow_inz!$D$10,""),IF(ISERR(FIND(Opis_efektow_inz!$D$10,Stac!$S84))=FALSE,", ",""),IF(ISERR(FIND(Opis_efektow_inz!$D$11,Stac!$S84))=FALSE,Opis_efektow_inz!$D$11,""),IF(ISERR(FIND(Opis_efektow_inz!$D$11,Stac!$S84))=FALSE,", ",""),IF(ISERR(FIND(Opis_efektow_inz!$D$12,Stac!$S84))=FALSE,Opis_efektow_inz!$D$12,""),IF(ISERR(FIND(Opis_efektow_inz!$D$12,Stac!$S84))=FALSE,", ",""),IF(ISERR(FIND(Opis_efektow_inz!$D$13,Stac!$S84))=FALSE,Opis_efektow_inz!$D$13,""),IF(ISERR(FIND(Opis_efektow_inz!$D$13,Stac!$S84))=FALSE,", ",""),IF(ISERR(FIND(Opis_efektow_inz!$D$14,Stac!$S84))=FALSE,Opis_efektow_inz!$D$14,""),IF(ISERR(FIND(Opis_efektow_inz!$D$14,Stac!$S84))=FALSE,", ",""),IF(ISERR(FIND(Opis_efektow_inz!$D$15,Stac!$S84))=FALSE,Opis_efektow_inz!$D$15,""),IF(ISERR(FIND(Opis_efektow_inz!$D$15,Stac!$S84))=FALSE,", ",""),IF(ISERR(FIND(Opis_efektow_inz!$D$16,Stac!$S84))=FALSE,Opis_efektow_inz!$D$16,""),IF(ISERR(FIND(Opis_efektow_inz!$D$16,Stac!$S84))=FALSE,", ",""),IF(ISERR(FIND(Opis_efektow_inz!$D$17,Stac!$S84))=FALSE,Opis_efektow_inz!$D$17,""),IF(ISERR(FIND(Opis_efektow_inz!$D$17,Stac!$S84))=FALSE,", ",""),IF(ISERR(FIND(Opis_efektow_inz!$D$18,Stac!$S84))=FALSE,Opis_efektow_inz!$D$18,""),IF(ISERR(FIND(Opis_efektow_inz!$D$18,Stac!$S84))=FALSE,", ",""),IF(ISERR(FIND(Opis_efektow_inz!$D$19,Stac!$S84))=FALSE,Opis_efektow_inz!$D$19,""),IF(ISERR(FIND(Opis_efektow_inz!$D$19,Stac!$S84))=FALSE,", ",""))</f>
        <v/>
      </c>
      <c r="D79" s="38"/>
    </row>
    <row r="80" spans="1:10" ht="12.75" hidden="1" customHeight="1" x14ac:dyDescent="0.2">
      <c r="A80" s="275">
        <f>Stac!C85</f>
        <v>0</v>
      </c>
      <c r="B80" s="167" t="str">
        <f>CONCATENATE(IF(ISERR(FIND(Opis_efektow_inz!$D$5,Stac!$R85))=FALSE,Opis_efektow_inz!$D$5,""),IF(ISERR(FIND(Opis_efektow_inz!$D$5,Stac!$R85))=FALSE,", ",""),IF(ISERR(FIND(Opis_efektow_inz!$D$6,Stac!$R85))=FALSE,Opis_efektow_inz!$D$6,""),IF(ISERR(FIND(Opis_efektow_inz!$D$6,Stac!$R85))=FALSE,", ",""),IF(ISERR(FIND(Opis_efektow_inz!$D$7,Stac!$R85))=FALSE,Opis_efektow_inz!$D$7,""),IF(ISERR(FIND(Opis_efektow_inz!$D$7,Stac!$R85))=FALSE,", ",""))</f>
        <v/>
      </c>
      <c r="C80" s="171" t="str">
        <f>CONCATENATE(IF(ISERR(FIND(Opis_efektow_inz!$D$8,Stac!$S85))=FALSE,Opis_efektow_inz!$D$8,""),IF(ISERR(FIND(Opis_efektow_inz!$D$8,Stac!$S85))=FALSE,", ",""),IF(ISERR(FIND(Opis_efektow_inz!$D$9,Stac!$S85))=FALSE,Opis_efektow_inz!$D$9,""),IF(ISERR(FIND(Opis_efektow_inz!$D$9,Stac!$S85))=FALSE,", 
",""),IF(ISERR(FIND(Opis_efektow_inz!$D$10,Stac!$S85))=FALSE,Opis_efektow_inz!$D$10,""),IF(ISERR(FIND(Opis_efektow_inz!$D$10,Stac!$S85))=FALSE,", ",""),IF(ISERR(FIND(Opis_efektow_inz!$D$11,Stac!$S85))=FALSE,Opis_efektow_inz!$D$11,""),IF(ISERR(FIND(Opis_efektow_inz!$D$11,Stac!$S85))=FALSE,", ",""),IF(ISERR(FIND(Opis_efektow_inz!$D$12,Stac!$S85))=FALSE,Opis_efektow_inz!$D$12,""),IF(ISERR(FIND(Opis_efektow_inz!$D$12,Stac!$S85))=FALSE,", ",""),IF(ISERR(FIND(Opis_efektow_inz!$D$13,Stac!$S85))=FALSE,Opis_efektow_inz!$D$13,""),IF(ISERR(FIND(Opis_efektow_inz!$D$13,Stac!$S85))=FALSE,", ",""),IF(ISERR(FIND(Opis_efektow_inz!$D$14,Stac!$S85))=FALSE,Opis_efektow_inz!$D$14,""),IF(ISERR(FIND(Opis_efektow_inz!$D$14,Stac!$S85))=FALSE,", ",""),IF(ISERR(FIND(Opis_efektow_inz!$D$15,Stac!$S85))=FALSE,Opis_efektow_inz!$D$15,""),IF(ISERR(FIND(Opis_efektow_inz!$D$15,Stac!$S85))=FALSE,", ",""),IF(ISERR(FIND(Opis_efektow_inz!$D$16,Stac!$S85))=FALSE,Opis_efektow_inz!$D$16,""),IF(ISERR(FIND(Opis_efektow_inz!$D$16,Stac!$S85))=FALSE,", ",""),IF(ISERR(FIND(Opis_efektow_inz!$D$17,Stac!$S85))=FALSE,Opis_efektow_inz!$D$17,""),IF(ISERR(FIND(Opis_efektow_inz!$D$17,Stac!$S85))=FALSE,", ",""),IF(ISERR(FIND(Opis_efektow_inz!$D$18,Stac!$S85))=FALSE,Opis_efektow_inz!$D$18,""),IF(ISERR(FIND(Opis_efektow_inz!$D$18,Stac!$S85))=FALSE,", ",""),IF(ISERR(FIND(Opis_efektow_inz!$D$19,Stac!$S85))=FALSE,Opis_efektow_inz!$D$19,""),IF(ISERR(FIND(Opis_efektow_inz!$D$19,Stac!$S85))=FALSE,", ",""))</f>
        <v/>
      </c>
      <c r="D80" s="38"/>
      <c r="J80" t="s">
        <v>349</v>
      </c>
    </row>
    <row r="81" spans="1:4" ht="12.75" hidden="1" customHeight="1" x14ac:dyDescent="0.2">
      <c r="A81" s="275">
        <f>Stac!C86</f>
        <v>0</v>
      </c>
      <c r="B81" s="167" t="str">
        <f>CONCATENATE(IF(ISERR(FIND(Opis_efektow_inz!$D$5,Stac!$R86))=FALSE,Opis_efektow_inz!$D$5,""),IF(ISERR(FIND(Opis_efektow_inz!$D$5,Stac!$R86))=FALSE,", ",""),IF(ISERR(FIND(Opis_efektow_inz!$D$6,Stac!$R86))=FALSE,Opis_efektow_inz!$D$6,""),IF(ISERR(FIND(Opis_efektow_inz!$D$6,Stac!$R86))=FALSE,", ",""),IF(ISERR(FIND(Opis_efektow_inz!$D$7,Stac!$R86))=FALSE,Opis_efektow_inz!$D$7,""),IF(ISERR(FIND(Opis_efektow_inz!$D$7,Stac!$R86))=FALSE,", ",""))</f>
        <v/>
      </c>
      <c r="C81" s="171" t="str">
        <f>CONCATENATE(IF(ISERR(FIND(Opis_efektow_inz!$D$8,Stac!$S86))=FALSE,Opis_efektow_inz!$D$8,""),IF(ISERR(FIND(Opis_efektow_inz!$D$8,Stac!$S86))=FALSE,", ",""),IF(ISERR(FIND(Opis_efektow_inz!$D$9,Stac!$S86))=FALSE,Opis_efektow_inz!$D$9,""),IF(ISERR(FIND(Opis_efektow_inz!$D$9,Stac!$S86))=FALSE,", 
",""),IF(ISERR(FIND(Opis_efektow_inz!$D$10,Stac!$S86))=FALSE,Opis_efektow_inz!$D$10,""),IF(ISERR(FIND(Opis_efektow_inz!$D$10,Stac!$S86))=FALSE,", ",""),IF(ISERR(FIND(Opis_efektow_inz!$D$11,Stac!$S86))=FALSE,Opis_efektow_inz!$D$11,""),IF(ISERR(FIND(Opis_efektow_inz!$D$11,Stac!$S86))=FALSE,", ",""),IF(ISERR(FIND(Opis_efektow_inz!$D$12,Stac!$S86))=FALSE,Opis_efektow_inz!$D$12,""),IF(ISERR(FIND(Opis_efektow_inz!$D$12,Stac!$S86))=FALSE,", ",""),IF(ISERR(FIND(Opis_efektow_inz!$D$13,Stac!$S86))=FALSE,Opis_efektow_inz!$D$13,""),IF(ISERR(FIND(Opis_efektow_inz!$D$13,Stac!$S86))=FALSE,", ",""),IF(ISERR(FIND(Opis_efektow_inz!$D$14,Stac!$S86))=FALSE,Opis_efektow_inz!$D$14,""),IF(ISERR(FIND(Opis_efektow_inz!$D$14,Stac!$S86))=FALSE,", ",""),IF(ISERR(FIND(Opis_efektow_inz!$D$15,Stac!$S86))=FALSE,Opis_efektow_inz!$D$15,""),IF(ISERR(FIND(Opis_efektow_inz!$D$15,Stac!$S86))=FALSE,", ",""),IF(ISERR(FIND(Opis_efektow_inz!$D$16,Stac!$S86))=FALSE,Opis_efektow_inz!$D$16,""),IF(ISERR(FIND(Opis_efektow_inz!$D$16,Stac!$S86))=FALSE,", ",""),IF(ISERR(FIND(Opis_efektow_inz!$D$17,Stac!$S86))=FALSE,Opis_efektow_inz!$D$17,""),IF(ISERR(FIND(Opis_efektow_inz!$D$17,Stac!$S86))=FALSE,", ",""),IF(ISERR(FIND(Opis_efektow_inz!$D$18,Stac!$S86))=FALSE,Opis_efektow_inz!$D$18,""),IF(ISERR(FIND(Opis_efektow_inz!$D$18,Stac!$S86))=FALSE,", ",""),IF(ISERR(FIND(Opis_efektow_inz!$D$19,Stac!$S86))=FALSE,Opis_efektow_inz!$D$19,""),IF(ISERR(FIND(Opis_efektow_inz!$D$19,Stac!$S86))=FALSE,", ",""))</f>
        <v/>
      </c>
      <c r="D81" s="38"/>
    </row>
    <row r="82" spans="1:4" ht="12.75" hidden="1" customHeight="1" x14ac:dyDescent="0.2">
      <c r="A82" s="275">
        <f>Stac!C87</f>
        <v>0</v>
      </c>
      <c r="B82" s="167" t="str">
        <f>CONCATENATE(IF(ISERR(FIND(Opis_efektow_inz!$D$5,Stac!$R87))=FALSE,Opis_efektow_inz!$D$5,""),IF(ISERR(FIND(Opis_efektow_inz!$D$5,Stac!$R87))=FALSE,", ",""),IF(ISERR(FIND(Opis_efektow_inz!$D$6,Stac!$R87))=FALSE,Opis_efektow_inz!$D$6,""),IF(ISERR(FIND(Opis_efektow_inz!$D$6,Stac!$R87))=FALSE,", ",""),IF(ISERR(FIND(Opis_efektow_inz!$D$7,Stac!$R87))=FALSE,Opis_efektow_inz!$D$7,""),IF(ISERR(FIND(Opis_efektow_inz!$D$7,Stac!$R87))=FALSE,", ",""))</f>
        <v/>
      </c>
      <c r="C82" s="171" t="str">
        <f>CONCATENATE(IF(ISERR(FIND(Opis_efektow_inz!$D$8,Stac!$S87))=FALSE,Opis_efektow_inz!$D$8,""),IF(ISERR(FIND(Opis_efektow_inz!$D$8,Stac!$S87))=FALSE,", ",""),IF(ISERR(FIND(Opis_efektow_inz!$D$9,Stac!$S87))=FALSE,Opis_efektow_inz!$D$9,""),IF(ISERR(FIND(Opis_efektow_inz!$D$9,Stac!$S87))=FALSE,", 
",""),IF(ISERR(FIND(Opis_efektow_inz!$D$10,Stac!$S87))=FALSE,Opis_efektow_inz!$D$10,""),IF(ISERR(FIND(Opis_efektow_inz!$D$10,Stac!$S87))=FALSE,", ",""),IF(ISERR(FIND(Opis_efektow_inz!$D$11,Stac!$S87))=FALSE,Opis_efektow_inz!$D$11,""),IF(ISERR(FIND(Opis_efektow_inz!$D$11,Stac!$S87))=FALSE,", ",""),IF(ISERR(FIND(Opis_efektow_inz!$D$12,Stac!$S87))=FALSE,Opis_efektow_inz!$D$12,""),IF(ISERR(FIND(Opis_efektow_inz!$D$12,Stac!$S87))=FALSE,", ",""),IF(ISERR(FIND(Opis_efektow_inz!$D$13,Stac!$S87))=FALSE,Opis_efektow_inz!$D$13,""),IF(ISERR(FIND(Opis_efektow_inz!$D$13,Stac!$S87))=FALSE,", ",""),IF(ISERR(FIND(Opis_efektow_inz!$D$14,Stac!$S87))=FALSE,Opis_efektow_inz!$D$14,""),IF(ISERR(FIND(Opis_efektow_inz!$D$14,Stac!$S87))=FALSE,", ",""),IF(ISERR(FIND(Opis_efektow_inz!$D$15,Stac!$S87))=FALSE,Opis_efektow_inz!$D$15,""),IF(ISERR(FIND(Opis_efektow_inz!$D$15,Stac!$S87))=FALSE,", ",""),IF(ISERR(FIND(Opis_efektow_inz!$D$16,Stac!$S87))=FALSE,Opis_efektow_inz!$D$16,""),IF(ISERR(FIND(Opis_efektow_inz!$D$16,Stac!$S87))=FALSE,", ",""),IF(ISERR(FIND(Opis_efektow_inz!$D$17,Stac!$S87))=FALSE,Opis_efektow_inz!$D$17,""),IF(ISERR(FIND(Opis_efektow_inz!$D$17,Stac!$S87))=FALSE,", ",""),IF(ISERR(FIND(Opis_efektow_inz!$D$18,Stac!$S87))=FALSE,Opis_efektow_inz!$D$18,""),IF(ISERR(FIND(Opis_efektow_inz!$D$18,Stac!$S87))=FALSE,", ",""),IF(ISERR(FIND(Opis_efektow_inz!$D$19,Stac!$S87))=FALSE,Opis_efektow_inz!$D$19,""),IF(ISERR(FIND(Opis_efektow_inz!$D$19,Stac!$S87))=FALSE,", ",""))</f>
        <v/>
      </c>
      <c r="D82" s="209"/>
    </row>
    <row r="83" spans="1:4" ht="17.25" hidden="1" customHeight="1" x14ac:dyDescent="0.2">
      <c r="A83" s="275">
        <f>Stac!C88</f>
        <v>0</v>
      </c>
      <c r="B83" s="167" t="str">
        <f>CONCATENATE(IF(ISERR(FIND(Opis_efektow_inz!$D$5,Stac!$R88))=FALSE,Opis_efektow_inz!$D$5,""),IF(ISERR(FIND(Opis_efektow_inz!$D$5,Stac!$R88))=FALSE,", ",""),IF(ISERR(FIND(Opis_efektow_inz!$D$6,Stac!$R88))=FALSE,Opis_efektow_inz!$D$6,""),IF(ISERR(FIND(Opis_efektow_inz!$D$6,Stac!$R88))=FALSE,", ",""),IF(ISERR(FIND(Opis_efektow_inz!$D$7,Stac!$R88))=FALSE,Opis_efektow_inz!$D$7,""),IF(ISERR(FIND(Opis_efektow_inz!$D$7,Stac!$R88))=FALSE,", ",""))</f>
        <v/>
      </c>
      <c r="C83" s="171" t="str">
        <f>CONCATENATE(IF(ISERR(FIND(Opis_efektow_inz!$D$8,Stac!$S88))=FALSE,Opis_efektow_inz!$D$8,""),IF(ISERR(FIND(Opis_efektow_inz!$D$8,Stac!$S88))=FALSE,", ",""),IF(ISERR(FIND(Opis_efektow_inz!$D$9,Stac!$S88))=FALSE,Opis_efektow_inz!$D$9,""),IF(ISERR(FIND(Opis_efektow_inz!$D$9,Stac!$S88))=FALSE,", 
",""),IF(ISERR(FIND(Opis_efektow_inz!$D$10,Stac!$S88))=FALSE,Opis_efektow_inz!$D$10,""),IF(ISERR(FIND(Opis_efektow_inz!$D$10,Stac!$S88))=FALSE,", ",""),IF(ISERR(FIND(Opis_efektow_inz!$D$11,Stac!$S88))=FALSE,Opis_efektow_inz!$D$11,""),IF(ISERR(FIND(Opis_efektow_inz!$D$11,Stac!$S88))=FALSE,", ",""),IF(ISERR(FIND(Opis_efektow_inz!$D$12,Stac!$S88))=FALSE,Opis_efektow_inz!$D$12,""),IF(ISERR(FIND(Opis_efektow_inz!$D$12,Stac!$S88))=FALSE,", ",""),IF(ISERR(FIND(Opis_efektow_inz!$D$13,Stac!$S88))=FALSE,Opis_efektow_inz!$D$13,""),IF(ISERR(FIND(Opis_efektow_inz!$D$13,Stac!$S88))=FALSE,", ",""),IF(ISERR(FIND(Opis_efektow_inz!$D$14,Stac!$S88))=FALSE,Opis_efektow_inz!$D$14,""),IF(ISERR(FIND(Opis_efektow_inz!$D$14,Stac!$S88))=FALSE,", ",""),IF(ISERR(FIND(Opis_efektow_inz!$D$15,Stac!$S88))=FALSE,Opis_efektow_inz!$D$15,""),IF(ISERR(FIND(Opis_efektow_inz!$D$15,Stac!$S88))=FALSE,", ",""),IF(ISERR(FIND(Opis_efektow_inz!$D$16,Stac!$S88))=FALSE,Opis_efektow_inz!$D$16,""),IF(ISERR(FIND(Opis_efektow_inz!$D$16,Stac!$S88))=FALSE,", ",""),IF(ISERR(FIND(Opis_efektow_inz!$D$17,Stac!$S88))=FALSE,Opis_efektow_inz!$D$17,""),IF(ISERR(FIND(Opis_efektow_inz!$D$17,Stac!$S88))=FALSE,", ",""),IF(ISERR(FIND(Opis_efektow_inz!$D$18,Stac!$S88))=FALSE,Opis_efektow_inz!$D$18,""),IF(ISERR(FIND(Opis_efektow_inz!$D$18,Stac!$S88))=FALSE,", ",""),IF(ISERR(FIND(Opis_efektow_inz!$D$19,Stac!$S88))=FALSE,Opis_efektow_inz!$D$19,""),IF(ISERR(FIND(Opis_efektow_inz!$D$19,Stac!$S88))=FALSE,", ",""))</f>
        <v/>
      </c>
      <c r="D83" s="38"/>
    </row>
    <row r="84" spans="1:4" ht="14.25" customHeight="1" x14ac:dyDescent="0.2">
      <c r="A84" s="280" t="str">
        <f>Stac!C89</f>
        <v>Semestr 7:</v>
      </c>
      <c r="B84" s="167" t="str">
        <f>CONCATENATE(IF(ISERR(FIND(Opis_efektow_inz!$D$5,Stac!$R89))=FALSE,Opis_efektow_inz!$D$5,""),IF(ISERR(FIND(Opis_efektow_inz!$D$5,Stac!$R89))=FALSE,", ",""),IF(ISERR(FIND(Opis_efektow_inz!$D$6,Stac!$R89))=FALSE,Opis_efektow_inz!$D$6,""),IF(ISERR(FIND(Opis_efektow_inz!$D$6,Stac!$R89))=FALSE,", ",""),IF(ISERR(FIND(Opis_efektow_inz!$D$7,Stac!$R89))=FALSE,Opis_efektow_inz!$D$7,""),IF(ISERR(FIND(Opis_efektow_inz!$D$7,Stac!$R89))=FALSE,", ",""))</f>
        <v/>
      </c>
      <c r="C84" s="171" t="str">
        <f>CONCATENATE(IF(ISERR(FIND(Opis_efektow_inz!$D$8,Stac!$S89))=FALSE,Opis_efektow_inz!$D$8,""),IF(ISERR(FIND(Opis_efektow_inz!$D$8,Stac!$S89))=FALSE,", ",""),IF(ISERR(FIND(Opis_efektow_inz!$D$9,Stac!$S89))=FALSE,Opis_efektow_inz!$D$9,""),IF(ISERR(FIND(Opis_efektow_inz!$D$9,Stac!$S89))=FALSE,", 
",""),IF(ISERR(FIND(Opis_efektow_inz!$D$10,Stac!$S89))=FALSE,Opis_efektow_inz!$D$10,""),IF(ISERR(FIND(Opis_efektow_inz!$D$10,Stac!$S89))=FALSE,", ",""),IF(ISERR(FIND(Opis_efektow_inz!$D$11,Stac!$S89))=FALSE,Opis_efektow_inz!$D$11,""),IF(ISERR(FIND(Opis_efektow_inz!$D$11,Stac!$S89))=FALSE,", ",""),IF(ISERR(FIND(Opis_efektow_inz!$D$12,Stac!$S89))=FALSE,Opis_efektow_inz!$D$12,""),IF(ISERR(FIND(Opis_efektow_inz!$D$12,Stac!$S89))=FALSE,", ",""),IF(ISERR(FIND(Opis_efektow_inz!$D$13,Stac!$S89))=FALSE,Opis_efektow_inz!$D$13,""),IF(ISERR(FIND(Opis_efektow_inz!$D$13,Stac!$S89))=FALSE,", ",""),IF(ISERR(FIND(Opis_efektow_inz!$D$14,Stac!$S89))=FALSE,Opis_efektow_inz!$D$14,""),IF(ISERR(FIND(Opis_efektow_inz!$D$14,Stac!$S89))=FALSE,", ",""),IF(ISERR(FIND(Opis_efektow_inz!$D$15,Stac!$S89))=FALSE,Opis_efektow_inz!$D$15,""),IF(ISERR(FIND(Opis_efektow_inz!$D$15,Stac!$S89))=FALSE,", ",""),IF(ISERR(FIND(Opis_efektow_inz!$D$16,Stac!$S89))=FALSE,Opis_efektow_inz!$D$16,""),IF(ISERR(FIND(Opis_efektow_inz!$D$16,Stac!$S89))=FALSE,", ",""),IF(ISERR(FIND(Opis_efektow_inz!$D$17,Stac!$S89))=FALSE,Opis_efektow_inz!$D$17,""),IF(ISERR(FIND(Opis_efektow_inz!$D$17,Stac!$S89))=FALSE,", ",""),IF(ISERR(FIND(Opis_efektow_inz!$D$18,Stac!$S89))=FALSE,Opis_efektow_inz!$D$18,""),IF(ISERR(FIND(Opis_efektow_inz!$D$18,Stac!$S89))=FALSE,", ",""),IF(ISERR(FIND(Opis_efektow_inz!$D$19,Stac!$S89))=FALSE,Opis_efektow_inz!$D$19,""),IF(ISERR(FIND(Opis_efektow_inz!$D$19,Stac!$S89))=FALSE,", ",""))</f>
        <v/>
      </c>
      <c r="D84" s="276"/>
    </row>
    <row r="85" spans="1:4" ht="15" customHeight="1" x14ac:dyDescent="0.2">
      <c r="A85" s="275" t="str">
        <f>Stac!C90</f>
        <v>Moduł kształcenia</v>
      </c>
      <c r="B85" s="167" t="str">
        <f>CONCATENATE(IF(ISERR(FIND(Opis_efektow_inz!$D$5,Stac!$R90))=FALSE,Opis_efektow_inz!$D$5,""),IF(ISERR(FIND(Opis_efektow_inz!$D$5,Stac!$R90))=FALSE,", ",""),IF(ISERR(FIND(Opis_efektow_inz!$D$6,Stac!$R90))=FALSE,Opis_efektow_inz!$D$6,""),IF(ISERR(FIND(Opis_efektow_inz!$D$6,Stac!$R90))=FALSE,", ",""),IF(ISERR(FIND(Opis_efektow_inz!$D$7,Stac!$R90))=FALSE,Opis_efektow_inz!$D$7,""),IF(ISERR(FIND(Opis_efektow_inz!$D$7,Stac!$R90))=FALSE,", ",""))</f>
        <v/>
      </c>
      <c r="C85" s="171" t="str">
        <f>CONCATENATE(IF(ISERR(FIND(Opis_efektow_inz!$D$8,Stac!$S90))=FALSE,Opis_efektow_inz!$D$8,""),IF(ISERR(FIND(Opis_efektow_inz!$D$8,Stac!$S90))=FALSE,", ",""),IF(ISERR(FIND(Opis_efektow_inz!$D$9,Stac!$S90))=FALSE,Opis_efektow_inz!$D$9,""),IF(ISERR(FIND(Opis_efektow_inz!$D$9,Stac!$S90))=FALSE,", 
",""),IF(ISERR(FIND(Opis_efektow_inz!$D$10,Stac!$S90))=FALSE,Opis_efektow_inz!$D$10,""),IF(ISERR(FIND(Opis_efektow_inz!$D$10,Stac!$S90))=FALSE,", ",""),IF(ISERR(FIND(Opis_efektow_inz!$D$11,Stac!$S90))=FALSE,Opis_efektow_inz!$D$11,""),IF(ISERR(FIND(Opis_efektow_inz!$D$11,Stac!$S90))=FALSE,", ",""),IF(ISERR(FIND(Opis_efektow_inz!$D$12,Stac!$S90))=FALSE,Opis_efektow_inz!$D$12,""),IF(ISERR(FIND(Opis_efektow_inz!$D$12,Stac!$S90))=FALSE,", ",""),IF(ISERR(FIND(Opis_efektow_inz!$D$13,Stac!$S90))=FALSE,Opis_efektow_inz!$D$13,""),IF(ISERR(FIND(Opis_efektow_inz!$D$13,Stac!$S90))=FALSE,", ",""),IF(ISERR(FIND(Opis_efektow_inz!$D$14,Stac!$S90))=FALSE,Opis_efektow_inz!$D$14,""),IF(ISERR(FIND(Opis_efektow_inz!$D$14,Stac!$S90))=FALSE,", ",""),IF(ISERR(FIND(Opis_efektow_inz!$D$15,Stac!$S90))=FALSE,Opis_efektow_inz!$D$15,""),IF(ISERR(FIND(Opis_efektow_inz!$D$15,Stac!$S90))=FALSE,", ",""),IF(ISERR(FIND(Opis_efektow_inz!$D$16,Stac!$S90))=FALSE,Opis_efektow_inz!$D$16,""),IF(ISERR(FIND(Opis_efektow_inz!$D$16,Stac!$S90))=FALSE,", ",""),IF(ISERR(FIND(Opis_efektow_inz!$D$17,Stac!$S90))=FALSE,Opis_efektow_inz!$D$17,""),IF(ISERR(FIND(Opis_efektow_inz!$D$17,Stac!$S90))=FALSE,", ",""),IF(ISERR(FIND(Opis_efektow_inz!$D$18,Stac!$S90))=FALSE,Opis_efektow_inz!$D$18,""),IF(ISERR(FIND(Opis_efektow_inz!$D$18,Stac!$S90))=FALSE,", ",""),IF(ISERR(FIND(Opis_efektow_inz!$D$19,Stac!$S90))=FALSE,Opis_efektow_inz!$D$19,""),IF(ISERR(FIND(Opis_efektow_inz!$D$19,Stac!$S90))=FALSE,", ",""))</f>
        <v/>
      </c>
      <c r="D85" s="402"/>
    </row>
    <row r="86" spans="1:4" ht="25.5" x14ac:dyDescent="0.2">
      <c r="A86" s="275" t="str">
        <f>Stac!C91</f>
        <v>Pracownia inżynierska</v>
      </c>
      <c r="B86" s="167" t="str">
        <f>CONCATENATE(IF(ISERR(FIND(Opis_efektow_inz!$D$5,Stac!$R91))=FALSE,Opis_efektow_inz!$D$5,""),IF(ISERR(FIND(Opis_efektow_inz!$D$5,Stac!$R91))=FALSE,", ",""),IF(ISERR(FIND(Opis_efektow_inz!$D$6,Stac!$R91))=FALSE,Opis_efektow_inz!$D$6,""),IF(ISERR(FIND(Opis_efektow_inz!$D$6,Stac!$R91))=FALSE,", ",""),IF(ISERR(FIND(Opis_efektow_inz!$D$7,Stac!$R91))=FALSE,Opis_efektow_inz!$D$7,""),IF(ISERR(FIND(Opis_efektow_inz!$D$7,Stac!$R91))=FALSE,", ",""))</f>
        <v xml:space="preserve">K1st_W7, </v>
      </c>
      <c r="C86" s="171" t="str">
        <f>CONCATENATE(IF(ISERR(FIND(Opis_efektow_inz!$D$8,Stac!$S91))=FALSE,Opis_efektow_inz!$D$8,""),IF(ISERR(FIND(Opis_efektow_inz!$D$8,Stac!$S91))=FALSE,", ",""),IF(ISERR(FIND(Opis_efektow_inz!$D$9,Stac!$S91))=FALSE,Opis_efektow_inz!$D$9,""),IF(ISERR(FIND(Opis_efektow_inz!$D$9,Stac!$S91))=FALSE,", 
",""),IF(ISERR(FIND(Opis_efektow_inz!$D$10,Stac!$S91))=FALSE,Opis_efektow_inz!$D$10,""),IF(ISERR(FIND(Opis_efektow_inz!$D$10,Stac!$S91))=FALSE,", ",""),IF(ISERR(FIND(Opis_efektow_inz!$D$11,Stac!$S91))=FALSE,Opis_efektow_inz!$D$11,""),IF(ISERR(FIND(Opis_efektow_inz!$D$11,Stac!$S91))=FALSE,", ",""),IF(ISERR(FIND(Opis_efektow_inz!$D$12,Stac!$S91))=FALSE,Opis_efektow_inz!$D$12,""),IF(ISERR(FIND(Opis_efektow_inz!$D$12,Stac!$S91))=FALSE,", ",""),IF(ISERR(FIND(Opis_efektow_inz!$D$13,Stac!$S91))=FALSE,Opis_efektow_inz!$D$13,""),IF(ISERR(FIND(Opis_efektow_inz!$D$13,Stac!$S91))=FALSE,", ",""),IF(ISERR(FIND(Opis_efektow_inz!$D$14,Stac!$S91))=FALSE,Opis_efektow_inz!$D$14,""),IF(ISERR(FIND(Opis_efektow_inz!$D$14,Stac!$S91))=FALSE,", ",""),IF(ISERR(FIND(Opis_efektow_inz!$D$15,Stac!$S91))=FALSE,Opis_efektow_inz!$D$15,""),IF(ISERR(FIND(Opis_efektow_inz!$D$15,Stac!$S91))=FALSE,", ",""),IF(ISERR(FIND(Opis_efektow_inz!$D$16,Stac!$S91))=FALSE,Opis_efektow_inz!$D$16,""),IF(ISERR(FIND(Opis_efektow_inz!$D$16,Stac!$S91))=FALSE,", ",""),IF(ISERR(FIND(Opis_efektow_inz!$D$17,Stac!$S91))=FALSE,Opis_efektow_inz!$D$17,""),IF(ISERR(FIND(Opis_efektow_inz!$D$17,Stac!$S91))=FALSE,", ",""),IF(ISERR(FIND(Opis_efektow_inz!$D$18,Stac!$S91))=FALSE,Opis_efektow_inz!$D$18,""),IF(ISERR(FIND(Opis_efektow_inz!$D$18,Stac!$S91))=FALSE,", ",""),IF(ISERR(FIND(Opis_efektow_inz!$D$19,Stac!$S91))=FALSE,Opis_efektow_inz!$D$19,""),IF(ISERR(FIND(Opis_efektow_inz!$D$19,Stac!$S91))=FALSE,", ",""))</f>
        <v xml:space="preserve">K1st_U3, K1st_U4, 
K1st_U9, </v>
      </c>
      <c r="D86" s="38" t="s">
        <v>344</v>
      </c>
    </row>
    <row r="87" spans="1:4" ht="25.5" x14ac:dyDescent="0.2">
      <c r="A87" s="275" t="str">
        <f>Stac!C92</f>
        <v xml:space="preserve">Przedmiot obieralny 10: Teoria informacji i metody kompresji danych /  Optymalizacja ciągła </v>
      </c>
      <c r="B87" s="167" t="str">
        <f>CONCATENATE(IF(ISERR(FIND(Opis_efektow_inz!$D$5,Stac!$R92))=FALSE,Opis_efektow_inz!$D$5,""),IF(ISERR(FIND(Opis_efektow_inz!$D$5,Stac!$R92))=FALSE,", ",""),IF(ISERR(FIND(Opis_efektow_inz!$D$6,Stac!$R92))=FALSE,Opis_efektow_inz!$D$6,""),IF(ISERR(FIND(Opis_efektow_inz!$D$6,Stac!$R92))=FALSE,", ",""),IF(ISERR(FIND(Opis_efektow_inz!$D$7,Stac!$R92))=FALSE,Opis_efektow_inz!$D$7,""),IF(ISERR(FIND(Opis_efektow_inz!$D$7,Stac!$R92))=FALSE,", ",""))</f>
        <v xml:space="preserve">K1st_W7, </v>
      </c>
      <c r="C87" s="171" t="str">
        <f>CONCATENATE(IF(ISERR(FIND(Opis_efektow_inz!$D$8,Stac!$S92))=FALSE,Opis_efektow_inz!$D$8,""),IF(ISERR(FIND(Opis_efektow_inz!$D$8,Stac!$S92))=FALSE,", ",""),IF(ISERR(FIND(Opis_efektow_inz!$D$9,Stac!$S92))=FALSE,Opis_efektow_inz!$D$9,""),IF(ISERR(FIND(Opis_efektow_inz!$D$9,Stac!$S92))=FALSE,", 
",""),IF(ISERR(FIND(Opis_efektow_inz!$D$10,Stac!$S92))=FALSE,Opis_efektow_inz!$D$10,""),IF(ISERR(FIND(Opis_efektow_inz!$D$10,Stac!$S92))=FALSE,", ",""),IF(ISERR(FIND(Opis_efektow_inz!$D$11,Stac!$S92))=FALSE,Opis_efektow_inz!$D$11,""),IF(ISERR(FIND(Opis_efektow_inz!$D$11,Stac!$S92))=FALSE,", ",""),IF(ISERR(FIND(Opis_efektow_inz!$D$12,Stac!$S92))=FALSE,Opis_efektow_inz!$D$12,""),IF(ISERR(FIND(Opis_efektow_inz!$D$12,Stac!$S92))=FALSE,", ",""),IF(ISERR(FIND(Opis_efektow_inz!$D$13,Stac!$S92))=FALSE,Opis_efektow_inz!$D$13,""),IF(ISERR(FIND(Opis_efektow_inz!$D$13,Stac!$S92))=FALSE,", ",""),IF(ISERR(FIND(Opis_efektow_inz!$D$14,Stac!$S92))=FALSE,Opis_efektow_inz!$D$14,""),IF(ISERR(FIND(Opis_efektow_inz!$D$14,Stac!$S92))=FALSE,", ",""),IF(ISERR(FIND(Opis_efektow_inz!$D$15,Stac!$S92))=FALSE,Opis_efektow_inz!$D$15,""),IF(ISERR(FIND(Opis_efektow_inz!$D$15,Stac!$S92))=FALSE,", ",""),IF(ISERR(FIND(Opis_efektow_inz!$D$16,Stac!$S92))=FALSE,Opis_efektow_inz!$D$16,""),IF(ISERR(FIND(Opis_efektow_inz!$D$16,Stac!$S92))=FALSE,", ",""),IF(ISERR(FIND(Opis_efektow_inz!$D$17,Stac!$S92))=FALSE,Opis_efektow_inz!$D$17,""),IF(ISERR(FIND(Opis_efektow_inz!$D$17,Stac!$S92))=FALSE,", ",""),IF(ISERR(FIND(Opis_efektow_inz!$D$18,Stac!$S92))=FALSE,Opis_efektow_inz!$D$18,""),IF(ISERR(FIND(Opis_efektow_inz!$D$18,Stac!$S92))=FALSE,", ",""),IF(ISERR(FIND(Opis_efektow_inz!$D$19,Stac!$S92))=FALSE,Opis_efektow_inz!$D$19,""),IF(ISERR(FIND(Opis_efektow_inz!$D$19,Stac!$S92))=FALSE,", ",""))</f>
        <v xml:space="preserve">K1st_U4, 
K1st_U10, K1st_U11, </v>
      </c>
      <c r="D87" s="38" t="s">
        <v>344</v>
      </c>
    </row>
    <row r="88" spans="1:4" ht="53.25" customHeight="1" x14ac:dyDescent="0.2">
      <c r="A88" s="275" t="str">
        <f>Stac!C93</f>
        <v>Bezpieczeństwo systemów informatycznych</v>
      </c>
      <c r="B88" s="167" t="str">
        <f>CONCATENATE(IF(ISERR(FIND(Opis_efektow_inz!$D$5,Stac!$R93))=FALSE,Opis_efektow_inz!$D$5,""),IF(ISERR(FIND(Opis_efektow_inz!$D$5,Stac!$R93))=FALSE,", ",""),IF(ISERR(FIND(Opis_efektow_inz!$D$6,Stac!$R93))=FALSE,Opis_efektow_inz!$D$6,""),IF(ISERR(FIND(Opis_efektow_inz!$D$6,Stac!$R93))=FALSE,", ",""),IF(ISERR(FIND(Opis_efektow_inz!$D$7,Stac!$R93))=FALSE,Opis_efektow_inz!$D$7,""),IF(ISERR(FIND(Opis_efektow_inz!$D$7,Stac!$R93))=FALSE,", ",""))</f>
        <v xml:space="preserve">K1st_W6, K1st_W7, </v>
      </c>
      <c r="C88" s="171" t="str">
        <f>CONCATENATE(IF(ISERR(FIND(Opis_efektow_inz!$D$8,Stac!$S93))=FALSE,Opis_efektow_inz!$D$8,""),IF(ISERR(FIND(Opis_efektow_inz!$D$8,Stac!$S93))=FALSE,", ",""),IF(ISERR(FIND(Opis_efektow_inz!$D$9,Stac!$S93))=FALSE,Opis_efektow_inz!$D$9,""),IF(ISERR(FIND(Opis_efektow_inz!$D$9,Stac!$S93))=FALSE,", 
",""),IF(ISERR(FIND(Opis_efektow_inz!$D$10,Stac!$S93))=FALSE,Opis_efektow_inz!$D$10,""),IF(ISERR(FIND(Opis_efektow_inz!$D$10,Stac!$S93))=FALSE,", ",""),IF(ISERR(FIND(Opis_efektow_inz!$D$11,Stac!$S93))=FALSE,Opis_efektow_inz!$D$11,""),IF(ISERR(FIND(Opis_efektow_inz!$D$11,Stac!$S93))=FALSE,", ",""),IF(ISERR(FIND(Opis_efektow_inz!$D$12,Stac!$S93))=FALSE,Opis_efektow_inz!$D$12,""),IF(ISERR(FIND(Opis_efektow_inz!$D$12,Stac!$S93))=FALSE,", ",""),IF(ISERR(FIND(Opis_efektow_inz!$D$13,Stac!$S93))=FALSE,Opis_efektow_inz!$D$13,""),IF(ISERR(FIND(Opis_efektow_inz!$D$13,Stac!$S93))=FALSE,", ",""),IF(ISERR(FIND(Opis_efektow_inz!$D$14,Stac!$S93))=FALSE,Opis_efektow_inz!$D$14,""),IF(ISERR(FIND(Opis_efektow_inz!$D$14,Stac!$S93))=FALSE,", ",""),IF(ISERR(FIND(Opis_efektow_inz!$D$15,Stac!$S93))=FALSE,Opis_efektow_inz!$D$15,""),IF(ISERR(FIND(Opis_efektow_inz!$D$15,Stac!$S93))=FALSE,", ",""),IF(ISERR(FIND(Opis_efektow_inz!$D$16,Stac!$S93))=FALSE,Opis_efektow_inz!$D$16,""),IF(ISERR(FIND(Opis_efektow_inz!$D$16,Stac!$S93))=FALSE,", ",""),IF(ISERR(FIND(Opis_efektow_inz!$D$17,Stac!$S93))=FALSE,Opis_efektow_inz!$D$17,""),IF(ISERR(FIND(Opis_efektow_inz!$D$17,Stac!$S93))=FALSE,", ",""),IF(ISERR(FIND(Opis_efektow_inz!$D$18,Stac!$S93))=FALSE,Opis_efektow_inz!$D$18,""),IF(ISERR(FIND(Opis_efektow_inz!$D$18,Stac!$S93))=FALSE,", ",""),IF(ISERR(FIND(Opis_efektow_inz!$D$19,Stac!$S93))=FALSE,Opis_efektow_inz!$D$19,""),IF(ISERR(FIND(Opis_efektow_inz!$D$19,Stac!$S93))=FALSE,", ",""))</f>
        <v xml:space="preserve">K1st_U3, K1st_U4, 
K1st_U6, K1st_U9, K1st_U12, </v>
      </c>
      <c r="D88" s="38" t="s">
        <v>344</v>
      </c>
    </row>
    <row r="89" spans="1:4" ht="25.5" x14ac:dyDescent="0.2">
      <c r="A89" s="275" t="str">
        <f>Stac!C94</f>
        <v xml:space="preserve">Przedmiot obieralny 11:  Praktyka i teoria szeregowania zadań /  Programowanie wizualne </v>
      </c>
      <c r="B89" s="167" t="str">
        <f>CONCATENATE(IF(ISERR(FIND(Opis_efektow_inz!$D$5,Stac!$R94))=FALSE,Opis_efektow_inz!$D$5,""),IF(ISERR(FIND(Opis_efektow_inz!$D$5,Stac!$R94))=FALSE,", ",""),IF(ISERR(FIND(Opis_efektow_inz!$D$6,Stac!$R94))=FALSE,Opis_efektow_inz!$D$6,""),IF(ISERR(FIND(Opis_efektow_inz!$D$6,Stac!$R94))=FALSE,", ",""),IF(ISERR(FIND(Opis_efektow_inz!$D$7,Stac!$R94))=FALSE,Opis_efektow_inz!$D$7,""),IF(ISERR(FIND(Opis_efektow_inz!$D$7,Stac!$R94))=FALSE,", ",""))</f>
        <v xml:space="preserve">K1st_W7, </v>
      </c>
      <c r="C89" s="171" t="str">
        <f>CONCATENATE(IF(ISERR(FIND(Opis_efektow_inz!$D$8,Stac!$S94))=FALSE,Opis_efektow_inz!$D$8,""),IF(ISERR(FIND(Opis_efektow_inz!$D$8,Stac!$S94))=FALSE,", ",""),IF(ISERR(FIND(Opis_efektow_inz!$D$9,Stac!$S94))=FALSE,Opis_efektow_inz!$D$9,""),IF(ISERR(FIND(Opis_efektow_inz!$D$9,Stac!$S94))=FALSE,", 
",""),IF(ISERR(FIND(Opis_efektow_inz!$D$10,Stac!$S94))=FALSE,Opis_efektow_inz!$D$10,""),IF(ISERR(FIND(Opis_efektow_inz!$D$10,Stac!$S94))=FALSE,", ",""),IF(ISERR(FIND(Opis_efektow_inz!$D$11,Stac!$S94))=FALSE,Opis_efektow_inz!$D$11,""),IF(ISERR(FIND(Opis_efektow_inz!$D$11,Stac!$S94))=FALSE,", ",""),IF(ISERR(FIND(Opis_efektow_inz!$D$12,Stac!$S94))=FALSE,Opis_efektow_inz!$D$12,""),IF(ISERR(FIND(Opis_efektow_inz!$D$12,Stac!$S94))=FALSE,", ",""),IF(ISERR(FIND(Opis_efektow_inz!$D$13,Stac!$S94))=FALSE,Opis_efektow_inz!$D$13,""),IF(ISERR(FIND(Opis_efektow_inz!$D$13,Stac!$S94))=FALSE,", ",""),IF(ISERR(FIND(Opis_efektow_inz!$D$14,Stac!$S94))=FALSE,Opis_efektow_inz!$D$14,""),IF(ISERR(FIND(Opis_efektow_inz!$D$14,Stac!$S94))=FALSE,", ",""),IF(ISERR(FIND(Opis_efektow_inz!$D$15,Stac!$S94))=FALSE,Opis_efektow_inz!$D$15,""),IF(ISERR(FIND(Opis_efektow_inz!$D$15,Stac!$S94))=FALSE,", ",""),IF(ISERR(FIND(Opis_efektow_inz!$D$16,Stac!$S94))=FALSE,Opis_efektow_inz!$D$16,""),IF(ISERR(FIND(Opis_efektow_inz!$D$16,Stac!$S94))=FALSE,", ",""),IF(ISERR(FIND(Opis_efektow_inz!$D$17,Stac!$S94))=FALSE,Opis_efektow_inz!$D$17,""),IF(ISERR(FIND(Opis_efektow_inz!$D$17,Stac!$S94))=FALSE,", ",""),IF(ISERR(FIND(Opis_efektow_inz!$D$18,Stac!$S94))=FALSE,Opis_efektow_inz!$D$18,""),IF(ISERR(FIND(Opis_efektow_inz!$D$18,Stac!$S94))=FALSE,", ",""),IF(ISERR(FIND(Opis_efektow_inz!$D$19,Stac!$S94))=FALSE,Opis_efektow_inz!$D$19,""),IF(ISERR(FIND(Opis_efektow_inz!$D$19,Stac!$S94))=FALSE,", ",""))</f>
        <v xml:space="preserve">K1st_U4, 
K1st_U10, K1st_U11, </v>
      </c>
      <c r="D89" s="38" t="s">
        <v>344</v>
      </c>
    </row>
    <row r="90" spans="1:4" ht="25.5" x14ac:dyDescent="0.2">
      <c r="A90" s="275" t="str">
        <f>Stac!C95</f>
        <v>Przedmiot obieralny 12:  Przetwarzanie masywnych danych / Elementy Inteligencji Obliczeniowej</v>
      </c>
      <c r="B90" s="167" t="str">
        <f>CONCATENATE(IF(ISERR(FIND(Opis_efektow_inz!$D$5,Stac!$R95))=FALSE,Opis_efektow_inz!$D$5,""),IF(ISERR(FIND(Opis_efektow_inz!$D$5,Stac!$R95))=FALSE,", ",""),IF(ISERR(FIND(Opis_efektow_inz!$D$6,Stac!$R95))=FALSE,Opis_efektow_inz!$D$6,""),IF(ISERR(FIND(Opis_efektow_inz!$D$6,Stac!$R95))=FALSE,", ",""),IF(ISERR(FIND(Opis_efektow_inz!$D$7,Stac!$R95))=FALSE,Opis_efektow_inz!$D$7,""),IF(ISERR(FIND(Opis_efektow_inz!$D$7,Stac!$R95))=FALSE,", ",""))</f>
        <v xml:space="preserve">K1st_W7, </v>
      </c>
      <c r="C90" s="171" t="str">
        <f>CONCATENATE(IF(ISERR(FIND(Opis_efektow_inz!$D$8,Stac!$S95))=FALSE,Opis_efektow_inz!$D$8,""),IF(ISERR(FIND(Opis_efektow_inz!$D$8,Stac!$S95))=FALSE,", ",""),IF(ISERR(FIND(Opis_efektow_inz!$D$9,Stac!$S95))=FALSE,Opis_efektow_inz!$D$9,""),IF(ISERR(FIND(Opis_efektow_inz!$D$9,Stac!$S95))=FALSE,", 
",""),IF(ISERR(FIND(Opis_efektow_inz!$D$10,Stac!$S95))=FALSE,Opis_efektow_inz!$D$10,""),IF(ISERR(FIND(Opis_efektow_inz!$D$10,Stac!$S95))=FALSE,", ",""),IF(ISERR(FIND(Opis_efektow_inz!$D$11,Stac!$S95))=FALSE,Opis_efektow_inz!$D$11,""),IF(ISERR(FIND(Opis_efektow_inz!$D$11,Stac!$S95))=FALSE,", ",""),IF(ISERR(FIND(Opis_efektow_inz!$D$12,Stac!$S95))=FALSE,Opis_efektow_inz!$D$12,""),IF(ISERR(FIND(Opis_efektow_inz!$D$12,Stac!$S95))=FALSE,", ",""),IF(ISERR(FIND(Opis_efektow_inz!$D$13,Stac!$S95))=FALSE,Opis_efektow_inz!$D$13,""),IF(ISERR(FIND(Opis_efektow_inz!$D$13,Stac!$S95))=FALSE,", ",""),IF(ISERR(FIND(Opis_efektow_inz!$D$14,Stac!$S95))=FALSE,Opis_efektow_inz!$D$14,""),IF(ISERR(FIND(Opis_efektow_inz!$D$14,Stac!$S95))=FALSE,", ",""),IF(ISERR(FIND(Opis_efektow_inz!$D$15,Stac!$S95))=FALSE,Opis_efektow_inz!$D$15,""),IF(ISERR(FIND(Opis_efektow_inz!$D$15,Stac!$S95))=FALSE,", ",""),IF(ISERR(FIND(Opis_efektow_inz!$D$16,Stac!$S95))=FALSE,Opis_efektow_inz!$D$16,""),IF(ISERR(FIND(Opis_efektow_inz!$D$16,Stac!$S95))=FALSE,", ",""),IF(ISERR(FIND(Opis_efektow_inz!$D$17,Stac!$S95))=FALSE,Opis_efektow_inz!$D$17,""),IF(ISERR(FIND(Opis_efektow_inz!$D$17,Stac!$S95))=FALSE,", ",""),IF(ISERR(FIND(Opis_efektow_inz!$D$18,Stac!$S95))=FALSE,Opis_efektow_inz!$D$18,""),IF(ISERR(FIND(Opis_efektow_inz!$D$18,Stac!$S95))=FALSE,", ",""),IF(ISERR(FIND(Opis_efektow_inz!$D$19,Stac!$S95))=FALSE,Opis_efektow_inz!$D$19,""),IF(ISERR(FIND(Opis_efektow_inz!$D$19,Stac!$S95))=FALSE,", ",""))</f>
        <v xml:space="preserve">K1st_U4, 
K1st_U10, K1st_U11, </v>
      </c>
      <c r="D90" s="38" t="s">
        <v>344</v>
      </c>
    </row>
    <row r="91" spans="1:4" ht="25.5" x14ac:dyDescent="0.2">
      <c r="A91" s="275" t="str">
        <f>Stac!C96</f>
        <v xml:space="preserve">Przygotowanie pracy dyplomowej </v>
      </c>
      <c r="B91" s="167" t="str">
        <f>CONCATENATE(IF(ISERR(FIND(Opis_efektow_inz!$D$5,Stac!$R96))=FALSE,Opis_efektow_inz!$D$5,""),IF(ISERR(FIND(Opis_efektow_inz!$D$5,Stac!$R96))=FALSE,", ",""),IF(ISERR(FIND(Opis_efektow_inz!$D$6,Stac!$R96))=FALSE,Opis_efektow_inz!$D$6,""),IF(ISERR(FIND(Opis_efektow_inz!$D$6,Stac!$R96))=FALSE,", ",""),IF(ISERR(FIND(Opis_efektow_inz!$D$7,Stac!$R96))=FALSE,Opis_efektow_inz!$D$7,""),IF(ISERR(FIND(Opis_efektow_inz!$D$7,Stac!$R96))=FALSE,", ",""))</f>
        <v xml:space="preserve">K1st_W6, K1st_W7, </v>
      </c>
      <c r="C91" s="171" t="str">
        <f>CONCATENATE(IF(ISERR(FIND(Opis_efektow_inz!$D$8,Stac!$S96))=FALSE,Opis_efektow_inz!$D$8,""),IF(ISERR(FIND(Opis_efektow_inz!$D$8,Stac!$S96))=FALSE,", ",""),IF(ISERR(FIND(Opis_efektow_inz!$D$9,Stac!$S96))=FALSE,Opis_efektow_inz!$D$9,""),IF(ISERR(FIND(Opis_efektow_inz!$D$9,Stac!$S96))=FALSE,", 
",""),IF(ISERR(FIND(Opis_efektow_inz!$D$10,Stac!$S96))=FALSE,Opis_efektow_inz!$D$10,""),IF(ISERR(FIND(Opis_efektow_inz!$D$10,Stac!$S96))=FALSE,", ",""),IF(ISERR(FIND(Opis_efektow_inz!$D$11,Stac!$S96))=FALSE,Opis_efektow_inz!$D$11,""),IF(ISERR(FIND(Opis_efektow_inz!$D$11,Stac!$S96))=FALSE,", ",""),IF(ISERR(FIND(Opis_efektow_inz!$D$12,Stac!$S96))=FALSE,Opis_efektow_inz!$D$12,""),IF(ISERR(FIND(Opis_efektow_inz!$D$12,Stac!$S96))=FALSE,", ",""),IF(ISERR(FIND(Opis_efektow_inz!$D$13,Stac!$S96))=FALSE,Opis_efektow_inz!$D$13,""),IF(ISERR(FIND(Opis_efektow_inz!$D$13,Stac!$S96))=FALSE,", ",""),IF(ISERR(FIND(Opis_efektow_inz!$D$14,Stac!$S96))=FALSE,Opis_efektow_inz!$D$14,""),IF(ISERR(FIND(Opis_efektow_inz!$D$14,Stac!$S96))=FALSE,", ",""),IF(ISERR(FIND(Opis_efektow_inz!$D$15,Stac!$S96))=FALSE,Opis_efektow_inz!$D$15,""),IF(ISERR(FIND(Opis_efektow_inz!$D$15,Stac!$S96))=FALSE,", ",""),IF(ISERR(FIND(Opis_efektow_inz!$D$16,Stac!$S96))=FALSE,Opis_efektow_inz!$D$16,""),IF(ISERR(FIND(Opis_efektow_inz!$D$16,Stac!$S96))=FALSE,", ",""),IF(ISERR(FIND(Opis_efektow_inz!$D$17,Stac!$S96))=FALSE,Opis_efektow_inz!$D$17,""),IF(ISERR(FIND(Opis_efektow_inz!$D$17,Stac!$S96))=FALSE,", ",""),IF(ISERR(FIND(Opis_efektow_inz!$D$18,Stac!$S96))=FALSE,Opis_efektow_inz!$D$18,""),IF(ISERR(FIND(Opis_efektow_inz!$D$18,Stac!$S96))=FALSE,", ",""),IF(ISERR(FIND(Opis_efektow_inz!$D$19,Stac!$S96))=FALSE,Opis_efektow_inz!$D$19,""),IF(ISERR(FIND(Opis_efektow_inz!$D$19,Stac!$S96))=FALSE,", ",""))</f>
        <v xml:space="preserve">K1st_U3, K1st_U4, 
K1st_U5, K1st_U9, </v>
      </c>
      <c r="D91" s="38" t="s">
        <v>344</v>
      </c>
    </row>
    <row r="92" spans="1:4" x14ac:dyDescent="0.2">
      <c r="A92" s="275" t="str">
        <f>Stac!C97</f>
        <v>Seminarium dyplomowe</v>
      </c>
      <c r="B92" s="167" t="str">
        <f>CONCATENATE(IF(ISERR(FIND(Opis_efektow_inz!$D$5,Stac!$R97))=FALSE,Opis_efektow_inz!$D$5,""),IF(ISERR(FIND(Opis_efektow_inz!$D$5,Stac!$R97))=FALSE,", ",""),IF(ISERR(FIND(Opis_efektow_inz!$D$6,Stac!$R97))=FALSE,Opis_efektow_inz!$D$6,""),IF(ISERR(FIND(Opis_efektow_inz!$D$6,Stac!$R97))=FALSE,", ",""),IF(ISERR(FIND(Opis_efektow_inz!$D$7,Stac!$R97))=FALSE,Opis_efektow_inz!$D$7,""),IF(ISERR(FIND(Opis_efektow_inz!$D$7,Stac!$R97))=FALSE,", ",""))</f>
        <v xml:space="preserve">K1st_W6, K1st_W7, </v>
      </c>
      <c r="C92" s="171" t="str">
        <f>CONCATENATE(IF(ISERR(FIND(Opis_efektow_inz!$D$8,Stac!$S97))=FALSE,Opis_efektow_inz!$D$8,""),IF(ISERR(FIND(Opis_efektow_inz!$D$8,Stac!$S97))=FALSE,", ",""),IF(ISERR(FIND(Opis_efektow_inz!$D$9,Stac!$S97))=FALSE,Opis_efektow_inz!$D$9,""),IF(ISERR(FIND(Opis_efektow_inz!$D$9,Stac!$S97))=FALSE,", 
",""),IF(ISERR(FIND(Opis_efektow_inz!$D$10,Stac!$S97))=FALSE,Opis_efektow_inz!$D$10,""),IF(ISERR(FIND(Opis_efektow_inz!$D$10,Stac!$S97))=FALSE,", ",""),IF(ISERR(FIND(Opis_efektow_inz!$D$11,Stac!$S97))=FALSE,Opis_efektow_inz!$D$11,""),IF(ISERR(FIND(Opis_efektow_inz!$D$11,Stac!$S97))=FALSE,", ",""),IF(ISERR(FIND(Opis_efektow_inz!$D$12,Stac!$S97))=FALSE,Opis_efektow_inz!$D$12,""),IF(ISERR(FIND(Opis_efektow_inz!$D$12,Stac!$S97))=FALSE,", ",""),IF(ISERR(FIND(Opis_efektow_inz!$D$13,Stac!$S97))=FALSE,Opis_efektow_inz!$D$13,""),IF(ISERR(FIND(Opis_efektow_inz!$D$13,Stac!$S97))=FALSE,", ",""),IF(ISERR(FIND(Opis_efektow_inz!$D$14,Stac!$S97))=FALSE,Opis_efektow_inz!$D$14,""),IF(ISERR(FIND(Opis_efektow_inz!$D$14,Stac!$S97))=FALSE,", ",""),IF(ISERR(FIND(Opis_efektow_inz!$D$15,Stac!$S97))=FALSE,Opis_efektow_inz!$D$15,""),IF(ISERR(FIND(Opis_efektow_inz!$D$15,Stac!$S97))=FALSE,", ",""),IF(ISERR(FIND(Opis_efektow_inz!$D$16,Stac!$S97))=FALSE,Opis_efektow_inz!$D$16,""),IF(ISERR(FIND(Opis_efektow_inz!$D$16,Stac!$S97))=FALSE,", ",""),IF(ISERR(FIND(Opis_efektow_inz!$D$17,Stac!$S97))=FALSE,Opis_efektow_inz!$D$17,""),IF(ISERR(FIND(Opis_efektow_inz!$D$17,Stac!$S97))=FALSE,", ",""),IF(ISERR(FIND(Opis_efektow_inz!$D$18,Stac!$S97))=FALSE,Opis_efektow_inz!$D$18,""),IF(ISERR(FIND(Opis_efektow_inz!$D$18,Stac!$S97))=FALSE,", ",""),IF(ISERR(FIND(Opis_efektow_inz!$D$19,Stac!$S97))=FALSE,Opis_efektow_inz!$D$19,""),IF(ISERR(FIND(Opis_efektow_inz!$D$19,Stac!$S97))=FALSE,", ",""))</f>
        <v/>
      </c>
      <c r="D92" s="38" t="s">
        <v>342</v>
      </c>
    </row>
    <row r="93" spans="1:4" x14ac:dyDescent="0.2">
      <c r="A93" s="275" t="str">
        <f>Stac!C98</f>
        <v>Przygotowanie do badań naukowych</v>
      </c>
      <c r="B93" s="167" t="str">
        <f>CONCATENATE(IF(ISERR(FIND(Opis_efektow_inz!$D$5,Stac!$R98))=FALSE,Opis_efektow_inz!$D$5,""),IF(ISERR(FIND(Opis_efektow_inz!$D$5,Stac!$R98))=FALSE,", ",""),IF(ISERR(FIND(Opis_efektow_inz!$D$6,Stac!$R98))=FALSE,Opis_efektow_inz!$D$6,""),IF(ISERR(FIND(Opis_efektow_inz!$D$6,Stac!$R98))=FALSE,", ",""),IF(ISERR(FIND(Opis_efektow_inz!$D$7,Stac!$R98))=FALSE,Opis_efektow_inz!$D$7,""),IF(ISERR(FIND(Opis_efektow_inz!$D$7,Stac!$R98))=FALSE,", ",""))</f>
        <v/>
      </c>
      <c r="C93" s="171" t="str">
        <f>CONCATENATE(IF(ISERR(FIND(Opis_efektow_inz!$D$8,Stac!$S98))=FALSE,Opis_efektow_inz!$D$8,""),IF(ISERR(FIND(Opis_efektow_inz!$D$8,Stac!$S98))=FALSE,", ",""),IF(ISERR(FIND(Opis_efektow_inz!$D$9,Stac!$S98))=FALSE,Opis_efektow_inz!$D$9,""),IF(ISERR(FIND(Opis_efektow_inz!$D$9,Stac!$S98))=FALSE,", 
",""),IF(ISERR(FIND(Opis_efektow_inz!$D$10,Stac!$S98))=FALSE,Opis_efektow_inz!$D$10,""),IF(ISERR(FIND(Opis_efektow_inz!$D$10,Stac!$S98))=FALSE,", ",""),IF(ISERR(FIND(Opis_efektow_inz!$D$11,Stac!$S98))=FALSE,Opis_efektow_inz!$D$11,""),IF(ISERR(FIND(Opis_efektow_inz!$D$11,Stac!$S98))=FALSE,", ",""),IF(ISERR(FIND(Opis_efektow_inz!$D$12,Stac!$S98))=FALSE,Opis_efektow_inz!$D$12,""),IF(ISERR(FIND(Opis_efektow_inz!$D$12,Stac!$S98))=FALSE,", ",""),IF(ISERR(FIND(Opis_efektow_inz!$D$13,Stac!$S98))=FALSE,Opis_efektow_inz!$D$13,""),IF(ISERR(FIND(Opis_efektow_inz!$D$13,Stac!$S98))=FALSE,", ",""),IF(ISERR(FIND(Opis_efektow_inz!$D$14,Stac!$S98))=FALSE,Opis_efektow_inz!$D$14,""),IF(ISERR(FIND(Opis_efektow_inz!$D$14,Stac!$S98))=FALSE,", ",""),IF(ISERR(FIND(Opis_efektow_inz!$D$15,Stac!$S98))=FALSE,Opis_efektow_inz!$D$15,""),IF(ISERR(FIND(Opis_efektow_inz!$D$15,Stac!$S98))=FALSE,", ",""),IF(ISERR(FIND(Opis_efektow_inz!$D$16,Stac!$S98))=FALSE,Opis_efektow_inz!$D$16,""),IF(ISERR(FIND(Opis_efektow_inz!$D$16,Stac!$S98))=FALSE,", ",""),IF(ISERR(FIND(Opis_efektow_inz!$D$17,Stac!$S98))=FALSE,Opis_efektow_inz!$D$17,""),IF(ISERR(FIND(Opis_efektow_inz!$D$17,Stac!$S98))=FALSE,", ",""),IF(ISERR(FIND(Opis_efektow_inz!$D$18,Stac!$S98))=FALSE,Opis_efektow_inz!$D$18,""),IF(ISERR(FIND(Opis_efektow_inz!$D$18,Stac!$S98))=FALSE,", ",""),IF(ISERR(FIND(Opis_efektow_inz!$D$19,Stac!$S98))=FALSE,Opis_efektow_inz!$D$19,""),IF(ISERR(FIND(Opis_efektow_inz!$D$19,Stac!$S98))=FALSE,", ",""))</f>
        <v/>
      </c>
      <c r="D93" s="38"/>
    </row>
    <row r="94" spans="1:4" ht="38.25" x14ac:dyDescent="0.2">
      <c r="A94" s="275" t="str">
        <f>Stac!C99</f>
        <v xml:space="preserve">Przedmiot obieralny 13 - (nauki społeczne): Przedsiębiorczość w IT / Koncepcja i narzędzia zarządzania nowoczesnym przedsiębiorstwem </v>
      </c>
      <c r="B94" s="167" t="str">
        <f>CONCATENATE(IF(ISERR(FIND(Opis_efektow_inz!$D$5,Stac!$R99))=FALSE,Opis_efektow_inz!$D$5,""),IF(ISERR(FIND(Opis_efektow_inz!$D$5,Stac!$R99))=FALSE,", ",""),IF(ISERR(FIND(Opis_efektow_inz!$D$6,Stac!$R99))=FALSE,Opis_efektow_inz!$D$6,""),IF(ISERR(FIND(Opis_efektow_inz!$D$6,Stac!$R99))=FALSE,", ",""),IF(ISERR(FIND(Opis_efektow_inz!$D$7,Stac!$R99))=FALSE,Opis_efektow_inz!$D$7,""),IF(ISERR(FIND(Opis_efektow_inz!$D$7,Stac!$R99))=FALSE,", ",""))</f>
        <v xml:space="preserve">K1st_W10, </v>
      </c>
      <c r="C94" s="171" t="str">
        <f>CONCATENATE(IF(ISERR(FIND(Opis_efektow_inz!$D$8,Stac!$S99))=FALSE,Opis_efektow_inz!$D$8,""),IF(ISERR(FIND(Opis_efektow_inz!$D$8,Stac!$S99))=FALSE,", ",""),IF(ISERR(FIND(Opis_efektow_inz!$D$9,Stac!$S99))=FALSE,Opis_efektow_inz!$D$9,""),IF(ISERR(FIND(Opis_efektow_inz!$D$9,Stac!$S99))=FALSE,", 
",""),IF(ISERR(FIND(Opis_efektow_inz!$D$10,Stac!$S99))=FALSE,Opis_efektow_inz!$D$10,""),IF(ISERR(FIND(Opis_efektow_inz!$D$10,Stac!$S99))=FALSE,", ",""),IF(ISERR(FIND(Opis_efektow_inz!$D$11,Stac!$S99))=FALSE,Opis_efektow_inz!$D$11,""),IF(ISERR(FIND(Opis_efektow_inz!$D$11,Stac!$S99))=FALSE,", ",""),IF(ISERR(FIND(Opis_efektow_inz!$D$12,Stac!$S99))=FALSE,Opis_efektow_inz!$D$12,""),IF(ISERR(FIND(Opis_efektow_inz!$D$12,Stac!$S99))=FALSE,", ",""),IF(ISERR(FIND(Opis_efektow_inz!$D$13,Stac!$S99))=FALSE,Opis_efektow_inz!$D$13,""),IF(ISERR(FIND(Opis_efektow_inz!$D$13,Stac!$S99))=FALSE,", ",""),IF(ISERR(FIND(Opis_efektow_inz!$D$14,Stac!$S99))=FALSE,Opis_efektow_inz!$D$14,""),IF(ISERR(FIND(Opis_efektow_inz!$D$14,Stac!$S99))=FALSE,", ",""),IF(ISERR(FIND(Opis_efektow_inz!$D$15,Stac!$S99))=FALSE,Opis_efektow_inz!$D$15,""),IF(ISERR(FIND(Opis_efektow_inz!$D$15,Stac!$S99))=FALSE,", ",""),IF(ISERR(FIND(Opis_efektow_inz!$D$16,Stac!$S99))=FALSE,Opis_efektow_inz!$D$16,""),IF(ISERR(FIND(Opis_efektow_inz!$D$16,Stac!$S99))=FALSE,", ",""),IF(ISERR(FIND(Opis_efektow_inz!$D$17,Stac!$S99))=FALSE,Opis_efektow_inz!$D$17,""),IF(ISERR(FIND(Opis_efektow_inz!$D$17,Stac!$S99))=FALSE,", ",""),IF(ISERR(FIND(Opis_efektow_inz!$D$18,Stac!$S99))=FALSE,Opis_efektow_inz!$D$18,""),IF(ISERR(FIND(Opis_efektow_inz!$D$18,Stac!$S99))=FALSE,", ",""),IF(ISERR(FIND(Opis_efektow_inz!$D$19,Stac!$S99))=FALSE,Opis_efektow_inz!$D$19,""),IF(ISERR(FIND(Opis_efektow_inz!$D$19,Stac!$S99))=FALSE,", ",""))</f>
        <v xml:space="preserve">K1st_U5, K1st_U6, K1st_U7, </v>
      </c>
      <c r="D94" s="38" t="s">
        <v>359</v>
      </c>
    </row>
    <row r="95" spans="1:4" ht="12.75" hidden="1" customHeight="1" x14ac:dyDescent="0.2">
      <c r="A95" s="275">
        <f>Stac!C100</f>
        <v>0</v>
      </c>
      <c r="B95" s="167" t="str">
        <f>CONCATENATE(IF(ISERR(FIND(Opis_efektow_inz!$D$5,Stac!$R100))=FALSE,Opis_efektow_inz!$D$5,""),IF(ISERR(FIND(Opis_efektow_inz!$D$5,Stac!$R100))=FALSE,", ",""),IF(ISERR(FIND(Opis_efektow_inz!$D$6,Stac!$R100))=FALSE,Opis_efektow_inz!$D$6,""),IF(ISERR(FIND(Opis_efektow_inz!$D$6,Stac!$R100))=FALSE,", ",""),IF(ISERR(FIND(Opis_efektow_inz!$D$7,Stac!$R100))=FALSE,Opis_efektow_inz!$D$7,""),IF(ISERR(FIND(Opis_efektow_inz!$D$7,Stac!$R100))=FALSE,", ",""))</f>
        <v/>
      </c>
      <c r="C95" s="171" t="str">
        <f>CONCATENATE(IF(ISERR(FIND(Opis_efektow_inz!$D$8,Stac!$S100))=FALSE,Opis_efektow_inz!$D$8,""),IF(ISERR(FIND(Opis_efektow_inz!$D$8,Stac!$S100))=FALSE,", ",""),IF(ISERR(FIND(Opis_efektow_inz!$D$9,Stac!$S100))=FALSE,Opis_efektow_inz!$D$9,""),IF(ISERR(FIND(Opis_efektow_inz!$D$9,Stac!$S100))=FALSE,", 
",""),IF(ISERR(FIND(Opis_efektow_inz!$D$10,Stac!$S100))=FALSE,Opis_efektow_inz!$D$10,""),IF(ISERR(FIND(Opis_efektow_inz!$D$10,Stac!$S100))=FALSE,", ",""),IF(ISERR(FIND(Opis_efektow_inz!$D$11,Stac!$S100))=FALSE,Opis_efektow_inz!$D$11,""),IF(ISERR(FIND(Opis_efektow_inz!$D$11,Stac!$S100))=FALSE,", ",""),IF(ISERR(FIND(Opis_efektow_inz!$D$12,Stac!$S100))=FALSE,Opis_efektow_inz!$D$12,""),IF(ISERR(FIND(Opis_efektow_inz!$D$12,Stac!$S100))=FALSE,", ",""),IF(ISERR(FIND(Opis_efektow_inz!$D$13,Stac!$S100))=FALSE,Opis_efektow_inz!$D$13,""),IF(ISERR(FIND(Opis_efektow_inz!$D$13,Stac!$S100))=FALSE,", ",""),IF(ISERR(FIND(Opis_efektow_inz!$D$14,Stac!$S100))=FALSE,Opis_efektow_inz!$D$14,""),IF(ISERR(FIND(Opis_efektow_inz!$D$14,Stac!$S100))=FALSE,", ",""),IF(ISERR(FIND(Opis_efektow_inz!$D$15,Stac!$S100))=FALSE,Opis_efektow_inz!$D$15,""),IF(ISERR(FIND(Opis_efektow_inz!$D$15,Stac!$S100))=FALSE,", ",""),IF(ISERR(FIND(Opis_efektow_inz!$D$16,Stac!$S100))=FALSE,Opis_efektow_inz!$D$16,""),IF(ISERR(FIND(Opis_efektow_inz!$D$16,Stac!$S100))=FALSE,", ",""),IF(ISERR(FIND(Opis_efektow_inz!$D$17,Stac!$S100))=FALSE,Opis_efektow_inz!$D$17,""),IF(ISERR(FIND(Opis_efektow_inz!$D$17,Stac!$S100))=FALSE,", ",""),IF(ISERR(FIND(Opis_efektow_inz!$D$18,Stac!$S100))=FALSE,Opis_efektow_inz!$D$18,""),IF(ISERR(FIND(Opis_efektow_inz!$D$18,Stac!$S100))=FALSE,", ",""),IF(ISERR(FIND(Opis_efektow_inz!$D$19,Stac!$S100))=FALSE,Opis_efektow_inz!$D$19,""),IF(ISERR(FIND(Opis_efektow_inz!$D$19,Stac!$S100))=FALSE,", ",""))</f>
        <v/>
      </c>
      <c r="D95" s="402"/>
    </row>
    <row r="96" spans="1:4" ht="12.75" hidden="1" customHeight="1" x14ac:dyDescent="0.2">
      <c r="A96" s="275">
        <f>Stac!C101</f>
        <v>0</v>
      </c>
      <c r="B96" s="167" t="str">
        <f>CONCATENATE(IF(ISERR(FIND(Opis_efektow_inz!$D$5,Stac!$R101))=FALSE,Opis_efektow_inz!$D$5,""),IF(ISERR(FIND(Opis_efektow_inz!$D$5,Stac!$R101))=FALSE,", ",""),IF(ISERR(FIND(Opis_efektow_inz!$D$6,Stac!$R101))=FALSE,Opis_efektow_inz!$D$6,""),IF(ISERR(FIND(Opis_efektow_inz!$D$6,Stac!$R101))=FALSE,", ",""),IF(ISERR(FIND(Opis_efektow_inz!$D$7,Stac!$R101))=FALSE,Opis_efektow_inz!$D$7,""),IF(ISERR(FIND(Opis_efektow_inz!$D$7,Stac!$R101))=FALSE,", ",""))</f>
        <v/>
      </c>
      <c r="C96" s="171" t="str">
        <f>CONCATENATE(IF(ISERR(FIND(Opis_efektow_inz!$D$8,Stac!$S101))=FALSE,Opis_efektow_inz!$D$8,""),IF(ISERR(FIND(Opis_efektow_inz!$D$8,Stac!$S101))=FALSE,", ",""),IF(ISERR(FIND(Opis_efektow_inz!$D$9,Stac!$S101))=FALSE,Opis_efektow_inz!$D$9,""),IF(ISERR(FIND(Opis_efektow_inz!$D$9,Stac!$S101))=FALSE,", 
",""),IF(ISERR(FIND(Opis_efektow_inz!$D$10,Stac!$S101))=FALSE,Opis_efektow_inz!$D$10,""),IF(ISERR(FIND(Opis_efektow_inz!$D$10,Stac!$S101))=FALSE,", ",""),IF(ISERR(FIND(Opis_efektow_inz!$D$11,Stac!$S101))=FALSE,Opis_efektow_inz!$D$11,""),IF(ISERR(FIND(Opis_efektow_inz!$D$11,Stac!$S101))=FALSE,", ",""),IF(ISERR(FIND(Opis_efektow_inz!$D$12,Stac!$S101))=FALSE,Opis_efektow_inz!$D$12,""),IF(ISERR(FIND(Opis_efektow_inz!$D$12,Stac!$S101))=FALSE,", ",""),IF(ISERR(FIND(Opis_efektow_inz!$D$13,Stac!$S101))=FALSE,Opis_efektow_inz!$D$13,""),IF(ISERR(FIND(Opis_efektow_inz!$D$13,Stac!$S101))=FALSE,", ",""),IF(ISERR(FIND(Opis_efektow_inz!$D$14,Stac!$S101))=FALSE,Opis_efektow_inz!$D$14,""),IF(ISERR(FIND(Opis_efektow_inz!$D$14,Stac!$S101))=FALSE,", ",""),IF(ISERR(FIND(Opis_efektow_inz!$D$15,Stac!$S101))=FALSE,Opis_efektow_inz!$D$15,""),IF(ISERR(FIND(Opis_efektow_inz!$D$15,Stac!$S101))=FALSE,", ",""),IF(ISERR(FIND(Opis_efektow_inz!$D$16,Stac!$S101))=FALSE,Opis_efektow_inz!$D$16,""),IF(ISERR(FIND(Opis_efektow_inz!$D$16,Stac!$S101))=FALSE,", ",""),IF(ISERR(FIND(Opis_efektow_inz!$D$17,Stac!$S101))=FALSE,Opis_efektow_inz!$D$17,""),IF(ISERR(FIND(Opis_efektow_inz!$D$17,Stac!$S101))=FALSE,", ",""),IF(ISERR(FIND(Opis_efektow_inz!$D$18,Stac!$S101))=FALSE,Opis_efektow_inz!$D$18,""),IF(ISERR(FIND(Opis_efektow_inz!$D$18,Stac!$S101))=FALSE,", ",""),IF(ISERR(FIND(Opis_efektow_inz!$D$19,Stac!$S101))=FALSE,Opis_efektow_inz!$D$19,""),IF(ISERR(FIND(Opis_efektow_inz!$D$19,Stac!$S101))=FALSE,", ",""))</f>
        <v/>
      </c>
    </row>
    <row r="97" spans="1:1" x14ac:dyDescent="0.2">
      <c r="A97" s="400"/>
    </row>
    <row r="98" spans="1:1" x14ac:dyDescent="0.2">
      <c r="A98" s="400"/>
    </row>
    <row r="99" spans="1:1" x14ac:dyDescent="0.2">
      <c r="A99" s="400"/>
    </row>
    <row r="100" spans="1:1" x14ac:dyDescent="0.2">
      <c r="A100" s="400"/>
    </row>
    <row r="101" spans="1:1" x14ac:dyDescent="0.2">
      <c r="A101" s="400"/>
    </row>
    <row r="102" spans="1:1" x14ac:dyDescent="0.2">
      <c r="A102" s="400"/>
    </row>
    <row r="103" spans="1:1" x14ac:dyDescent="0.2">
      <c r="A103" s="400"/>
    </row>
    <row r="104" spans="1:1" x14ac:dyDescent="0.2">
      <c r="A104" s="400"/>
    </row>
  </sheetData>
  <customSheetViews>
    <customSheetView guid="{F37773FB-93EB-4E7C-A7BC-0C7CF5F3BF76}" hiddenRows="1">
      <selection sqref="A1:D93"/>
      <pageMargins left="0.7" right="0.7" top="0.75" bottom="0.75" header="0.3" footer="0.3"/>
      <pageSetup paperSize="9" orientation="landscape" r:id="rId1"/>
    </customSheetView>
    <customSheetView guid="{9C64DA9A-E28C-4A4A-B8DB-01C38281FFB4}" hiddenRows="1" topLeftCell="A64">
      <selection activeCell="A95" sqref="A95:XFD96"/>
      <pageMargins left="0.7" right="0.7" top="0.75" bottom="0.75" header="0.3" footer="0.3"/>
      <pageSetup paperSize="9" orientation="landscape" r:id="rId2"/>
    </customSheetView>
    <customSheetView guid="{94A1F9DC-A3E4-41B7-B4B1-70A52F79F098}" hiddenRows="1" topLeftCell="A66">
      <selection activeCell="C77" sqref="C77"/>
      <pageMargins left="0.7" right="0.7" top="0.75" bottom="0.75" header="0.3" footer="0.3"/>
      <pageSetup paperSize="9" orientation="landscape" r:id="rId3"/>
    </customSheetView>
    <customSheetView guid="{E797BC83-41CB-46DE-AB3F-77C27463A23C}" hiddenRows="1" topLeftCell="A89">
      <selection activeCell="C16" sqref="C16"/>
      <pageMargins left="0.7" right="0.7" top="0.75" bottom="0.75" header="0.3" footer="0.3"/>
      <pageSetup paperSize="9" orientation="landscape" r:id="rId4"/>
    </customSheetView>
    <customSheetView guid="{98EF0400-6764-4378-9637-BD1012720651}" hiddenRows="1" topLeftCell="A89">
      <selection activeCell="C16" sqref="C16"/>
      <pageMargins left="0.7" right="0.7" top="0.75" bottom="0.75" header="0.3" footer="0.3"/>
      <pageSetup paperSize="9" orientation="landscape" r:id="rId5"/>
    </customSheetView>
    <customSheetView guid="{5000C0B9-520E-4AAE-965B-14BA100AB7B7}" hiddenRows="1" topLeftCell="A89">
      <selection activeCell="C16" sqref="C16"/>
      <pageMargins left="0.7" right="0.7" top="0.75" bottom="0.75" header="0.3" footer="0.3"/>
      <pageSetup paperSize="9" orientation="landscape" r:id="rId6"/>
    </customSheetView>
    <customSheetView guid="{2FF3E08E-D768-4DEF-B5A9-4E7216896970}" scale="60" showPageBreaks="1" hiddenRows="1" view="pageBreakPreview" topLeftCell="A64">
      <selection activeCell="C16" sqref="C16"/>
      <rowBreaks count="2" manualBreakCount="2">
        <brk id="43" max="16383" man="1"/>
        <brk id="96" max="16383" man="1"/>
      </rowBreaks>
      <pageMargins left="0.7" right="0.7" top="0.75" bottom="0.75" header="0.3" footer="0.3"/>
      <pageSetup paperSize="9" scale="52" orientation="landscape" r:id="rId7"/>
    </customSheetView>
    <customSheetView guid="{140EC1B9-7099-435D-84C6-D0E1CD5C81DA}" hiddenRows="1" topLeftCell="A66">
      <selection activeCell="C77" sqref="C77"/>
      <pageMargins left="0.7" right="0.7" top="0.75" bottom="0.75" header="0.3" footer="0.3"/>
      <pageSetup paperSize="9" orientation="landscape" r:id="rId8"/>
    </customSheetView>
    <customSheetView guid="{C527C376-D140-4201-BE78-F52487D41928}" scale="60" printArea="1" hiddenRows="1" view="pageBreakPreview" topLeftCell="A52">
      <selection activeCell="A95" sqref="A95:XFD96"/>
      <rowBreaks count="1" manualBreakCount="1">
        <brk id="55" max="3" man="1"/>
      </rowBreaks>
      <colBreaks count="1" manualBreakCount="1">
        <brk id="4" max="1048575" man="1"/>
      </colBreaks>
      <pageMargins left="0.7" right="0.7" top="0.75" bottom="0.75" header="0.3" footer="0.3"/>
      <pageSetup paperSize="9" scale="61" orientation="portrait" r:id="rId9"/>
    </customSheetView>
    <customSheetView guid="{BD4361DE-3A95-4EB2-ACF0-F94A8802FD08}" printArea="1" hiddenRows="1">
      <selection sqref="A1:D93"/>
      <pageMargins left="0.7" right="0.7" top="0.75" bottom="0.75" header="0.3" footer="0.3"/>
      <pageSetup paperSize="9" orientation="landscape" r:id="rId10"/>
    </customSheetView>
  </customSheetViews>
  <phoneticPr fontId="17" type="noConversion"/>
  <conditionalFormatting sqref="C4:C5">
    <cfRule type="expression" dxfId="1" priority="70" stopIfTrue="1">
      <formula>#REF!="Kier?"</formula>
    </cfRule>
  </conditionalFormatting>
  <conditionalFormatting sqref="B4:B84">
    <cfRule type="expression" dxfId="0" priority="71" stopIfTrue="1">
      <formula>#REF!="Podst?"</formula>
    </cfRule>
  </conditionalFormatting>
  <pageMargins left="0.7" right="0.7" top="0.75" bottom="0.75" header="0.3" footer="0.3"/>
  <pageSetup paperSize="9" orientation="landscape"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autoPageBreaks="0"/>
  </sheetPr>
  <dimension ref="A1:H19"/>
  <sheetViews>
    <sheetView topLeftCell="A10" zoomScaleNormal="100" workbookViewId="0">
      <selection activeCell="C13" sqref="C13"/>
    </sheetView>
  </sheetViews>
  <sheetFormatPr defaultRowHeight="12.75" x14ac:dyDescent="0.2"/>
  <cols>
    <col min="2" max="3" width="40.7109375" customWidth="1"/>
  </cols>
  <sheetData>
    <row r="1" spans="1:8" ht="39" customHeight="1" x14ac:dyDescent="0.4">
      <c r="A1" s="435" t="s">
        <v>145</v>
      </c>
      <c r="B1" s="436"/>
      <c r="C1" s="436"/>
      <c r="D1" s="437"/>
    </row>
    <row r="2" spans="1:8" ht="15" x14ac:dyDescent="0.3">
      <c r="A2" s="438" t="s">
        <v>146</v>
      </c>
      <c r="B2" s="439"/>
      <c r="C2" s="439"/>
      <c r="D2" s="440"/>
    </row>
    <row r="3" spans="1:8" ht="15" customHeight="1" x14ac:dyDescent="0.3">
      <c r="A3" s="168" t="s">
        <v>147</v>
      </c>
      <c r="B3" s="169" t="s">
        <v>30</v>
      </c>
      <c r="C3" s="169" t="s">
        <v>148</v>
      </c>
      <c r="D3" s="170" t="s">
        <v>147</v>
      </c>
    </row>
    <row r="4" spans="1:8" ht="15" x14ac:dyDescent="0.2">
      <c r="A4" s="441" t="s">
        <v>346</v>
      </c>
      <c r="B4" s="442"/>
      <c r="C4" s="442"/>
      <c r="D4" s="442"/>
    </row>
    <row r="5" spans="1:8" s="31" customFormat="1" ht="48" x14ac:dyDescent="0.2">
      <c r="A5" s="359" t="s">
        <v>342</v>
      </c>
      <c r="B5" s="362" t="s">
        <v>288</v>
      </c>
      <c r="C5" s="363" t="s">
        <v>215</v>
      </c>
      <c r="D5" s="364" t="s">
        <v>206</v>
      </c>
    </row>
    <row r="6" spans="1:8" s="31" customFormat="1" ht="60" x14ac:dyDescent="0.2">
      <c r="A6" s="304"/>
      <c r="B6" s="365"/>
      <c r="C6" s="366" t="s">
        <v>216</v>
      </c>
      <c r="D6" s="367" t="s">
        <v>207</v>
      </c>
    </row>
    <row r="7" spans="1:8" s="31" customFormat="1" ht="48" x14ac:dyDescent="0.2">
      <c r="A7" s="360" t="s">
        <v>345</v>
      </c>
      <c r="B7" s="368" t="s">
        <v>289</v>
      </c>
      <c r="C7" s="369" t="s">
        <v>219</v>
      </c>
      <c r="D7" s="370" t="s">
        <v>210</v>
      </c>
    </row>
    <row r="8" spans="1:8" ht="60" x14ac:dyDescent="0.2">
      <c r="A8" s="359" t="s">
        <v>343</v>
      </c>
      <c r="B8" s="371" t="s">
        <v>290</v>
      </c>
      <c r="C8" s="372" t="s">
        <v>242</v>
      </c>
      <c r="D8" s="373" t="s">
        <v>223</v>
      </c>
    </row>
    <row r="9" spans="1:8" ht="84" x14ac:dyDescent="0.2">
      <c r="A9" s="303"/>
      <c r="B9" s="362" t="s">
        <v>285</v>
      </c>
      <c r="C9" s="374" t="s">
        <v>243</v>
      </c>
      <c r="D9" s="370" t="s">
        <v>224</v>
      </c>
    </row>
    <row r="10" spans="1:8" ht="48" x14ac:dyDescent="0.2">
      <c r="A10" s="303"/>
      <c r="B10" s="365"/>
      <c r="C10" s="366" t="s">
        <v>244</v>
      </c>
      <c r="D10" s="373" t="s">
        <v>225</v>
      </c>
    </row>
    <row r="11" spans="1:8" ht="36" x14ac:dyDescent="0.2">
      <c r="A11" s="303"/>
      <c r="B11" s="365"/>
      <c r="C11" s="369" t="s">
        <v>17</v>
      </c>
      <c r="D11" s="370" t="s">
        <v>226</v>
      </c>
    </row>
    <row r="12" spans="1:8" ht="48" x14ac:dyDescent="0.2">
      <c r="A12" s="304"/>
      <c r="B12" s="365"/>
      <c r="C12" s="372" t="s">
        <v>245</v>
      </c>
      <c r="D12" s="373" t="s">
        <v>227</v>
      </c>
    </row>
    <row r="13" spans="1:8" ht="36" x14ac:dyDescent="0.2">
      <c r="A13" s="361" t="s">
        <v>343</v>
      </c>
      <c r="B13" s="362" t="s">
        <v>286</v>
      </c>
      <c r="C13" s="369" t="s">
        <v>18</v>
      </c>
      <c r="D13" s="370" t="s">
        <v>228</v>
      </c>
    </row>
    <row r="14" spans="1:8" ht="108" x14ac:dyDescent="0.2">
      <c r="A14" s="304"/>
      <c r="B14" s="365"/>
      <c r="C14" s="375" t="s">
        <v>246</v>
      </c>
      <c r="D14" s="373" t="s">
        <v>229</v>
      </c>
      <c r="H14" s="240"/>
    </row>
    <row r="15" spans="1:8" ht="144" x14ac:dyDescent="0.2">
      <c r="A15" s="361" t="s">
        <v>343</v>
      </c>
      <c r="B15" s="362" t="s">
        <v>287</v>
      </c>
      <c r="C15" s="376" t="s">
        <v>247</v>
      </c>
      <c r="D15" s="377" t="s">
        <v>230</v>
      </c>
    </row>
    <row r="16" spans="1:8" ht="36" x14ac:dyDescent="0.2">
      <c r="A16" s="303"/>
      <c r="B16" s="365"/>
      <c r="C16" s="378" t="s">
        <v>248</v>
      </c>
      <c r="D16" s="379" t="s">
        <v>231</v>
      </c>
    </row>
    <row r="17" spans="1:4" ht="24" x14ac:dyDescent="0.2">
      <c r="A17" s="303"/>
      <c r="B17" s="365"/>
      <c r="C17" s="369" t="s">
        <v>249</v>
      </c>
      <c r="D17" s="380" t="s">
        <v>232</v>
      </c>
    </row>
    <row r="18" spans="1:4" ht="36" x14ac:dyDescent="0.2">
      <c r="A18" s="303"/>
      <c r="B18" s="365"/>
      <c r="C18" s="381" t="s">
        <v>250</v>
      </c>
      <c r="D18" s="382" t="s">
        <v>233</v>
      </c>
    </row>
    <row r="19" spans="1:4" ht="36" x14ac:dyDescent="0.2">
      <c r="A19" s="304"/>
      <c r="B19" s="383"/>
      <c r="C19" s="369" t="s">
        <v>251</v>
      </c>
      <c r="D19" s="380" t="s">
        <v>234</v>
      </c>
    </row>
  </sheetData>
  <customSheetViews>
    <customSheetView guid="{F37773FB-93EB-4E7C-A7BC-0C7CF5F3BF76}">
      <selection activeCell="B6" sqref="B6"/>
      <pageMargins left="0.7" right="0.7" top="0.75" bottom="0.75" header="0.3" footer="0.3"/>
      <pageSetup paperSize="9" orientation="landscape" r:id="rId1"/>
    </customSheetView>
    <customSheetView guid="{9C64DA9A-E28C-4A4A-B8DB-01C38281FFB4}">
      <selection activeCell="A39" sqref="A39"/>
      <pageMargins left="0.7" right="0.7" top="0.75" bottom="0.75" header="0.3" footer="0.3"/>
      <pageSetup paperSize="9" orientation="portrait" r:id="rId2"/>
    </customSheetView>
    <customSheetView guid="{94A1F9DC-A3E4-41B7-B4B1-70A52F79F098}">
      <selection activeCell="H17" sqref="H17"/>
      <pageMargins left="0.7" right="0.7" top="0.75" bottom="0.75" header="0.3" footer="0.3"/>
      <pageSetup paperSize="9" orientation="portrait" r:id="rId3"/>
    </customSheetView>
    <customSheetView guid="{E797BC83-41CB-46DE-AB3F-77C27463A23C}" topLeftCell="A31">
      <selection activeCell="D42" sqref="D42"/>
      <pageMargins left="0.7" right="0.7" top="0.75" bottom="0.75" header="0.3" footer="0.3"/>
      <pageSetup paperSize="9" orientation="portrait" r:id="rId4"/>
    </customSheetView>
    <customSheetView guid="{98EF0400-6764-4378-9637-BD1012720651}" topLeftCell="A31">
      <selection activeCell="D42" sqref="D42"/>
      <pageMargins left="0.7" right="0.7" top="0.75" bottom="0.75" header="0.3" footer="0.3"/>
      <pageSetup paperSize="9" orientation="portrait" r:id="rId5"/>
    </customSheetView>
    <customSheetView guid="{5000C0B9-520E-4AAE-965B-14BA100AB7B7}" topLeftCell="A31">
      <selection activeCell="D42" sqref="D42"/>
      <pageMargins left="0.7" right="0.7" top="0.75" bottom="0.75" header="0.3" footer="0.3"/>
      <pageSetup paperSize="9" orientation="portrait" r:id="rId6"/>
    </customSheetView>
    <customSheetView guid="{2FF3E08E-D768-4DEF-B5A9-4E7216896970}" scale="60" showPageBreaks="1" view="pageBreakPreview">
      <selection activeCell="A39" sqref="A39"/>
      <rowBreaks count="1" manualBreakCount="1">
        <brk id="16" max="3" man="1"/>
      </rowBreaks>
      <pageMargins left="0.7" right="0.7" top="0.75" bottom="0.75" header="0.3" footer="0.3"/>
      <pageSetup paperSize="9" scale="77" orientation="portrait" r:id="rId7"/>
    </customSheetView>
    <customSheetView guid="{140EC1B9-7099-435D-84C6-D0E1CD5C81DA}">
      <selection activeCell="A39" sqref="A39"/>
      <pageMargins left="0.7" right="0.7" top="0.75" bottom="0.75" header="0.3" footer="0.3"/>
      <pageSetup paperSize="9" orientation="portrait" r:id="rId8"/>
    </customSheetView>
    <customSheetView guid="{C527C376-D140-4201-BE78-F52487D41928}" scale="60" fitToPage="1" view="pageBreakPreview">
      <selection activeCell="V23" sqref="V23"/>
      <pageMargins left="0.7" right="0.7" top="0.75" bottom="0.75" header="0.3" footer="0.3"/>
      <pageSetup paperSize="9" scale="80" orientation="portrait" r:id="rId9"/>
    </customSheetView>
    <customSheetView guid="{BD4361DE-3A95-4EB2-ACF0-F94A8802FD08}" printArea="1">
      <selection activeCell="B6" sqref="B6"/>
      <pageMargins left="0.7" right="0.7" top="0.75" bottom="0.75" header="0.3" footer="0.3"/>
      <pageSetup paperSize="9" orientation="landscape" r:id="rId10"/>
    </customSheetView>
  </customSheetViews>
  <mergeCells count="3">
    <mergeCell ref="A1:D1"/>
    <mergeCell ref="A2:D2"/>
    <mergeCell ref="A4:D4"/>
  </mergeCells>
  <phoneticPr fontId="17" type="noConversion"/>
  <pageMargins left="0.7" right="0.7" top="0.75" bottom="0.75" header="0.3" footer="0.3"/>
  <pageSetup paperSize="9" orientation="landscape"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10</vt:i4>
      </vt:variant>
      <vt:variant>
        <vt:lpstr>Zakresy nazwane</vt:lpstr>
      </vt:variant>
      <vt:variant>
        <vt:i4>29</vt:i4>
      </vt:variant>
    </vt:vector>
  </HeadingPairs>
  <TitlesOfParts>
    <vt:vector size="39" baseType="lpstr">
      <vt:lpstr>Stac</vt:lpstr>
      <vt:lpstr>Tabela_efektow</vt:lpstr>
      <vt:lpstr>Wiedza</vt:lpstr>
      <vt:lpstr>Umiejetnosci</vt:lpstr>
      <vt:lpstr>Kompetencje</vt:lpstr>
      <vt:lpstr>Statystyki</vt:lpstr>
      <vt:lpstr>Klasy przedmiotów</vt:lpstr>
      <vt:lpstr>Kompetencje_inzynierskie</vt:lpstr>
      <vt:lpstr>Opis_efektow_inz</vt:lpstr>
      <vt:lpstr>Przedmioty obieralne</vt:lpstr>
      <vt:lpstr>_rok1</vt:lpstr>
      <vt:lpstr>_rok2</vt:lpstr>
      <vt:lpstr>_rok3</vt:lpstr>
      <vt:lpstr>_rok4</vt:lpstr>
      <vt:lpstr>_sem1</vt:lpstr>
      <vt:lpstr>_sem2</vt:lpstr>
      <vt:lpstr>_sem3</vt:lpstr>
      <vt:lpstr>_sem4</vt:lpstr>
      <vt:lpstr>_sem5</vt:lpstr>
      <vt:lpstr>_sem6</vt:lpstr>
      <vt:lpstr>_sem7</vt:lpstr>
      <vt:lpstr>_wyk1</vt:lpstr>
      <vt:lpstr>_wyk2</vt:lpstr>
      <vt:lpstr>_wyk3</vt:lpstr>
      <vt:lpstr>_wyk4</vt:lpstr>
      <vt:lpstr>_wyk5</vt:lpstr>
      <vt:lpstr>_wyk6</vt:lpstr>
      <vt:lpstr>_wyk7</vt:lpstr>
      <vt:lpstr>'Klasy przedmiotów'!Obszar_wydruku</vt:lpstr>
      <vt:lpstr>Kompetencje_inzynierskie!Obszar_wydruku</vt:lpstr>
      <vt:lpstr>Opis_efektow_inz!Obszar_wydruku</vt:lpstr>
      <vt:lpstr>Stac!Obszar_wydruku</vt:lpstr>
      <vt:lpstr>suma1</vt:lpstr>
      <vt:lpstr>suma2</vt:lpstr>
      <vt:lpstr>suma3</vt:lpstr>
      <vt:lpstr>suma4</vt:lpstr>
      <vt:lpstr>suma5</vt:lpstr>
      <vt:lpstr>suma6</vt:lpstr>
      <vt:lpstr>suma7</vt:lpstr>
    </vt:vector>
  </TitlesOfParts>
  <Company>Politechnika Poznańska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Zbyszko Krolikowski;Katarzyna Małkowska</dc:creator>
  <cp:lastModifiedBy>Zbyszko</cp:lastModifiedBy>
  <cp:lastPrinted>2018-10-04T07:34:49Z</cp:lastPrinted>
  <dcterms:created xsi:type="dcterms:W3CDTF">2008-06-20T16:27:18Z</dcterms:created>
  <dcterms:modified xsi:type="dcterms:W3CDTF">2019-01-16T12:36:31Z</dcterms:modified>
</cp:coreProperties>
</file>