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m_niedre_northeastern_edu/Documents/Niedre_Lab/Fernando/MC_paper/MC_paper_plots/LabExperiments (Figure 4 &amp; Figure 5)/"/>
    </mc:Choice>
  </mc:AlternateContent>
  <xr:revisionPtr revIDLastSave="509" documentId="11_E60897F41BE170836B02CE998F75CCDC64E183C8" xr6:coauthVersionLast="47" xr6:coauthVersionMax="47" xr10:uidLastSave="{9017A790-2A1B-4F2D-A390-61451D4E696C}"/>
  <bookViews>
    <workbookView xWindow="-120" yWindow="-120" windowWidth="29040" windowHeight="15840" xr2:uid="{00000000-000D-0000-FFFF-FFFF00000000}"/>
  </bookViews>
  <sheets>
    <sheet name="normalized to each colors m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8" i="1" l="1"/>
  <c r="AD29" i="1"/>
  <c r="AE29" i="1" s="1"/>
  <c r="AF29" i="1"/>
  <c r="AG29" i="1"/>
  <c r="AA29" i="1"/>
  <c r="AD13" i="1"/>
  <c r="AE13" i="1" s="1"/>
  <c r="AD14" i="1"/>
  <c r="AE14" i="1" s="1"/>
  <c r="AF14" i="1"/>
  <c r="AG14" i="1"/>
  <c r="AC14" i="1"/>
  <c r="S29" i="1"/>
  <c r="T29" i="1"/>
  <c r="U29" i="1"/>
  <c r="V29" i="1" s="1"/>
  <c r="S14" i="1"/>
  <c r="T14" i="1" s="1"/>
  <c r="U14" i="1"/>
  <c r="V14" i="1"/>
  <c r="G29" i="1"/>
  <c r="H29" i="1" s="1"/>
  <c r="I29" i="1"/>
  <c r="J29" i="1" s="1"/>
  <c r="F29" i="1"/>
  <c r="G14" i="1"/>
  <c r="H14" i="1" s="1"/>
  <c r="I14" i="1"/>
  <c r="J14" i="1" s="1"/>
  <c r="AG23" i="1"/>
  <c r="AG24" i="1"/>
  <c r="AE28" i="1"/>
  <c r="AE5" i="1"/>
  <c r="V22" i="1"/>
  <c r="V23" i="1"/>
  <c r="T23" i="1"/>
  <c r="J22" i="1"/>
  <c r="J25" i="1"/>
  <c r="H22" i="1"/>
  <c r="AF28" i="1"/>
  <c r="AG28" i="1" s="1"/>
  <c r="U28" i="1"/>
  <c r="V28" i="1" s="1"/>
  <c r="S28" i="1"/>
  <c r="T28" i="1" s="1"/>
  <c r="I28" i="1"/>
  <c r="J28" i="1" s="1"/>
  <c r="G28" i="1"/>
  <c r="H28" i="1" s="1"/>
  <c r="AF27" i="1"/>
  <c r="AG27" i="1" s="1"/>
  <c r="AD27" i="1"/>
  <c r="AE27" i="1" s="1"/>
  <c r="U27" i="1"/>
  <c r="V27" i="1" s="1"/>
  <c r="S27" i="1"/>
  <c r="T27" i="1" s="1"/>
  <c r="I27" i="1"/>
  <c r="J27" i="1" s="1"/>
  <c r="G27" i="1"/>
  <c r="H27" i="1" s="1"/>
  <c r="AF26" i="1"/>
  <c r="AG26" i="1" s="1"/>
  <c r="AD26" i="1"/>
  <c r="AE26" i="1" s="1"/>
  <c r="U26" i="1"/>
  <c r="V26" i="1" s="1"/>
  <c r="S26" i="1"/>
  <c r="T26" i="1" s="1"/>
  <c r="I26" i="1"/>
  <c r="J26" i="1" s="1"/>
  <c r="G26" i="1"/>
  <c r="H26" i="1" s="1"/>
  <c r="AF25" i="1"/>
  <c r="AG25" i="1" s="1"/>
  <c r="AD25" i="1"/>
  <c r="AE25" i="1" s="1"/>
  <c r="U25" i="1"/>
  <c r="V25" i="1" s="1"/>
  <c r="S25" i="1"/>
  <c r="T25" i="1" s="1"/>
  <c r="I25" i="1"/>
  <c r="G25" i="1"/>
  <c r="H25" i="1" s="1"/>
  <c r="AF24" i="1"/>
  <c r="AD24" i="1"/>
  <c r="AE24" i="1" s="1"/>
  <c r="U24" i="1"/>
  <c r="V24" i="1" s="1"/>
  <c r="S24" i="1"/>
  <c r="T24" i="1" s="1"/>
  <c r="I24" i="1"/>
  <c r="J24" i="1" s="1"/>
  <c r="G24" i="1"/>
  <c r="H24" i="1" s="1"/>
  <c r="AF23" i="1"/>
  <c r="AD23" i="1"/>
  <c r="AE23" i="1" s="1"/>
  <c r="U23" i="1"/>
  <c r="S23" i="1"/>
  <c r="I23" i="1"/>
  <c r="J23" i="1" s="1"/>
  <c r="G23" i="1"/>
  <c r="H23" i="1" s="1"/>
  <c r="AF22" i="1"/>
  <c r="AG22" i="1" s="1"/>
  <c r="AD22" i="1"/>
  <c r="AE22" i="1" s="1"/>
  <c r="U22" i="1"/>
  <c r="S22" i="1"/>
  <c r="T22" i="1" s="1"/>
  <c r="I22" i="1"/>
  <c r="G22" i="1"/>
  <c r="AF21" i="1"/>
  <c r="AG21" i="1" s="1"/>
  <c r="AD21" i="1"/>
  <c r="AE21" i="1" s="1"/>
  <c r="U21" i="1"/>
  <c r="V21" i="1" s="1"/>
  <c r="S21" i="1"/>
  <c r="T21" i="1" s="1"/>
  <c r="I21" i="1"/>
  <c r="J21" i="1" s="1"/>
  <c r="G21" i="1"/>
  <c r="H21" i="1" s="1"/>
  <c r="AF20" i="1"/>
  <c r="AG20" i="1" s="1"/>
  <c r="AD20" i="1"/>
  <c r="AE20" i="1" s="1"/>
  <c r="U20" i="1"/>
  <c r="V20" i="1" s="1"/>
  <c r="S20" i="1"/>
  <c r="T20" i="1" s="1"/>
  <c r="I20" i="1"/>
  <c r="J20" i="1" s="1"/>
  <c r="G20" i="1"/>
  <c r="H20" i="1" s="1"/>
  <c r="AD6" i="1"/>
  <c r="AD7" i="1"/>
  <c r="AD8" i="1"/>
  <c r="AD9" i="1"/>
  <c r="AD10" i="1"/>
  <c r="AD11" i="1"/>
  <c r="AD12" i="1"/>
  <c r="AD5" i="1"/>
  <c r="T9" i="1"/>
  <c r="T12" i="1"/>
  <c r="T13" i="1"/>
  <c r="J12" i="1"/>
  <c r="J13" i="1"/>
  <c r="H12" i="1"/>
  <c r="H13" i="1"/>
  <c r="AG7" i="1"/>
  <c r="AG9" i="1"/>
  <c r="AG10" i="1"/>
  <c r="AG13" i="1"/>
  <c r="AF6" i="1"/>
  <c r="AG6" i="1" s="1"/>
  <c r="AF7" i="1"/>
  <c r="AF8" i="1"/>
  <c r="AG8" i="1" s="1"/>
  <c r="AF9" i="1"/>
  <c r="AF10" i="1"/>
  <c r="AF11" i="1"/>
  <c r="AG11" i="1" s="1"/>
  <c r="AF12" i="1"/>
  <c r="AG12" i="1" s="1"/>
  <c r="AF13" i="1"/>
  <c r="AF5" i="1"/>
  <c r="AG5" i="1" s="1"/>
  <c r="AE6" i="1"/>
  <c r="AE7" i="1"/>
  <c r="AE8" i="1"/>
  <c r="AE9" i="1"/>
  <c r="AE10" i="1"/>
  <c r="AE11" i="1"/>
  <c r="AE12" i="1"/>
  <c r="U6" i="1"/>
  <c r="V6" i="1" s="1"/>
  <c r="U7" i="1"/>
  <c r="V7" i="1" s="1"/>
  <c r="U8" i="1"/>
  <c r="V8" i="1" s="1"/>
  <c r="U9" i="1"/>
  <c r="V9" i="1" s="1"/>
  <c r="U10" i="1"/>
  <c r="V10" i="1" s="1"/>
  <c r="U11" i="1"/>
  <c r="V11" i="1" s="1"/>
  <c r="U12" i="1"/>
  <c r="V12" i="1" s="1"/>
  <c r="U13" i="1"/>
  <c r="V13" i="1" s="1"/>
  <c r="U5" i="1"/>
  <c r="V5" i="1" s="1"/>
  <c r="S6" i="1"/>
  <c r="T6" i="1" s="1"/>
  <c r="S7" i="1"/>
  <c r="T7" i="1" s="1"/>
  <c r="S8" i="1"/>
  <c r="T8" i="1" s="1"/>
  <c r="S9" i="1"/>
  <c r="S10" i="1"/>
  <c r="T10" i="1" s="1"/>
  <c r="S11" i="1"/>
  <c r="T11" i="1" s="1"/>
  <c r="S12" i="1"/>
  <c r="S13" i="1"/>
  <c r="S5" i="1"/>
  <c r="T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I13" i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G13" i="1"/>
  <c r="I5" i="1"/>
  <c r="J5" i="1" s="1"/>
  <c r="G5" i="1"/>
  <c r="H5" i="1" s="1"/>
</calcChain>
</file>

<file path=xl/sharedStrings.xml><?xml version="1.0" encoding="utf-8"?>
<sst xmlns="http://schemas.openxmlformats.org/spreadsheetml/2006/main" count="75" uniqueCount="18">
  <si>
    <t>Blue-Green</t>
  </si>
  <si>
    <t>Red</t>
  </si>
  <si>
    <t>NIR</t>
  </si>
  <si>
    <t>Tissue depth (mm)</t>
  </si>
  <si>
    <t>trial1</t>
  </si>
  <si>
    <t>trial2</t>
  </si>
  <si>
    <t>trial3</t>
  </si>
  <si>
    <t>trial4</t>
  </si>
  <si>
    <t>trial5</t>
  </si>
  <si>
    <t>SD</t>
  </si>
  <si>
    <t>Normalized SD</t>
  </si>
  <si>
    <t>AVG.</t>
  </si>
  <si>
    <t>Normalized AVG</t>
  </si>
  <si>
    <t>3mm SD</t>
  </si>
  <si>
    <t>control</t>
  </si>
  <si>
    <t>0.3mm SD</t>
  </si>
  <si>
    <t>CONTROL</t>
  </si>
  <si>
    <t>6mmSD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</si>
</sst>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workbookViewId="0">
      <selection activeCell="AO28" sqref="AO28"/>
    </sheetView>
  </sheetViews>
  <sheetFormatPr defaultColWidth="8.85546875" defaultRowHeight="15" x14ac:dyDescent="0.25"/>
  <cols>
    <col min="1" max="1" width="17.140625" customWidth="1"/>
    <col min="8" max="8" width="14" customWidth="1"/>
    <col min="10" max="10" width="14.5703125" customWidth="1"/>
    <col min="13" max="13" width="25" customWidth="1"/>
    <col min="20" max="20" width="13.42578125" customWidth="1"/>
    <col min="22" max="22" width="14.42578125" customWidth="1"/>
    <col min="24" max="24" width="26" customWidth="1"/>
    <col min="31" max="31" width="14.5703125" customWidth="1"/>
    <col min="33" max="33" width="16.42578125" customWidth="1"/>
  </cols>
  <sheetData>
    <row r="1" spans="1:33" x14ac:dyDescent="0.25">
      <c r="A1" t="s">
        <v>15</v>
      </c>
    </row>
    <row r="2" spans="1:33" x14ac:dyDescent="0.25">
      <c r="A2" t="s">
        <v>0</v>
      </c>
      <c r="M2" t="s">
        <v>1</v>
      </c>
      <c r="X2" t="s">
        <v>2</v>
      </c>
    </row>
    <row r="4" spans="1:33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M4" t="s">
        <v>3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  <c r="X4" t="s">
        <v>3</v>
      </c>
      <c r="Y4" t="s">
        <v>4</v>
      </c>
      <c r="Z4" t="s">
        <v>5</v>
      </c>
      <c r="AA4" t="s">
        <v>6</v>
      </c>
      <c r="AB4" t="s">
        <v>7</v>
      </c>
      <c r="AC4" t="s">
        <v>8</v>
      </c>
      <c r="AD4" t="s">
        <v>9</v>
      </c>
      <c r="AE4" t="s">
        <v>10</v>
      </c>
      <c r="AF4" t="s">
        <v>11</v>
      </c>
      <c r="AG4" t="s">
        <v>12</v>
      </c>
    </row>
    <row r="5" spans="1:33" x14ac:dyDescent="0.25">
      <c r="A5">
        <v>0.75</v>
      </c>
      <c r="B5">
        <v>42.2</v>
      </c>
      <c r="C5">
        <v>41.2</v>
      </c>
      <c r="D5">
        <v>33.200000000000003</v>
      </c>
      <c r="E5">
        <v>59.6</v>
      </c>
      <c r="F5">
        <v>58.9</v>
      </c>
      <c r="G5">
        <f>(STDEVA(B5:F5))</f>
        <v>11.699230743942072</v>
      </c>
      <c r="H5">
        <f>(G5/11.69923)</f>
        <v>1.0000000635889774</v>
      </c>
      <c r="I5">
        <f>(AVERAGE(B5:F5))</f>
        <v>47.02</v>
      </c>
      <c r="J5">
        <f>(I5/47.02)</f>
        <v>1</v>
      </c>
      <c r="M5">
        <v>0.75</v>
      </c>
      <c r="N5">
        <v>58.2</v>
      </c>
      <c r="O5">
        <v>31.3</v>
      </c>
      <c r="P5">
        <v>117.4</v>
      </c>
      <c r="Q5">
        <v>20.3</v>
      </c>
      <c r="R5">
        <v>19.8</v>
      </c>
      <c r="S5">
        <f>(STDEVA(N5:R5))</f>
        <v>41.085338017351155</v>
      </c>
      <c r="T5">
        <f>(S5/19.77911)</f>
        <v>2.0772086315992557</v>
      </c>
      <c r="U5">
        <f>(AVERAGE(N5:R5))</f>
        <v>49.400000000000006</v>
      </c>
      <c r="V5">
        <f>(U5/45.16)</f>
        <v>1.0938883968113378</v>
      </c>
      <c r="X5">
        <v>0.75</v>
      </c>
      <c r="Y5">
        <v>79</v>
      </c>
      <c r="Z5">
        <v>89.9</v>
      </c>
      <c r="AA5">
        <v>81.3</v>
      </c>
      <c r="AB5">
        <v>66.5</v>
      </c>
      <c r="AC5">
        <v>66</v>
      </c>
      <c r="AD5">
        <f>(STDEVA(Y5:AC5))</f>
        <v>10.23586830708568</v>
      </c>
      <c r="AE5">
        <f>(AD5/13.12719)</f>
        <v>0.77974557442115788</v>
      </c>
      <c r="AF5">
        <f>(AVERAGE(Y5:AC5))</f>
        <v>76.539999999999992</v>
      </c>
      <c r="AG5">
        <f>(AF5/78.54)</f>
        <v>0.97453526865291551</v>
      </c>
    </row>
    <row r="6" spans="1:33" x14ac:dyDescent="0.25">
      <c r="A6">
        <v>1</v>
      </c>
      <c r="B6">
        <v>34.6</v>
      </c>
      <c r="C6">
        <v>43.8</v>
      </c>
      <c r="D6">
        <v>39</v>
      </c>
      <c r="E6">
        <v>39.200000000000003</v>
      </c>
      <c r="F6">
        <v>38.200000000000003</v>
      </c>
      <c r="G6">
        <f t="shared" ref="G6:G14" si="0">(STDEVA(B6:F6))</f>
        <v>3.2814630883189881</v>
      </c>
      <c r="H6">
        <f t="shared" ref="H6:H14" si="1">(G6/11.69923)</f>
        <v>0.28048538992044675</v>
      </c>
      <c r="I6">
        <f t="shared" ref="I6:I14" si="2">(AVERAGE(B6:F6))</f>
        <v>38.96</v>
      </c>
      <c r="J6">
        <f t="shared" ref="J6:J14" si="3">(I6/47.02)</f>
        <v>0.82858358145470012</v>
      </c>
      <c r="M6">
        <v>1</v>
      </c>
      <c r="N6">
        <v>33</v>
      </c>
      <c r="O6">
        <v>23.3</v>
      </c>
      <c r="P6">
        <v>37.4</v>
      </c>
      <c r="Q6">
        <v>67.8</v>
      </c>
      <c r="R6">
        <v>64.3</v>
      </c>
      <c r="S6">
        <f t="shared" ref="S6:S14" si="4">(STDEVA(N6:R6))</f>
        <v>19.779105136481775</v>
      </c>
      <c r="T6">
        <f t="shared" ref="T6:T14" si="5">(S6/19.77911)</f>
        <v>0.9999997541083383</v>
      </c>
      <c r="U6">
        <f t="shared" ref="U6:U14" si="6">(AVERAGE(N6:R6))</f>
        <v>45.160000000000004</v>
      </c>
      <c r="V6">
        <f t="shared" ref="V6:V14" si="7">(U6/45.16)</f>
        <v>1.0000000000000002</v>
      </c>
      <c r="X6">
        <v>1</v>
      </c>
      <c r="Y6">
        <v>84.5</v>
      </c>
      <c r="Z6">
        <v>74</v>
      </c>
      <c r="AA6">
        <v>59</v>
      </c>
      <c r="AB6">
        <v>52.1</v>
      </c>
      <c r="AC6">
        <v>59.6</v>
      </c>
      <c r="AD6">
        <f t="shared" ref="AD6:AD12" si="8">(STDEVA(Y6:AC6))</f>
        <v>13.127185532321789</v>
      </c>
      <c r="AE6">
        <f t="shared" ref="AE6:AE12" si="9">(AD6/13.12719)</f>
        <v>0.99999965966225735</v>
      </c>
      <c r="AF6">
        <f t="shared" ref="AF6:AF13" si="10">(AVERAGE(Y6:AC6))</f>
        <v>65.84</v>
      </c>
      <c r="AG6">
        <f t="shared" ref="AG6:AG13" si="11">(AF6/78.54)</f>
        <v>0.83829895594601478</v>
      </c>
    </row>
    <row r="7" spans="1:33" x14ac:dyDescent="0.25">
      <c r="A7">
        <v>1.5</v>
      </c>
      <c r="B7">
        <v>1.2</v>
      </c>
      <c r="C7">
        <v>0.6</v>
      </c>
      <c r="D7">
        <v>0.8</v>
      </c>
      <c r="E7">
        <v>1</v>
      </c>
      <c r="F7">
        <v>2.2999999999999998</v>
      </c>
      <c r="G7">
        <f t="shared" si="0"/>
        <v>0.66483080554378637</v>
      </c>
      <c r="H7">
        <f t="shared" si="1"/>
        <v>5.6826885662029585E-2</v>
      </c>
      <c r="I7">
        <f t="shared" si="2"/>
        <v>1.18</v>
      </c>
      <c r="J7">
        <f t="shared" si="3"/>
        <v>2.5095703955763504E-2</v>
      </c>
      <c r="M7">
        <v>1.5</v>
      </c>
      <c r="N7">
        <v>21.6</v>
      </c>
      <c r="O7">
        <v>20.399999999999999</v>
      </c>
      <c r="P7">
        <v>21.5</v>
      </c>
      <c r="Q7">
        <v>17.600000000000001</v>
      </c>
      <c r="R7">
        <v>16</v>
      </c>
      <c r="S7">
        <f t="shared" si="4"/>
        <v>2.5023988491046176</v>
      </c>
      <c r="T7">
        <f t="shared" si="5"/>
        <v>0.12651726235935881</v>
      </c>
      <c r="U7">
        <f t="shared" si="6"/>
        <v>19.419999999999998</v>
      </c>
      <c r="V7">
        <f t="shared" si="7"/>
        <v>0.43002657218777679</v>
      </c>
      <c r="X7">
        <v>1.5</v>
      </c>
      <c r="Y7">
        <v>85.1</v>
      </c>
      <c r="Z7">
        <v>87.1</v>
      </c>
      <c r="AA7">
        <v>81.599999999999994</v>
      </c>
      <c r="AB7">
        <v>81.7</v>
      </c>
      <c r="AC7">
        <v>57.2</v>
      </c>
      <c r="AD7">
        <f t="shared" si="8"/>
        <v>12.155780517926438</v>
      </c>
      <c r="AE7">
        <f t="shared" si="9"/>
        <v>0.92600019638067532</v>
      </c>
      <c r="AF7">
        <f t="shared" si="10"/>
        <v>78.539999999999992</v>
      </c>
      <c r="AG7">
        <f t="shared" si="11"/>
        <v>0.99999999999999978</v>
      </c>
    </row>
    <row r="8" spans="1:33" x14ac:dyDescent="0.25">
      <c r="A8">
        <v>2</v>
      </c>
      <c r="B8">
        <v>0</v>
      </c>
      <c r="C8">
        <v>0</v>
      </c>
      <c r="D8">
        <v>0.1</v>
      </c>
      <c r="E8">
        <v>0</v>
      </c>
      <c r="F8">
        <v>0.1</v>
      </c>
      <c r="G8">
        <f t="shared" si="0"/>
        <v>5.4772255750516613E-2</v>
      </c>
      <c r="H8">
        <f t="shared" si="1"/>
        <v>4.6816974921013279E-3</v>
      </c>
      <c r="I8">
        <f t="shared" si="2"/>
        <v>0.04</v>
      </c>
      <c r="J8">
        <f t="shared" si="3"/>
        <v>8.5070182900893229E-4</v>
      </c>
      <c r="M8">
        <v>2</v>
      </c>
      <c r="N8">
        <v>0</v>
      </c>
      <c r="O8">
        <v>0.1</v>
      </c>
      <c r="P8">
        <v>0.1</v>
      </c>
      <c r="Q8">
        <v>0</v>
      </c>
      <c r="R8">
        <v>0</v>
      </c>
      <c r="S8">
        <f t="shared" si="4"/>
        <v>5.4772255750516613E-2</v>
      </c>
      <c r="T8">
        <f t="shared" si="5"/>
        <v>2.7691971858448947E-3</v>
      </c>
      <c r="U8">
        <f t="shared" si="6"/>
        <v>0.04</v>
      </c>
      <c r="V8">
        <f t="shared" si="7"/>
        <v>8.8573959255978756E-4</v>
      </c>
      <c r="X8">
        <v>2</v>
      </c>
      <c r="Y8">
        <v>8.6999999999999993</v>
      </c>
      <c r="Z8">
        <v>7.2</v>
      </c>
      <c r="AA8">
        <v>6.1</v>
      </c>
      <c r="AB8">
        <v>5.9</v>
      </c>
      <c r="AC8">
        <v>7.2</v>
      </c>
      <c r="AD8">
        <f t="shared" si="8"/>
        <v>1.1166915420114902</v>
      </c>
      <c r="AE8">
        <f t="shared" si="9"/>
        <v>8.5067066296099184E-2</v>
      </c>
      <c r="AF8">
        <f t="shared" si="10"/>
        <v>7.0200000000000005</v>
      </c>
      <c r="AG8">
        <f t="shared" si="11"/>
        <v>8.9381207028265852E-2</v>
      </c>
    </row>
    <row r="9" spans="1:33" x14ac:dyDescent="0.25">
      <c r="A9">
        <v>2.5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J9">
        <f t="shared" si="3"/>
        <v>0</v>
      </c>
      <c r="M9">
        <v>2.5</v>
      </c>
      <c r="N9">
        <v>0</v>
      </c>
      <c r="O9">
        <v>0</v>
      </c>
      <c r="P9">
        <v>0</v>
      </c>
      <c r="Q9">
        <v>0</v>
      </c>
      <c r="R9">
        <v>0</v>
      </c>
      <c r="S9">
        <f t="shared" si="4"/>
        <v>0</v>
      </c>
      <c r="T9">
        <f t="shared" si="5"/>
        <v>0</v>
      </c>
      <c r="U9">
        <f t="shared" si="6"/>
        <v>0</v>
      </c>
      <c r="V9">
        <f t="shared" si="7"/>
        <v>0</v>
      </c>
      <c r="X9">
        <v>2.5</v>
      </c>
      <c r="Y9">
        <v>0.8</v>
      </c>
      <c r="Z9">
        <v>1.7</v>
      </c>
      <c r="AA9">
        <v>1.2</v>
      </c>
      <c r="AB9">
        <v>1.3</v>
      </c>
      <c r="AC9">
        <v>1.2</v>
      </c>
      <c r="AD9">
        <f t="shared" si="8"/>
        <v>0.32093613071762389</v>
      </c>
      <c r="AE9">
        <f t="shared" si="9"/>
        <v>2.4448197269760236E-2</v>
      </c>
      <c r="AF9">
        <f t="shared" si="10"/>
        <v>1.24</v>
      </c>
      <c r="AG9">
        <f t="shared" si="11"/>
        <v>1.5788133435192257E-2</v>
      </c>
    </row>
    <row r="10" spans="1:33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f t="shared" si="4"/>
        <v>0</v>
      </c>
      <c r="T10">
        <f t="shared" si="5"/>
        <v>0</v>
      </c>
      <c r="U10">
        <f t="shared" si="6"/>
        <v>0</v>
      </c>
      <c r="V10">
        <f t="shared" si="7"/>
        <v>0</v>
      </c>
      <c r="X10">
        <v>3</v>
      </c>
      <c r="Y10">
        <v>0.2</v>
      </c>
      <c r="Z10">
        <v>0.2</v>
      </c>
      <c r="AA10">
        <v>0.2</v>
      </c>
      <c r="AB10">
        <v>0.4</v>
      </c>
      <c r="AC10">
        <v>0.4</v>
      </c>
      <c r="AD10">
        <f t="shared" si="8"/>
        <v>0.10954451150103334</v>
      </c>
      <c r="AE10">
        <f t="shared" si="9"/>
        <v>8.3448560964710147E-3</v>
      </c>
      <c r="AF10">
        <f t="shared" si="10"/>
        <v>0.27999999999999997</v>
      </c>
      <c r="AG10">
        <f t="shared" si="11"/>
        <v>3.5650623885917997E-3</v>
      </c>
    </row>
    <row r="11" spans="1:33" x14ac:dyDescent="0.25">
      <c r="A11">
        <v>3.5</v>
      </c>
      <c r="B11">
        <v>0</v>
      </c>
      <c r="C11">
        <v>0</v>
      </c>
      <c r="D11">
        <v>0</v>
      </c>
      <c r="E11">
        <v>0</v>
      </c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3"/>
        <v>0</v>
      </c>
      <c r="M11">
        <v>3.5</v>
      </c>
      <c r="N11">
        <v>0</v>
      </c>
      <c r="O11">
        <v>0</v>
      </c>
      <c r="P11">
        <v>0</v>
      </c>
      <c r="Q11">
        <v>0</v>
      </c>
      <c r="R11">
        <v>0</v>
      </c>
      <c r="S11">
        <f t="shared" si="4"/>
        <v>0</v>
      </c>
      <c r="T11">
        <f t="shared" si="5"/>
        <v>0</v>
      </c>
      <c r="U11">
        <f t="shared" si="6"/>
        <v>0</v>
      </c>
      <c r="V11">
        <f t="shared" si="7"/>
        <v>0</v>
      </c>
      <c r="X11">
        <v>3.5</v>
      </c>
      <c r="Y11">
        <v>0.3</v>
      </c>
      <c r="Z11">
        <v>0</v>
      </c>
      <c r="AA11">
        <v>0</v>
      </c>
      <c r="AB11">
        <v>0.1</v>
      </c>
      <c r="AC11">
        <v>0.1</v>
      </c>
      <c r="AD11">
        <f t="shared" si="8"/>
        <v>0.12247448713915891</v>
      </c>
      <c r="AE11">
        <f t="shared" si="9"/>
        <v>9.3298327470813566E-3</v>
      </c>
      <c r="AF11">
        <f t="shared" si="10"/>
        <v>0.1</v>
      </c>
      <c r="AG11">
        <f t="shared" si="11"/>
        <v>1.2732365673542145E-3</v>
      </c>
    </row>
    <row r="12" spans="1:33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f t="shared" si="4"/>
        <v>0</v>
      </c>
      <c r="T12">
        <f t="shared" si="5"/>
        <v>0</v>
      </c>
      <c r="U12">
        <f t="shared" si="6"/>
        <v>0</v>
      </c>
      <c r="V12">
        <f t="shared" si="7"/>
        <v>0</v>
      </c>
      <c r="X12">
        <v>4</v>
      </c>
      <c r="Y12">
        <v>0</v>
      </c>
      <c r="Z12" s="1">
        <v>0.1</v>
      </c>
      <c r="AA12">
        <v>0</v>
      </c>
      <c r="AB12">
        <v>0</v>
      </c>
      <c r="AC12">
        <v>0</v>
      </c>
      <c r="AD12">
        <f t="shared" si="8"/>
        <v>4.4721359549995801E-2</v>
      </c>
      <c r="AE12">
        <f t="shared" si="9"/>
        <v>3.4067732355512336E-3</v>
      </c>
      <c r="AF12">
        <f t="shared" si="10"/>
        <v>0.02</v>
      </c>
      <c r="AG12">
        <f t="shared" si="11"/>
        <v>2.5464731347084286E-4</v>
      </c>
    </row>
    <row r="13" spans="1:33" x14ac:dyDescent="0.25">
      <c r="A13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f t="shared" si="4"/>
        <v>0</v>
      </c>
      <c r="T13">
        <f t="shared" si="5"/>
        <v>0</v>
      </c>
      <c r="U13">
        <f t="shared" si="6"/>
        <v>0</v>
      </c>
      <c r="V13">
        <f t="shared" si="7"/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f t="shared" ref="AD13:AD14" si="12">(STDEVA(Y13:AC13))</f>
        <v>0</v>
      </c>
      <c r="AE13">
        <f t="shared" ref="AE13:AE14" si="13">(AD13/13.12719)</f>
        <v>0</v>
      </c>
      <c r="AF13">
        <f t="shared" si="10"/>
        <v>0</v>
      </c>
      <c r="AG13">
        <f t="shared" si="11"/>
        <v>0</v>
      </c>
    </row>
    <row r="14" spans="1:33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J14">
        <f t="shared" si="3"/>
        <v>0</v>
      </c>
      <c r="M14" t="s">
        <v>16</v>
      </c>
      <c r="N14">
        <v>0</v>
      </c>
      <c r="O14">
        <v>0</v>
      </c>
      <c r="P14">
        <v>0</v>
      </c>
      <c r="Q14">
        <v>0</v>
      </c>
      <c r="R14">
        <v>0</v>
      </c>
      <c r="S14">
        <f t="shared" si="4"/>
        <v>0</v>
      </c>
      <c r="T14">
        <f t="shared" si="5"/>
        <v>0</v>
      </c>
      <c r="U14">
        <f t="shared" si="6"/>
        <v>0</v>
      </c>
      <c r="V14">
        <f t="shared" si="7"/>
        <v>0</v>
      </c>
      <c r="X14" t="s">
        <v>16</v>
      </c>
      <c r="Y14">
        <v>0</v>
      </c>
      <c r="Z14">
        <v>0</v>
      </c>
      <c r="AA14">
        <v>0</v>
      </c>
      <c r="AB14">
        <v>0</v>
      </c>
      <c r="AC14">
        <f>1/10</f>
        <v>0.1</v>
      </c>
      <c r="AD14">
        <f t="shared" si="12"/>
        <v>4.4721359549995801E-2</v>
      </c>
      <c r="AE14">
        <f t="shared" si="13"/>
        <v>3.4067732355512336E-3</v>
      </c>
      <c r="AF14">
        <f t="shared" ref="AF14" si="14">(AVERAGE(Y14:AC14))</f>
        <v>0.02</v>
      </c>
      <c r="AG14">
        <f t="shared" ref="AG14" si="15">(AF14/78.54)</f>
        <v>2.5464731347084286E-4</v>
      </c>
    </row>
    <row r="16" spans="1:33" x14ac:dyDescent="0.25">
      <c r="A16" t="s">
        <v>13</v>
      </c>
    </row>
    <row r="17" spans="1:33" x14ac:dyDescent="0.25">
      <c r="A17" t="s">
        <v>0</v>
      </c>
      <c r="M17" t="s">
        <v>1</v>
      </c>
      <c r="X17" t="s">
        <v>2</v>
      </c>
    </row>
    <row r="19" spans="1:33" x14ac:dyDescent="0.25">
      <c r="A19" t="s">
        <v>3</v>
      </c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M19" t="s">
        <v>3</v>
      </c>
      <c r="N19" t="s">
        <v>4</v>
      </c>
      <c r="O19" t="s">
        <v>5</v>
      </c>
      <c r="P19" t="s">
        <v>6</v>
      </c>
      <c r="Q19" t="s">
        <v>7</v>
      </c>
      <c r="R19" t="s">
        <v>8</v>
      </c>
      <c r="S19" t="s">
        <v>9</v>
      </c>
      <c r="T19" t="s">
        <v>10</v>
      </c>
      <c r="U19" t="s">
        <v>11</v>
      </c>
      <c r="V19" t="s">
        <v>12</v>
      </c>
      <c r="X19" t="s">
        <v>3</v>
      </c>
      <c r="Y19" t="s">
        <v>4</v>
      </c>
      <c r="Z19" t="s">
        <v>5</v>
      </c>
      <c r="AA19" t="s">
        <v>6</v>
      </c>
      <c r="AB19" t="s">
        <v>7</v>
      </c>
      <c r="AC19" t="s">
        <v>8</v>
      </c>
      <c r="AD19" t="s">
        <v>9</v>
      </c>
      <c r="AE19" t="s">
        <v>10</v>
      </c>
      <c r="AF19" t="s">
        <v>11</v>
      </c>
      <c r="AG19" t="s">
        <v>12</v>
      </c>
    </row>
    <row r="20" spans="1:33" x14ac:dyDescent="0.25">
      <c r="A20">
        <v>0.75</v>
      </c>
      <c r="B20">
        <v>0.6</v>
      </c>
      <c r="C20">
        <v>0.5</v>
      </c>
      <c r="D20">
        <v>0.5</v>
      </c>
      <c r="E20">
        <v>0.5</v>
      </c>
      <c r="F20">
        <v>1.1000000000000001</v>
      </c>
      <c r="G20">
        <f>(STDEVA(B20:F20))</f>
        <v>0.26076809620810587</v>
      </c>
      <c r="H20">
        <f>(G20/11.69923)</f>
        <v>2.2289338375953448E-2</v>
      </c>
      <c r="I20">
        <f>(AVERAGE(B20:F20))</f>
        <v>0.64</v>
      </c>
      <c r="J20">
        <f>(I20/47.02)</f>
        <v>1.3611229264142917E-2</v>
      </c>
      <c r="M20">
        <v>0.75</v>
      </c>
      <c r="N20">
        <v>0.1</v>
      </c>
      <c r="O20">
        <v>0</v>
      </c>
      <c r="P20">
        <v>0</v>
      </c>
      <c r="Q20">
        <v>0</v>
      </c>
      <c r="R20">
        <v>0</v>
      </c>
      <c r="S20">
        <f>(STDEVA(N20:R20))</f>
        <v>4.4721359549995801E-2</v>
      </c>
      <c r="T20">
        <f>(S20/19.77911)</f>
        <v>2.2610400341570376E-3</v>
      </c>
      <c r="U20">
        <f>(AVERAGE(N20:R20))</f>
        <v>0.02</v>
      </c>
      <c r="V20">
        <f>(U20/45.16)</f>
        <v>4.4286979627989378E-4</v>
      </c>
      <c r="X20">
        <v>0.75</v>
      </c>
      <c r="Y20">
        <v>22.7</v>
      </c>
      <c r="Z20">
        <v>19.2</v>
      </c>
      <c r="AA20">
        <v>20.2</v>
      </c>
      <c r="AB20">
        <v>19.899999999999999</v>
      </c>
      <c r="AC20">
        <v>25.3</v>
      </c>
      <c r="AD20">
        <f>(STDEVA(Y20:AB20))</f>
        <v>1.5253414918196737</v>
      </c>
      <c r="AE20">
        <f>(AD20/13.12719)</f>
        <v>0.11619710629766718</v>
      </c>
      <c r="AF20">
        <f>(AVERAGE(Y20:AC20))</f>
        <v>21.46</v>
      </c>
      <c r="AG20">
        <f>(AF20/78.54)</f>
        <v>0.27323656735421442</v>
      </c>
    </row>
    <row r="21" spans="1:33" x14ac:dyDescent="0.25">
      <c r="A21">
        <v>1</v>
      </c>
      <c r="B21">
        <v>0.1</v>
      </c>
      <c r="C21">
        <v>0.2</v>
      </c>
      <c r="D21">
        <v>0.2</v>
      </c>
      <c r="E21">
        <v>0.2</v>
      </c>
      <c r="F21">
        <v>0.1</v>
      </c>
      <c r="G21">
        <f t="shared" ref="G21:G28" si="16">(STDEVA(B21:F21))</f>
        <v>5.4772255750516766E-2</v>
      </c>
      <c r="H21">
        <f t="shared" ref="H21:H28" si="17">(G21/11.69923)</f>
        <v>4.6816974921013409E-3</v>
      </c>
      <c r="I21">
        <f t="shared" ref="I21:I28" si="18">(AVERAGE(B21:F21))</f>
        <v>0.15999999999999998</v>
      </c>
      <c r="J21">
        <f t="shared" ref="J21:J28" si="19">(I21/47.02)</f>
        <v>3.4028073160357287E-3</v>
      </c>
      <c r="M21">
        <v>1</v>
      </c>
      <c r="N21">
        <v>0.1</v>
      </c>
      <c r="O21">
        <v>0</v>
      </c>
      <c r="P21">
        <v>0</v>
      </c>
      <c r="Q21">
        <v>0</v>
      </c>
      <c r="R21">
        <v>0</v>
      </c>
      <c r="S21">
        <f t="shared" ref="S21:S29" si="20">(STDEVA(N21:R21))</f>
        <v>4.4721359549995801E-2</v>
      </c>
      <c r="T21">
        <f t="shared" ref="T21:T29" si="21">(S21/19.77911)</f>
        <v>2.2610400341570376E-3</v>
      </c>
      <c r="U21">
        <f t="shared" ref="U21:U29" si="22">(AVERAGE(N21:R21))</f>
        <v>0.02</v>
      </c>
      <c r="V21">
        <f t="shared" ref="V21:V29" si="23">(U21/45.16)</f>
        <v>4.4286979627989378E-4</v>
      </c>
      <c r="X21">
        <v>1</v>
      </c>
      <c r="Y21">
        <v>29.2</v>
      </c>
      <c r="Z21">
        <v>33.6</v>
      </c>
      <c r="AA21">
        <v>35.6</v>
      </c>
      <c r="AB21">
        <v>29.6</v>
      </c>
      <c r="AC21">
        <v>33.6</v>
      </c>
      <c r="AD21">
        <f t="shared" ref="AD21:AD29" si="24">(STDEVA(Y21:AB21))</f>
        <v>3.1155523854794471</v>
      </c>
      <c r="AE21">
        <f t="shared" ref="AE21:AE28" si="25">(AD21/13.12719)</f>
        <v>0.23733581866945225</v>
      </c>
      <c r="AF21">
        <f t="shared" ref="AF21:AF28" si="26">(AVERAGE(Y21:AC21))</f>
        <v>32.32</v>
      </c>
      <c r="AG21">
        <f t="shared" ref="AG21:AG28" si="27">(AF21/78.54)</f>
        <v>0.41151005856888206</v>
      </c>
    </row>
    <row r="22" spans="1:33" x14ac:dyDescent="0.25">
      <c r="A22">
        <v>1.5</v>
      </c>
      <c r="B22" s="1">
        <v>0.1</v>
      </c>
      <c r="C22">
        <v>0</v>
      </c>
      <c r="D22">
        <v>0</v>
      </c>
      <c r="E22">
        <v>0</v>
      </c>
      <c r="F22">
        <v>0</v>
      </c>
      <c r="G22">
        <f t="shared" si="16"/>
        <v>4.4721359549995801E-2</v>
      </c>
      <c r="H22">
        <f t="shared" si="17"/>
        <v>3.822589995238644E-3</v>
      </c>
      <c r="I22">
        <f t="shared" si="18"/>
        <v>0.02</v>
      </c>
      <c r="J22">
        <f t="shared" si="19"/>
        <v>4.2535091450446614E-4</v>
      </c>
      <c r="M22">
        <v>1.5</v>
      </c>
      <c r="N22">
        <v>0</v>
      </c>
      <c r="O22">
        <v>0</v>
      </c>
      <c r="P22">
        <v>0</v>
      </c>
      <c r="Q22">
        <v>0.1</v>
      </c>
      <c r="R22">
        <v>0</v>
      </c>
      <c r="S22">
        <f t="shared" si="20"/>
        <v>4.4721359549995801E-2</v>
      </c>
      <c r="T22">
        <f t="shared" si="21"/>
        <v>2.2610400341570376E-3</v>
      </c>
      <c r="U22">
        <f t="shared" si="22"/>
        <v>0.02</v>
      </c>
      <c r="V22">
        <f t="shared" si="23"/>
        <v>4.4286979627989378E-4</v>
      </c>
      <c r="X22">
        <v>1.5</v>
      </c>
      <c r="Y22">
        <v>21</v>
      </c>
      <c r="Z22">
        <v>33.1</v>
      </c>
      <c r="AA22">
        <v>18.600000000000001</v>
      </c>
      <c r="AB22">
        <v>22.7</v>
      </c>
      <c r="AC22">
        <v>19.8</v>
      </c>
      <c r="AD22">
        <f t="shared" si="24"/>
        <v>6.3919219853395086</v>
      </c>
      <c r="AE22">
        <f t="shared" si="25"/>
        <v>0.48692233336605234</v>
      </c>
      <c r="AF22">
        <f t="shared" si="26"/>
        <v>23.04</v>
      </c>
      <c r="AG22">
        <f t="shared" si="27"/>
        <v>0.29335370511841097</v>
      </c>
    </row>
    <row r="23" spans="1:33" x14ac:dyDescent="0.2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16"/>
        <v>0</v>
      </c>
      <c r="H23">
        <f t="shared" si="17"/>
        <v>0</v>
      </c>
      <c r="I23">
        <f t="shared" si="18"/>
        <v>0</v>
      </c>
      <c r="J23">
        <f t="shared" si="19"/>
        <v>0</v>
      </c>
      <c r="M23">
        <v>2</v>
      </c>
      <c r="N23">
        <v>0</v>
      </c>
      <c r="O23">
        <v>0.1</v>
      </c>
      <c r="P23">
        <v>0</v>
      </c>
      <c r="Q23">
        <v>0</v>
      </c>
      <c r="R23">
        <v>0</v>
      </c>
      <c r="S23">
        <f t="shared" si="20"/>
        <v>4.4721359549995801E-2</v>
      </c>
      <c r="T23">
        <f t="shared" si="21"/>
        <v>2.2610400341570376E-3</v>
      </c>
      <c r="U23">
        <f t="shared" si="22"/>
        <v>0.02</v>
      </c>
      <c r="V23">
        <f t="shared" si="23"/>
        <v>4.4286979627989378E-4</v>
      </c>
      <c r="X23">
        <v>2</v>
      </c>
      <c r="Y23">
        <v>6.2</v>
      </c>
      <c r="Z23">
        <v>5.4</v>
      </c>
      <c r="AA23">
        <v>7</v>
      </c>
      <c r="AB23">
        <v>5.5</v>
      </c>
      <c r="AC23">
        <v>6.1</v>
      </c>
      <c r="AD23">
        <f t="shared" si="24"/>
        <v>0.74105780251385878</v>
      </c>
      <c r="AE23">
        <f t="shared" si="25"/>
        <v>5.645212741750967E-2</v>
      </c>
      <c r="AF23">
        <f t="shared" si="26"/>
        <v>6.0400000000000009</v>
      </c>
      <c r="AG23">
        <f t="shared" si="27"/>
        <v>7.6903488668194561E-2</v>
      </c>
    </row>
    <row r="24" spans="1:33" x14ac:dyDescent="0.25">
      <c r="A24">
        <v>2.5</v>
      </c>
      <c r="B24">
        <v>0</v>
      </c>
      <c r="C24">
        <v>0</v>
      </c>
      <c r="D24">
        <v>0</v>
      </c>
      <c r="E24">
        <v>0</v>
      </c>
      <c r="F24">
        <v>0</v>
      </c>
      <c r="G24">
        <f t="shared" si="16"/>
        <v>0</v>
      </c>
      <c r="H24">
        <f t="shared" si="17"/>
        <v>0</v>
      </c>
      <c r="I24">
        <f t="shared" si="18"/>
        <v>0</v>
      </c>
      <c r="J24">
        <f t="shared" si="19"/>
        <v>0</v>
      </c>
      <c r="M24">
        <v>2.5</v>
      </c>
      <c r="N24">
        <v>0</v>
      </c>
      <c r="O24">
        <v>0</v>
      </c>
      <c r="P24">
        <v>0</v>
      </c>
      <c r="Q24">
        <v>0</v>
      </c>
      <c r="R24">
        <v>0</v>
      </c>
      <c r="S24">
        <f t="shared" si="20"/>
        <v>0</v>
      </c>
      <c r="T24">
        <f t="shared" si="21"/>
        <v>0</v>
      </c>
      <c r="U24">
        <f t="shared" si="22"/>
        <v>0</v>
      </c>
      <c r="V24">
        <f t="shared" si="23"/>
        <v>0</v>
      </c>
      <c r="X24">
        <v>2.5</v>
      </c>
      <c r="Y24">
        <v>1.1000000000000001</v>
      </c>
      <c r="Z24">
        <v>0.6</v>
      </c>
      <c r="AA24">
        <v>1.3</v>
      </c>
      <c r="AB24">
        <v>1.4</v>
      </c>
      <c r="AC24">
        <v>1.9</v>
      </c>
      <c r="AD24">
        <f t="shared" si="24"/>
        <v>0.35590260840104365</v>
      </c>
      <c r="AE24">
        <f t="shared" si="25"/>
        <v>2.7111865403109395E-2</v>
      </c>
      <c r="AF24">
        <f t="shared" si="26"/>
        <v>1.2600000000000002</v>
      </c>
      <c r="AG24">
        <f t="shared" si="27"/>
        <v>1.6042780748663103E-2</v>
      </c>
    </row>
    <row r="25" spans="1:33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f t="shared" si="16"/>
        <v>0</v>
      </c>
      <c r="H25">
        <f t="shared" si="17"/>
        <v>0</v>
      </c>
      <c r="I25">
        <f t="shared" si="18"/>
        <v>0</v>
      </c>
      <c r="J25">
        <f t="shared" si="19"/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f t="shared" si="20"/>
        <v>0</v>
      </c>
      <c r="T25">
        <f t="shared" si="21"/>
        <v>0</v>
      </c>
      <c r="U25">
        <f t="shared" si="22"/>
        <v>0</v>
      </c>
      <c r="V25">
        <f t="shared" si="23"/>
        <v>0</v>
      </c>
      <c r="X25">
        <v>3</v>
      </c>
      <c r="Y25">
        <v>0.3</v>
      </c>
      <c r="Z25">
        <v>0.5</v>
      </c>
      <c r="AA25">
        <v>0.6</v>
      </c>
      <c r="AB25">
        <v>0.5</v>
      </c>
      <c r="AC25">
        <v>0.5</v>
      </c>
      <c r="AD25">
        <f t="shared" si="24"/>
        <v>0.12583057392117913</v>
      </c>
      <c r="AE25">
        <f t="shared" si="25"/>
        <v>9.5854919385778021E-3</v>
      </c>
      <c r="AF25">
        <f t="shared" si="26"/>
        <v>0.48</v>
      </c>
      <c r="AG25">
        <f t="shared" si="27"/>
        <v>6.1115355233002282E-3</v>
      </c>
    </row>
    <row r="26" spans="1:33" x14ac:dyDescent="0.25">
      <c r="A26">
        <v>3.5</v>
      </c>
      <c r="B26">
        <v>0</v>
      </c>
      <c r="C26">
        <v>0</v>
      </c>
      <c r="D26">
        <v>0</v>
      </c>
      <c r="E26">
        <v>0</v>
      </c>
      <c r="F26">
        <v>0</v>
      </c>
      <c r="G26">
        <f t="shared" si="16"/>
        <v>0</v>
      </c>
      <c r="H26">
        <f t="shared" si="17"/>
        <v>0</v>
      </c>
      <c r="I26">
        <f t="shared" si="18"/>
        <v>0</v>
      </c>
      <c r="J26">
        <f t="shared" si="19"/>
        <v>0</v>
      </c>
      <c r="M26">
        <v>3.5</v>
      </c>
      <c r="N26">
        <v>0</v>
      </c>
      <c r="O26">
        <v>0</v>
      </c>
      <c r="P26">
        <v>0</v>
      </c>
      <c r="Q26">
        <v>0</v>
      </c>
      <c r="R26">
        <v>0</v>
      </c>
      <c r="S26">
        <f t="shared" si="20"/>
        <v>0</v>
      </c>
      <c r="T26">
        <f t="shared" si="21"/>
        <v>0</v>
      </c>
      <c r="U26">
        <f t="shared" si="22"/>
        <v>0</v>
      </c>
      <c r="V26">
        <f t="shared" si="23"/>
        <v>0</v>
      </c>
      <c r="X26">
        <v>3.5</v>
      </c>
      <c r="Y26">
        <v>0.2</v>
      </c>
      <c r="Z26">
        <v>0.3</v>
      </c>
      <c r="AA26">
        <v>0.1</v>
      </c>
      <c r="AB26">
        <v>0.1</v>
      </c>
      <c r="AC26">
        <v>0</v>
      </c>
      <c r="AD26">
        <f t="shared" si="24"/>
        <v>9.5742710775633871E-2</v>
      </c>
      <c r="AE26">
        <f t="shared" si="25"/>
        <v>7.2934657589045233E-3</v>
      </c>
      <c r="AF26">
        <f t="shared" si="26"/>
        <v>0.13999999999999999</v>
      </c>
      <c r="AG26">
        <f t="shared" si="27"/>
        <v>1.7825311942958999E-3</v>
      </c>
    </row>
    <row r="27" spans="1:33" x14ac:dyDescent="0.25">
      <c r="A27">
        <v>4</v>
      </c>
      <c r="B27">
        <v>0</v>
      </c>
      <c r="C27">
        <v>0</v>
      </c>
      <c r="D27">
        <v>0</v>
      </c>
      <c r="E27">
        <v>0</v>
      </c>
      <c r="F27">
        <v>0</v>
      </c>
      <c r="G27">
        <f t="shared" si="16"/>
        <v>0</v>
      </c>
      <c r="H27">
        <f t="shared" si="17"/>
        <v>0</v>
      </c>
      <c r="I27">
        <f t="shared" si="18"/>
        <v>0</v>
      </c>
      <c r="J27">
        <f t="shared" si="19"/>
        <v>0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f t="shared" si="20"/>
        <v>0</v>
      </c>
      <c r="T27">
        <f t="shared" si="21"/>
        <v>0</v>
      </c>
      <c r="U27">
        <f t="shared" si="22"/>
        <v>0</v>
      </c>
      <c r="V27">
        <f t="shared" si="23"/>
        <v>0</v>
      </c>
      <c r="X27">
        <v>4</v>
      </c>
      <c r="Y27">
        <v>0</v>
      </c>
      <c r="Z27">
        <v>0</v>
      </c>
      <c r="AA27" s="1">
        <v>0.1</v>
      </c>
      <c r="AB27">
        <v>0</v>
      </c>
      <c r="AC27" s="1">
        <v>0.1</v>
      </c>
      <c r="AD27">
        <f t="shared" si="24"/>
        <v>0.05</v>
      </c>
      <c r="AE27">
        <f t="shared" si="25"/>
        <v>3.8088882693097306E-3</v>
      </c>
      <c r="AF27">
        <f t="shared" si="26"/>
        <v>0.04</v>
      </c>
      <c r="AG27">
        <f t="shared" si="27"/>
        <v>5.0929462694168572E-4</v>
      </c>
    </row>
    <row r="28" spans="1:33" x14ac:dyDescent="0.25">
      <c r="A28">
        <v>5</v>
      </c>
      <c r="B28">
        <v>0</v>
      </c>
      <c r="C28">
        <v>0</v>
      </c>
      <c r="D28">
        <v>0</v>
      </c>
      <c r="E28">
        <v>0</v>
      </c>
      <c r="F28">
        <v>0</v>
      </c>
      <c r="G28">
        <f t="shared" si="16"/>
        <v>0</v>
      </c>
      <c r="H28">
        <f t="shared" si="17"/>
        <v>0</v>
      </c>
      <c r="I28">
        <f t="shared" si="18"/>
        <v>0</v>
      </c>
      <c r="J28">
        <f t="shared" si="19"/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f t="shared" si="20"/>
        <v>0</v>
      </c>
      <c r="T28">
        <f t="shared" si="21"/>
        <v>0</v>
      </c>
      <c r="U28">
        <f t="shared" si="22"/>
        <v>0</v>
      </c>
      <c r="V28">
        <f t="shared" si="23"/>
        <v>0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f t="shared" si="24"/>
        <v>0</v>
      </c>
      <c r="AE28">
        <f t="shared" si="25"/>
        <v>0</v>
      </c>
      <c r="AF28">
        <f t="shared" si="26"/>
        <v>0</v>
      </c>
      <c r="AG28">
        <f t="shared" si="27"/>
        <v>0</v>
      </c>
    </row>
    <row r="29" spans="1:33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f>1/10</f>
        <v>0.1</v>
      </c>
      <c r="G29">
        <f t="shared" ref="G29" si="28">(STDEVA(B29:F29))</f>
        <v>4.4721359549995801E-2</v>
      </c>
      <c r="H29">
        <f t="shared" ref="H29" si="29">(G29/11.69923)</f>
        <v>3.822589995238644E-3</v>
      </c>
      <c r="I29">
        <f t="shared" ref="I29" si="30">(AVERAGE(B29:F29))</f>
        <v>0.02</v>
      </c>
      <c r="J29">
        <f t="shared" ref="J29" si="31">(I29/47.02)</f>
        <v>4.2535091450446614E-4</v>
      </c>
      <c r="M29" t="s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f t="shared" si="20"/>
        <v>0</v>
      </c>
      <c r="T29">
        <f t="shared" si="21"/>
        <v>0</v>
      </c>
      <c r="U29">
        <f t="shared" si="22"/>
        <v>0</v>
      </c>
      <c r="V29">
        <f t="shared" si="23"/>
        <v>0</v>
      </c>
      <c r="X29" t="s">
        <v>16</v>
      </c>
      <c r="Y29">
        <v>0</v>
      </c>
      <c r="Z29">
        <v>0</v>
      </c>
      <c r="AA29">
        <f>1/10</f>
        <v>0.1</v>
      </c>
      <c r="AB29">
        <v>0</v>
      </c>
      <c r="AC29">
        <v>0</v>
      </c>
      <c r="AD29">
        <f t="shared" si="24"/>
        <v>0.05</v>
      </c>
      <c r="AE29">
        <f t="shared" ref="AE29" si="32">(AD29/13.12719)</f>
        <v>3.8088882693097306E-3</v>
      </c>
      <c r="AF29">
        <f t="shared" ref="AF29" si="33">(AVERAGE(Y29:AC29))</f>
        <v>0.02</v>
      </c>
      <c r="AG29">
        <f t="shared" ref="AG29" si="34">(AF29/78.54)</f>
        <v>2.5464731347084286E-4</v>
      </c>
    </row>
    <row r="31" spans="1:33" x14ac:dyDescent="0.25">
      <c r="A3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to each colors mx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niedrelab@outlook.com</cp:lastModifiedBy>
  <cp:revision/>
  <dcterms:created xsi:type="dcterms:W3CDTF">2021-08-23T14:19:32Z</dcterms:created>
  <dcterms:modified xsi:type="dcterms:W3CDTF">2021-10-12T13:23:32Z</dcterms:modified>
  <cp:category/>
  <cp:contentStatus/>
</cp:coreProperties>
</file>