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MC_paper/MC_paper_plots/LabExperiments (Figure 4 &amp; Figure 5)/"/>
    </mc:Choice>
  </mc:AlternateContent>
  <xr:revisionPtr revIDLastSave="771" documentId="11_E60897F41BE170836B02CE998F75CCDC64E183C8" xr6:coauthVersionLast="47" xr6:coauthVersionMax="47" xr10:uidLastSave="{2182D772-17BF-481F-BDB7-B5B93FAB4215}"/>
  <bookViews>
    <workbookView xWindow="-120" yWindow="-120" windowWidth="29040" windowHeight="15840" firstSheet="1" activeTab="1" xr2:uid="{00000000-000D-0000-FFFF-FFFF00000000}"/>
  </bookViews>
  <sheets>
    <sheet name="0.3mmSD" sheetId="1" r:id="rId1"/>
    <sheet name="3mmS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H27" i="2" s="1"/>
  <c r="I27" i="2"/>
  <c r="J27" i="2"/>
  <c r="G27" i="1"/>
  <c r="H27" i="1" s="1"/>
  <c r="I27" i="1"/>
  <c r="J27" i="1"/>
  <c r="Q12" i="1"/>
  <c r="R12" i="1" s="1"/>
  <c r="S12" i="1"/>
  <c r="T12" i="1"/>
  <c r="Q12" i="2"/>
  <c r="S12" i="2" s="1"/>
  <c r="R12" i="2"/>
  <c r="T12" i="2"/>
  <c r="G12" i="2"/>
  <c r="I12" i="2" s="1"/>
  <c r="H12" i="2"/>
  <c r="J12" i="2" s="1"/>
  <c r="G12" i="1"/>
  <c r="I12" i="1" s="1"/>
  <c r="H12" i="1"/>
  <c r="J12" i="1" s="1"/>
  <c r="H18" i="1"/>
  <c r="J6" i="1"/>
  <c r="J7" i="1"/>
  <c r="J8" i="1"/>
  <c r="J9" i="1"/>
  <c r="J10" i="1"/>
  <c r="J11" i="1"/>
  <c r="J5" i="1"/>
  <c r="I6" i="1"/>
  <c r="I7" i="1"/>
  <c r="I8" i="1"/>
  <c r="I9" i="1"/>
  <c r="I10" i="1"/>
  <c r="I11" i="1"/>
  <c r="I5" i="1"/>
  <c r="H19" i="2" l="1"/>
  <c r="H21" i="2"/>
  <c r="H22" i="2"/>
  <c r="H23" i="2"/>
  <c r="H24" i="2"/>
  <c r="H25" i="2"/>
  <c r="H26" i="2"/>
  <c r="H18" i="2"/>
  <c r="J19" i="2"/>
  <c r="J21" i="2"/>
  <c r="J22" i="2"/>
  <c r="J18" i="2"/>
  <c r="I24" i="2"/>
  <c r="J24" i="2" s="1"/>
  <c r="G24" i="2"/>
  <c r="I22" i="2"/>
  <c r="G22" i="2"/>
  <c r="I24" i="1"/>
  <c r="J24" i="1" s="1"/>
  <c r="G24" i="1"/>
  <c r="H24" i="1" s="1"/>
  <c r="G22" i="1"/>
  <c r="H22" i="1" s="1"/>
  <c r="I22" i="1" l="1"/>
  <c r="J22" i="1" s="1"/>
  <c r="I26" i="2"/>
  <c r="J26" i="2" s="1"/>
  <c r="G26" i="2"/>
  <c r="I25" i="2"/>
  <c r="J25" i="2" s="1"/>
  <c r="G25" i="2"/>
  <c r="I23" i="2"/>
  <c r="J23" i="2" s="1"/>
  <c r="G23" i="2"/>
  <c r="I21" i="2"/>
  <c r="G21" i="2"/>
  <c r="I20" i="2"/>
  <c r="J20" i="2" s="1"/>
  <c r="G20" i="2"/>
  <c r="H20" i="2" s="1"/>
  <c r="I19" i="2"/>
  <c r="G19" i="2"/>
  <c r="I18" i="2"/>
  <c r="G18" i="2"/>
  <c r="I26" i="1"/>
  <c r="J26" i="1" s="1"/>
  <c r="G26" i="1"/>
  <c r="H26" i="1" s="1"/>
  <c r="I25" i="1"/>
  <c r="J25" i="1" s="1"/>
  <c r="G25" i="1"/>
  <c r="H25" i="1" s="1"/>
  <c r="I23" i="1"/>
  <c r="J23" i="1" s="1"/>
  <c r="G23" i="1"/>
  <c r="H23" i="1" s="1"/>
  <c r="I21" i="1"/>
  <c r="J21" i="1" s="1"/>
  <c r="G21" i="1"/>
  <c r="H21" i="1" s="1"/>
  <c r="I20" i="1"/>
  <c r="J20" i="1" s="1"/>
  <c r="G20" i="1"/>
  <c r="H20" i="1" s="1"/>
  <c r="I19" i="1"/>
  <c r="J19" i="1" s="1"/>
  <c r="G19" i="1"/>
  <c r="H19" i="1" s="1"/>
  <c r="I18" i="1"/>
  <c r="J18" i="1" s="1"/>
  <c r="G18" i="1"/>
  <c r="Q7" i="1"/>
  <c r="R7" i="1" s="1"/>
  <c r="S6" i="1"/>
  <c r="T6" i="1" s="1"/>
  <c r="R11" i="2"/>
  <c r="T11" i="2" s="1"/>
  <c r="Q11" i="2"/>
  <c r="S11" i="2" s="1"/>
  <c r="H11" i="2"/>
  <c r="J11" i="2" s="1"/>
  <c r="G11" i="2"/>
  <c r="I11" i="2" s="1"/>
  <c r="R10" i="2"/>
  <c r="T10" i="2" s="1"/>
  <c r="Q10" i="2"/>
  <c r="S10" i="2" s="1"/>
  <c r="H10" i="2"/>
  <c r="J10" i="2" s="1"/>
  <c r="G10" i="2"/>
  <c r="I10" i="2" s="1"/>
  <c r="R9" i="2"/>
  <c r="T9" i="2" s="1"/>
  <c r="Q9" i="2"/>
  <c r="S9" i="2" s="1"/>
  <c r="H9" i="2"/>
  <c r="J9" i="2" s="1"/>
  <c r="G9" i="2"/>
  <c r="I9" i="2" s="1"/>
  <c r="R8" i="2"/>
  <c r="T8" i="2" s="1"/>
  <c r="Q8" i="2"/>
  <c r="S8" i="2" s="1"/>
  <c r="H8" i="2"/>
  <c r="J8" i="2" s="1"/>
  <c r="G8" i="2"/>
  <c r="I8" i="2" s="1"/>
  <c r="R7" i="2"/>
  <c r="T7" i="2" s="1"/>
  <c r="Q7" i="2"/>
  <c r="S7" i="2" s="1"/>
  <c r="H7" i="2"/>
  <c r="J7" i="2" s="1"/>
  <c r="G7" i="2"/>
  <c r="I7" i="2" s="1"/>
  <c r="R6" i="2"/>
  <c r="T6" i="2" s="1"/>
  <c r="Q6" i="2"/>
  <c r="S6" i="2" s="1"/>
  <c r="H6" i="2"/>
  <c r="J6" i="2" s="1"/>
  <c r="G6" i="2"/>
  <c r="I6" i="2" s="1"/>
  <c r="R5" i="2"/>
  <c r="T5" i="2" s="1"/>
  <c r="Q5" i="2"/>
  <c r="S5" i="2" s="1"/>
  <c r="H5" i="2"/>
  <c r="J5" i="2" s="1"/>
  <c r="G5" i="2"/>
  <c r="I5" i="2" s="1"/>
  <c r="S7" i="1"/>
  <c r="T7" i="1" s="1"/>
  <c r="S8" i="1"/>
  <c r="T8" i="1" s="1"/>
  <c r="S9" i="1"/>
  <c r="T9" i="1" s="1"/>
  <c r="S10" i="1"/>
  <c r="T10" i="1" s="1"/>
  <c r="S11" i="1"/>
  <c r="T11" i="1" s="1"/>
  <c r="Q6" i="1"/>
  <c r="R6" i="1" s="1"/>
  <c r="Q8" i="1"/>
  <c r="R8" i="1" s="1"/>
  <c r="Q9" i="1"/>
  <c r="R9" i="1" s="1"/>
  <c r="Q10" i="1"/>
  <c r="R10" i="1" s="1"/>
  <c r="Q11" i="1"/>
  <c r="R11" i="1" s="1"/>
  <c r="S5" i="1"/>
  <c r="T5" i="1" s="1"/>
  <c r="Q5" i="1"/>
  <c r="R5" i="1" s="1"/>
  <c r="H6" i="1"/>
  <c r="H7" i="1"/>
  <c r="H8" i="1"/>
  <c r="H9" i="1"/>
  <c r="H10" i="1"/>
  <c r="H11" i="1"/>
  <c r="G6" i="1"/>
  <c r="G7" i="1"/>
  <c r="G8" i="1"/>
  <c r="G9" i="1"/>
  <c r="G10" i="1"/>
  <c r="G11" i="1"/>
  <c r="H5" i="1"/>
  <c r="G5" i="1"/>
</calcChain>
</file>

<file path=xl/sharedStrings.xml><?xml version="1.0" encoding="utf-8"?>
<sst xmlns="http://schemas.openxmlformats.org/spreadsheetml/2006/main" count="78" uniqueCount="17">
  <si>
    <t>Blue-Green</t>
  </si>
  <si>
    <t>Red</t>
  </si>
  <si>
    <t xml:space="preserve">Mean Peak Amplitude </t>
  </si>
  <si>
    <t>tissue depth (mm)</t>
  </si>
  <si>
    <t>trial1</t>
  </si>
  <si>
    <t>trial2</t>
  </si>
  <si>
    <t>trial3</t>
  </si>
  <si>
    <t>trial4</t>
  </si>
  <si>
    <t>trial5</t>
  </si>
  <si>
    <t>SD</t>
  </si>
  <si>
    <t>AVG</t>
  </si>
  <si>
    <t>Normalized SD</t>
  </si>
  <si>
    <t>Normalized</t>
  </si>
  <si>
    <t>control</t>
  </si>
  <si>
    <t>CONTROL</t>
  </si>
  <si>
    <t>NIR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</si>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</sst>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workbookViewId="0">
      <selection activeCell="N19" sqref="N19"/>
    </sheetView>
  </sheetViews>
  <sheetFormatPr defaultColWidth="8.85546875" defaultRowHeight="15"/>
  <cols>
    <col min="1" max="1" width="17.7109375" bestFit="1" customWidth="1"/>
    <col min="2" max="2" width="9.28515625" bestFit="1" customWidth="1"/>
    <col min="3" max="3" width="12.140625" bestFit="1" customWidth="1"/>
    <col min="4" max="4" width="9.28515625" bestFit="1" customWidth="1"/>
    <col min="6" max="6" width="9.28515625" bestFit="1" customWidth="1"/>
    <col min="8" max="8" width="14.42578125" customWidth="1"/>
    <col min="9" max="9" width="14.140625" bestFit="1" customWidth="1"/>
    <col min="10" max="10" width="12" bestFit="1" customWidth="1"/>
    <col min="11" max="11" width="17.7109375" bestFit="1" customWidth="1"/>
    <col min="18" max="18" width="14.140625" bestFit="1" customWidth="1"/>
    <col min="20" max="20" width="11.42578125" bestFit="1" customWidth="1"/>
    <col min="29" max="29" width="14.28515625" bestFit="1" customWidth="1"/>
    <col min="30" max="30" width="8.7109375" bestFit="1" customWidth="1"/>
  </cols>
  <sheetData>
    <row r="1" spans="1:20">
      <c r="C1" t="s">
        <v>0</v>
      </c>
      <c r="M1" t="s">
        <v>1</v>
      </c>
    </row>
    <row r="3" spans="1:20">
      <c r="B3" t="s">
        <v>2</v>
      </c>
      <c r="L3" t="s">
        <v>2</v>
      </c>
    </row>
    <row r="4" spans="1:20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3</v>
      </c>
      <c r="L4" t="s">
        <v>4</v>
      </c>
      <c r="M4" t="s">
        <v>5</v>
      </c>
      <c r="N4" t="s">
        <v>6</v>
      </c>
      <c r="O4" t="s">
        <v>7</v>
      </c>
      <c r="P4" t="s">
        <v>8</v>
      </c>
      <c r="Q4" t="s">
        <v>9</v>
      </c>
      <c r="R4" t="s">
        <v>11</v>
      </c>
      <c r="S4" t="s">
        <v>10</v>
      </c>
      <c r="T4" t="s">
        <v>12</v>
      </c>
    </row>
    <row r="5" spans="1:20">
      <c r="A5">
        <v>0.75</v>
      </c>
      <c r="B5">
        <v>218.75489999999999</v>
      </c>
      <c r="C5">
        <v>192.33760000000001</v>
      </c>
      <c r="D5">
        <v>127.36790000000001</v>
      </c>
      <c r="E5">
        <v>349.54500000000002</v>
      </c>
      <c r="F5">
        <v>275.029</v>
      </c>
      <c r="G5">
        <f>(STDEVA(B5:F5))</f>
        <v>84.206435840005668</v>
      </c>
      <c r="H5">
        <f>(AVERAGE(B5:F5))</f>
        <v>232.60687999999999</v>
      </c>
      <c r="I5">
        <f>(G5/84.20644)</f>
        <v>0.99999995059767</v>
      </c>
      <c r="J5">
        <f>(H5/232.60688)</f>
        <v>1</v>
      </c>
      <c r="K5">
        <v>0.75</v>
      </c>
      <c r="L5" s="1">
        <v>9878.2999999999993</v>
      </c>
      <c r="M5" s="1">
        <v>10528</v>
      </c>
      <c r="N5" s="1">
        <v>10458</v>
      </c>
      <c r="O5" s="1">
        <v>9363.6</v>
      </c>
      <c r="P5" s="1">
        <v>10134</v>
      </c>
      <c r="Q5">
        <f>(STDEVA(L5:P5))</f>
        <v>474.3747274044012</v>
      </c>
      <c r="R5">
        <f>(Q5/474.3747)</f>
        <v>1.0000000577695252</v>
      </c>
      <c r="S5" s="1">
        <f>(AVERAGE(L5:P5))</f>
        <v>10072.380000000001</v>
      </c>
      <c r="T5" s="1">
        <f>(S5/10100)</f>
        <v>0.9972653465346536</v>
      </c>
    </row>
    <row r="6" spans="1:20">
      <c r="A6">
        <v>1</v>
      </c>
      <c r="B6">
        <v>21.608000000000001</v>
      </c>
      <c r="C6">
        <v>22.208100000000002</v>
      </c>
      <c r="D6">
        <v>21.3004</v>
      </c>
      <c r="E6">
        <v>21.878599999999999</v>
      </c>
      <c r="F6">
        <v>21.152899999999999</v>
      </c>
      <c r="G6">
        <f t="shared" ref="G6:G12" si="0">(STDEVA(B6:F6))</f>
        <v>0.42800272779504644</v>
      </c>
      <c r="H6">
        <f t="shared" ref="H6:H12" si="1">(AVERAGE(B6:F6))</f>
        <v>21.629600000000003</v>
      </c>
      <c r="I6">
        <f t="shared" ref="I6:I12" si="2">(G6/84.20644)</f>
        <v>5.0827790344188219E-3</v>
      </c>
      <c r="J6">
        <f t="shared" ref="J6:J12" si="3">(H6/232.60688)</f>
        <v>9.2987791246759363E-2</v>
      </c>
      <c r="K6">
        <v>1</v>
      </c>
      <c r="L6">
        <v>380.096</v>
      </c>
      <c r="M6">
        <v>483.57429999999999</v>
      </c>
      <c r="N6">
        <v>541.35350000000005</v>
      </c>
      <c r="O6">
        <v>589.0335</v>
      </c>
      <c r="P6">
        <v>577.49040000000002</v>
      </c>
      <c r="Q6">
        <f t="shared" ref="Q6:Q12" si="4">(STDEVA(L6:P6))</f>
        <v>85.534782892826811</v>
      </c>
      <c r="R6">
        <f t="shared" ref="R6:R12" si="5">(Q6/474.3747)</f>
        <v>0.18031059180185369</v>
      </c>
      <c r="S6" s="1">
        <f>(AVERAGE(L6:P6))</f>
        <v>514.30953999999997</v>
      </c>
      <c r="T6" s="1">
        <f t="shared" ref="T6:T12" si="6">(S6/10100)</f>
        <v>5.092173663366336E-2</v>
      </c>
    </row>
    <row r="7" spans="1:20">
      <c r="A7">
        <v>1.5</v>
      </c>
      <c r="B7">
        <v>6.6981000000000002</v>
      </c>
      <c r="C7">
        <v>5.7000999999999999</v>
      </c>
      <c r="D7">
        <v>5.5355999999999996</v>
      </c>
      <c r="E7">
        <v>7.3246000000000002</v>
      </c>
      <c r="F7">
        <v>5.6342999999999996</v>
      </c>
      <c r="G7">
        <f t="shared" si="0"/>
        <v>0.79401983161632161</v>
      </c>
      <c r="H7">
        <f t="shared" si="1"/>
        <v>6.1785399999999999</v>
      </c>
      <c r="I7">
        <f t="shared" si="2"/>
        <v>9.4294430641685082E-3</v>
      </c>
      <c r="J7">
        <f t="shared" si="3"/>
        <v>2.6562154997307044E-2</v>
      </c>
      <c r="K7">
        <v>1.5</v>
      </c>
      <c r="L7">
        <v>115.6866</v>
      </c>
      <c r="M7">
        <v>105.9794</v>
      </c>
      <c r="N7">
        <v>125.533</v>
      </c>
      <c r="O7">
        <v>114.7851</v>
      </c>
      <c r="P7">
        <v>103.09650000000001</v>
      </c>
      <c r="Q7">
        <f>(STDEVA(L7:P7))</f>
        <v>8.871968889541936</v>
      </c>
      <c r="R7">
        <f t="shared" si="5"/>
        <v>1.8702449539450428E-2</v>
      </c>
      <c r="S7" s="1">
        <f t="shared" ref="S7:S12" si="7">(AVERAGE(L7:P7))</f>
        <v>113.01612</v>
      </c>
      <c r="T7" s="1">
        <f t="shared" si="6"/>
        <v>1.1189714851485148E-2</v>
      </c>
    </row>
    <row r="8" spans="1:20">
      <c r="A8">
        <v>2</v>
      </c>
      <c r="B8">
        <v>0</v>
      </c>
      <c r="C8">
        <v>0</v>
      </c>
      <c r="D8">
        <v>5.2805999999999997</v>
      </c>
      <c r="E8">
        <v>0</v>
      </c>
      <c r="F8">
        <v>4.9680999999999997</v>
      </c>
      <c r="G8">
        <f t="shared" si="0"/>
        <v>2.8088958521098641</v>
      </c>
      <c r="H8">
        <f t="shared" si="1"/>
        <v>2.0497399999999999</v>
      </c>
      <c r="I8">
        <f t="shared" si="2"/>
        <v>3.3357256904695938E-2</v>
      </c>
      <c r="J8">
        <f t="shared" si="3"/>
        <v>8.8120351384275483E-3</v>
      </c>
      <c r="K8">
        <v>2</v>
      </c>
      <c r="L8">
        <v>0</v>
      </c>
      <c r="M8">
        <v>62.167999999999999</v>
      </c>
      <c r="N8">
        <v>62.812199999999997</v>
      </c>
      <c r="O8">
        <v>0</v>
      </c>
      <c r="P8">
        <v>0</v>
      </c>
      <c r="Q8">
        <f t="shared" si="4"/>
        <v>34.227995173658655</v>
      </c>
      <c r="R8">
        <f t="shared" si="5"/>
        <v>7.2153922149850433E-2</v>
      </c>
      <c r="S8" s="1">
        <f t="shared" si="7"/>
        <v>24.996040000000001</v>
      </c>
      <c r="T8" s="1">
        <f t="shared" si="6"/>
        <v>2.4748554455445546E-3</v>
      </c>
    </row>
    <row r="9" spans="1:20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4"/>
        <v>0</v>
      </c>
      <c r="R9">
        <f t="shared" si="5"/>
        <v>0</v>
      </c>
      <c r="S9" s="1">
        <f t="shared" si="7"/>
        <v>0</v>
      </c>
      <c r="T9" s="1">
        <f t="shared" si="6"/>
        <v>0</v>
      </c>
    </row>
    <row r="10" spans="1:20">
      <c r="A10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4"/>
        <v>0</v>
      </c>
      <c r="R10">
        <f t="shared" si="5"/>
        <v>0</v>
      </c>
      <c r="S10" s="1">
        <f t="shared" si="7"/>
        <v>0</v>
      </c>
      <c r="T10" s="1">
        <f t="shared" si="6"/>
        <v>0</v>
      </c>
    </row>
    <row r="11" spans="1:20">
      <c r="A11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4"/>
        <v>0</v>
      </c>
      <c r="R11">
        <f t="shared" si="5"/>
        <v>0</v>
      </c>
      <c r="S11" s="1">
        <f t="shared" si="7"/>
        <v>0</v>
      </c>
      <c r="T11" s="1">
        <f t="shared" si="6"/>
        <v>0</v>
      </c>
    </row>
    <row r="12" spans="1:20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 t="s">
        <v>14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4"/>
        <v>0</v>
      </c>
      <c r="R12">
        <f t="shared" si="5"/>
        <v>0</v>
      </c>
      <c r="S12" s="1">
        <f t="shared" si="7"/>
        <v>0</v>
      </c>
      <c r="T12" s="1">
        <f t="shared" si="6"/>
        <v>0</v>
      </c>
    </row>
    <row r="14" spans="1:20">
      <c r="D14" t="s">
        <v>15</v>
      </c>
    </row>
    <row r="16" spans="1:20">
      <c r="B16" t="s">
        <v>2</v>
      </c>
    </row>
    <row r="17" spans="1:10">
      <c r="A17" t="s">
        <v>3</v>
      </c>
      <c r="B17" t="s">
        <v>4</v>
      </c>
      <c r="C17" t="s">
        <v>5</v>
      </c>
      <c r="D17" t="s">
        <v>6</v>
      </c>
      <c r="E17" s="1" t="s">
        <v>7</v>
      </c>
      <c r="F17" s="1" t="s">
        <v>8</v>
      </c>
      <c r="G17" t="s">
        <v>9</v>
      </c>
      <c r="H17" t="s">
        <v>11</v>
      </c>
      <c r="I17" t="s">
        <v>10</v>
      </c>
      <c r="J17" t="s">
        <v>12</v>
      </c>
    </row>
    <row r="18" spans="1:10">
      <c r="A18">
        <v>0.75</v>
      </c>
      <c r="B18" s="1">
        <v>2194.395</v>
      </c>
      <c r="C18" s="1">
        <v>1669.9480000000001</v>
      </c>
      <c r="D18" s="1">
        <v>1904.181</v>
      </c>
      <c r="E18" s="1">
        <v>3299.0419999999999</v>
      </c>
      <c r="F18" s="1">
        <v>2767.4369999999999</v>
      </c>
      <c r="G18">
        <f>(STDEVA(B18:F18))</f>
        <v>663.12281747448731</v>
      </c>
      <c r="H18">
        <f>(G18/663.1228)</f>
        <v>1.0000000263518118</v>
      </c>
      <c r="I18" s="1">
        <f>(AVERAGE(B18:F18))</f>
        <v>2367.0005999999998</v>
      </c>
      <c r="J18" s="1">
        <f>(I18/2360)</f>
        <v>1.0029663559322033</v>
      </c>
    </row>
    <row r="19" spans="1:10">
      <c r="A19">
        <v>1</v>
      </c>
      <c r="B19" s="1">
        <v>1096.5440000000001</v>
      </c>
      <c r="C19" s="1">
        <v>1302.886</v>
      </c>
      <c r="D19" s="1">
        <v>933.83199999999999</v>
      </c>
      <c r="E19" s="1">
        <v>719.45899999999995</v>
      </c>
      <c r="F19" s="1">
        <v>514.49</v>
      </c>
      <c r="G19">
        <f t="shared" ref="G19" si="8">(STDEVA(B19:F19))</f>
        <v>309.19283070310644</v>
      </c>
      <c r="H19">
        <f>(G19/661.7205)</f>
        <v>0.4672559346477953</v>
      </c>
      <c r="I19" s="1">
        <f>(AVERAGE(B19:F19))</f>
        <v>913.44220000000007</v>
      </c>
      <c r="J19" s="1">
        <f>(I19/2360)</f>
        <v>0.387051779661017</v>
      </c>
    </row>
    <row r="20" spans="1:10">
      <c r="A20">
        <v>1.5</v>
      </c>
      <c r="B20">
        <v>418.702</v>
      </c>
      <c r="C20">
        <v>410.613</v>
      </c>
      <c r="D20">
        <v>415.613</v>
      </c>
      <c r="E20">
        <v>334.57299999999998</v>
      </c>
      <c r="F20">
        <v>295.55900000000003</v>
      </c>
      <c r="G20">
        <f>(STDEVA(B20:F20))</f>
        <v>56.508363168649517</v>
      </c>
      <c r="H20">
        <f t="shared" ref="H20:H27" si="9">(G20/474.3747)</f>
        <v>0.11912178952344953</v>
      </c>
      <c r="I20" s="1">
        <f t="shared" ref="I20:I27" si="10">(AVERAGE(B20:F20))</f>
        <v>375.01200000000006</v>
      </c>
      <c r="J20" s="1">
        <f t="shared" ref="J20:J27" si="11">(I20/10100)</f>
        <v>3.7129900990099017E-2</v>
      </c>
    </row>
    <row r="21" spans="1:10">
      <c r="A21">
        <v>2</v>
      </c>
      <c r="B21">
        <v>82.748999999999995</v>
      </c>
      <c r="C21">
        <v>64.56</v>
      </c>
      <c r="D21">
        <v>64.188999999999993</v>
      </c>
      <c r="E21">
        <v>64.346999999999994</v>
      </c>
      <c r="F21">
        <v>64.066999999999993</v>
      </c>
      <c r="G21">
        <f t="shared" ref="G21:G27" si="12">(STDEVA(B21:F21))</f>
        <v>8.2568406669863812</v>
      </c>
      <c r="H21">
        <f t="shared" si="9"/>
        <v>1.7405735733769911E-2</v>
      </c>
      <c r="I21" s="1">
        <f t="shared" si="10"/>
        <v>67.982399999999998</v>
      </c>
      <c r="J21" s="1">
        <f t="shared" si="11"/>
        <v>6.7309306930693064E-3</v>
      </c>
    </row>
    <row r="22" spans="1:10">
      <c r="A22">
        <v>2.5</v>
      </c>
      <c r="B22">
        <v>39.357999999999997</v>
      </c>
      <c r="C22">
        <v>42.091999999999999</v>
      </c>
      <c r="D22">
        <v>38.220999999999997</v>
      </c>
      <c r="E22">
        <v>40.496000000000002</v>
      </c>
      <c r="F22">
        <v>40.652999999999999</v>
      </c>
      <c r="G22">
        <f t="shared" si="12"/>
        <v>1.4570015442682289</v>
      </c>
      <c r="H22">
        <f t="shared" si="9"/>
        <v>3.0714149474418196E-3</v>
      </c>
      <c r="I22" s="1">
        <f t="shared" si="10"/>
        <v>40.164000000000001</v>
      </c>
      <c r="J22" s="1">
        <f t="shared" si="11"/>
        <v>3.9766336633663369E-3</v>
      </c>
    </row>
    <row r="23" spans="1:10">
      <c r="A23">
        <v>3</v>
      </c>
      <c r="B23">
        <v>40.612000000000002</v>
      </c>
      <c r="C23">
        <v>42.091999999999999</v>
      </c>
      <c r="D23">
        <v>45.38</v>
      </c>
      <c r="E23">
        <v>42.667000000000002</v>
      </c>
      <c r="F23">
        <v>43.9</v>
      </c>
      <c r="G23">
        <f t="shared" si="12"/>
        <v>1.8088626813553317</v>
      </c>
      <c r="H23">
        <f t="shared" si="9"/>
        <v>3.8131516738884506E-3</v>
      </c>
      <c r="I23" s="1">
        <f t="shared" si="10"/>
        <v>42.930199999999999</v>
      </c>
      <c r="J23" s="1">
        <f t="shared" si="11"/>
        <v>4.2505148514851484E-3</v>
      </c>
    </row>
    <row r="24" spans="1:10">
      <c r="A24">
        <v>3.5</v>
      </c>
      <c r="B24">
        <v>35.181600000000003</v>
      </c>
      <c r="C24">
        <v>0</v>
      </c>
      <c r="D24">
        <v>0</v>
      </c>
      <c r="E24">
        <v>30.582000000000001</v>
      </c>
      <c r="F24">
        <v>36.08</v>
      </c>
      <c r="G24">
        <f t="shared" si="12"/>
        <v>18.710600807884287</v>
      </c>
      <c r="H24">
        <f t="shared" si="9"/>
        <v>3.944266169313896E-2</v>
      </c>
      <c r="I24" s="1">
        <f t="shared" si="10"/>
        <v>20.36872</v>
      </c>
      <c r="J24" s="1">
        <f t="shared" si="11"/>
        <v>2.0167049504950497E-3</v>
      </c>
    </row>
    <row r="25" spans="1:10">
      <c r="A25">
        <v>4</v>
      </c>
      <c r="B25">
        <v>0</v>
      </c>
      <c r="C25" s="2">
        <v>30.253</v>
      </c>
      <c r="D25">
        <v>0</v>
      </c>
      <c r="E25">
        <v>0</v>
      </c>
      <c r="F25">
        <v>0</v>
      </c>
      <c r="G25">
        <f t="shared" si="12"/>
        <v>13.529552904660228</v>
      </c>
      <c r="H25">
        <f t="shared" si="9"/>
        <v>2.8520814673843754E-2</v>
      </c>
      <c r="I25" s="1">
        <f t="shared" si="10"/>
        <v>6.0506000000000002</v>
      </c>
      <c r="J25" s="1">
        <f t="shared" si="11"/>
        <v>5.9906930693069313E-4</v>
      </c>
    </row>
    <row r="26" spans="1:10">
      <c r="A26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12"/>
        <v>0</v>
      </c>
      <c r="H26">
        <f t="shared" si="9"/>
        <v>0</v>
      </c>
      <c r="I26" s="1">
        <f t="shared" si="10"/>
        <v>0</v>
      </c>
      <c r="J26" s="1">
        <f t="shared" si="11"/>
        <v>0</v>
      </c>
    </row>
    <row r="27" spans="1:10">
      <c r="A27" t="s">
        <v>14</v>
      </c>
      <c r="B27">
        <v>0</v>
      </c>
      <c r="C27">
        <v>0</v>
      </c>
      <c r="D27">
        <v>0</v>
      </c>
      <c r="E27">
        <v>0</v>
      </c>
      <c r="F27">
        <v>28.937999999999999</v>
      </c>
      <c r="G27">
        <f t="shared" si="12"/>
        <v>12.941467026577783</v>
      </c>
      <c r="H27">
        <f t="shared" si="9"/>
        <v>2.7281107163973504E-2</v>
      </c>
      <c r="I27" s="1">
        <f t="shared" si="10"/>
        <v>5.7875999999999994</v>
      </c>
      <c r="J27" s="1">
        <f t="shared" si="11"/>
        <v>5.7302970297029695E-4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F957-C1F8-48FC-9EA9-51E382F5FA2E}">
  <dimension ref="A1:T27"/>
  <sheetViews>
    <sheetView tabSelected="1" workbookViewId="0">
      <selection activeCell="M19" sqref="M19"/>
    </sheetView>
  </sheetViews>
  <sheetFormatPr defaultColWidth="8.85546875" defaultRowHeight="15"/>
  <cols>
    <col min="1" max="1" width="17.7109375" bestFit="1" customWidth="1"/>
    <col min="2" max="2" width="9.28515625" bestFit="1" customWidth="1"/>
    <col min="8" max="8" width="13.5703125" customWidth="1"/>
    <col min="9" max="9" width="14.140625" bestFit="1" customWidth="1"/>
    <col min="10" max="10" width="11.42578125" bestFit="1" customWidth="1"/>
    <col min="11" max="11" width="17.7109375" bestFit="1" customWidth="1"/>
    <col min="19" max="19" width="14.140625" bestFit="1" customWidth="1"/>
    <col min="20" max="20" width="11.42578125" bestFit="1" customWidth="1"/>
  </cols>
  <sheetData>
    <row r="1" spans="1:20">
      <c r="D1" t="s">
        <v>0</v>
      </c>
      <c r="L1" t="s">
        <v>16</v>
      </c>
    </row>
    <row r="3" spans="1:20">
      <c r="B3" t="s">
        <v>2</v>
      </c>
      <c r="L3" t="s">
        <v>2</v>
      </c>
    </row>
    <row r="4" spans="1:20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3</v>
      </c>
      <c r="L4" t="s">
        <v>4</v>
      </c>
      <c r="M4" t="s">
        <v>5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11</v>
      </c>
      <c r="T4" t="s">
        <v>12</v>
      </c>
    </row>
    <row r="5" spans="1:20">
      <c r="A5">
        <v>0.75</v>
      </c>
      <c r="B5">
        <v>9.1904000000000003</v>
      </c>
      <c r="C5">
        <v>10.051299999999999</v>
      </c>
      <c r="D5">
        <v>8.7944999999999993</v>
      </c>
      <c r="E5">
        <v>8.8833000000000002</v>
      </c>
      <c r="F5">
        <v>8.8653999999999993</v>
      </c>
      <c r="G5">
        <f>(STDEVA(B5:F5))</f>
        <v>0.52255060711858325</v>
      </c>
      <c r="H5">
        <f>(AVERAGE(B5:F5))</f>
        <v>9.1569800000000008</v>
      </c>
      <c r="I5">
        <f>(G5/6.527158)</f>
        <v>8.0057906843772314E-2</v>
      </c>
      <c r="J5">
        <f>(H5/18.23876)</f>
        <v>0.50206154365757327</v>
      </c>
      <c r="K5">
        <v>0.75</v>
      </c>
      <c r="L5" s="1">
        <v>85.360200000000006</v>
      </c>
      <c r="M5" s="1">
        <v>0</v>
      </c>
      <c r="N5" s="1">
        <v>0</v>
      </c>
      <c r="O5" s="1">
        <v>0</v>
      </c>
      <c r="P5" s="1">
        <v>0</v>
      </c>
      <c r="Q5">
        <f>(STDEVA(L5:P5))</f>
        <v>38.174241954595509</v>
      </c>
      <c r="R5" s="1">
        <f>(AVERAGE(L5:P5))</f>
        <v>17.072040000000001</v>
      </c>
      <c r="S5" s="1">
        <f t="shared" ref="S5:S12" si="0">(Q5/38.17424)</f>
        <v>1.0000000512019496</v>
      </c>
      <c r="T5" s="1">
        <f t="shared" ref="T5:T12" si="1">(R5/17.1)</f>
        <v>0.99836491228070179</v>
      </c>
    </row>
    <row r="6" spans="1:20">
      <c r="A6">
        <v>1</v>
      </c>
      <c r="B6">
        <v>14.131</v>
      </c>
      <c r="C6">
        <v>13.5059</v>
      </c>
      <c r="D6">
        <v>12.839700000000001</v>
      </c>
      <c r="E6">
        <v>25.909700000000001</v>
      </c>
      <c r="F6">
        <v>24.807500000000001</v>
      </c>
      <c r="G6">
        <f t="shared" ref="G6:G12" si="2">(STDEVA(B6:F6))</f>
        <v>6.5271580828106117</v>
      </c>
      <c r="H6">
        <f t="shared" ref="H6:H12" si="3">(AVERAGE(B6:F6))</f>
        <v>18.238760000000003</v>
      </c>
      <c r="I6">
        <f t="shared" ref="I6:I12" si="4">(G6/6.527158)</f>
        <v>1.0000000126870856</v>
      </c>
      <c r="J6">
        <f t="shared" ref="J6:J12" si="5">(H6/18.23876)</f>
        <v>1.0000000000000002</v>
      </c>
      <c r="K6">
        <v>1</v>
      </c>
      <c r="L6">
        <v>66.033299999999997</v>
      </c>
      <c r="M6">
        <v>0</v>
      </c>
      <c r="N6">
        <v>0</v>
      </c>
      <c r="O6">
        <v>0</v>
      </c>
      <c r="P6">
        <v>0</v>
      </c>
      <c r="Q6">
        <f t="shared" ref="Q6:Q12" si="6">(STDEVA(L6:P6))</f>
        <v>29.530989515727374</v>
      </c>
      <c r="R6" s="1">
        <f t="shared" ref="R6:R12" si="7">(AVERAGE(L6:P6))</f>
        <v>13.206659999999999</v>
      </c>
      <c r="S6" s="1">
        <f t="shared" si="0"/>
        <v>0.77358421584103243</v>
      </c>
      <c r="T6" s="1">
        <f t="shared" si="1"/>
        <v>0.77231929824561396</v>
      </c>
    </row>
    <row r="7" spans="1:20">
      <c r="A7">
        <v>1.5</v>
      </c>
      <c r="B7" s="2">
        <v>14.377800000000001</v>
      </c>
      <c r="C7">
        <v>0</v>
      </c>
      <c r="D7">
        <v>0</v>
      </c>
      <c r="E7">
        <v>0</v>
      </c>
      <c r="F7">
        <v>0</v>
      </c>
      <c r="G7">
        <f t="shared" si="2"/>
        <v>6.4299476333792951</v>
      </c>
      <c r="H7">
        <f t="shared" si="3"/>
        <v>2.8755600000000001</v>
      </c>
      <c r="I7">
        <f t="shared" si="4"/>
        <v>0.98510678512444394</v>
      </c>
      <c r="J7">
        <f t="shared" si="5"/>
        <v>0.15766203404178794</v>
      </c>
      <c r="K7">
        <v>1.5</v>
      </c>
      <c r="L7">
        <v>0</v>
      </c>
      <c r="M7">
        <v>0</v>
      </c>
      <c r="N7">
        <v>0</v>
      </c>
      <c r="O7">
        <v>63.456400000000002</v>
      </c>
      <c r="P7">
        <v>0</v>
      </c>
      <c r="Q7">
        <f t="shared" si="6"/>
        <v>28.378564801483531</v>
      </c>
      <c r="R7" s="1">
        <f t="shared" si="7"/>
        <v>12.691280000000001</v>
      </c>
      <c r="S7" s="1">
        <f t="shared" si="0"/>
        <v>0.74339567209415391</v>
      </c>
      <c r="T7" s="1">
        <f t="shared" si="1"/>
        <v>0.74218011695906427</v>
      </c>
    </row>
    <row r="8" spans="1:20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v>2</v>
      </c>
      <c r="L8">
        <v>0</v>
      </c>
      <c r="M8">
        <v>66.033299999999997</v>
      </c>
      <c r="N8">
        <v>0</v>
      </c>
      <c r="O8">
        <v>0</v>
      </c>
      <c r="P8">
        <v>0</v>
      </c>
      <c r="Q8">
        <f t="shared" si="6"/>
        <v>29.530989515727374</v>
      </c>
      <c r="R8" s="1">
        <f t="shared" si="7"/>
        <v>13.206659999999999</v>
      </c>
      <c r="S8" s="1">
        <f t="shared" si="0"/>
        <v>0.77358421584103243</v>
      </c>
      <c r="T8" s="1">
        <f t="shared" si="1"/>
        <v>0.77231929824561396</v>
      </c>
    </row>
    <row r="9" spans="1:20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6"/>
        <v>0</v>
      </c>
      <c r="R9" s="1">
        <f t="shared" si="7"/>
        <v>0</v>
      </c>
      <c r="S9" s="1">
        <f t="shared" si="0"/>
        <v>0</v>
      </c>
      <c r="T9" s="1">
        <f t="shared" si="1"/>
        <v>0</v>
      </c>
    </row>
    <row r="10" spans="1:20">
      <c r="A10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6"/>
        <v>0</v>
      </c>
      <c r="R10" s="1">
        <f t="shared" si="7"/>
        <v>0</v>
      </c>
      <c r="S10" s="1">
        <f t="shared" si="0"/>
        <v>0</v>
      </c>
      <c r="T10" s="1">
        <f t="shared" si="1"/>
        <v>0</v>
      </c>
    </row>
    <row r="11" spans="1:20">
      <c r="A11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6"/>
        <v>0</v>
      </c>
      <c r="R11" s="1">
        <f t="shared" si="7"/>
        <v>0</v>
      </c>
      <c r="S11" s="1">
        <f t="shared" si="0"/>
        <v>0</v>
      </c>
      <c r="T11" s="1">
        <f t="shared" si="1"/>
        <v>0</v>
      </c>
    </row>
    <row r="12" spans="1:20">
      <c r="A12" t="s">
        <v>14</v>
      </c>
      <c r="B12">
        <v>0</v>
      </c>
      <c r="C12">
        <v>0</v>
      </c>
      <c r="D12">
        <v>0</v>
      </c>
      <c r="E12">
        <v>0</v>
      </c>
      <c r="F12">
        <v>11.631</v>
      </c>
      <c r="G12">
        <f t="shared" si="2"/>
        <v>5.2015413292600101</v>
      </c>
      <c r="H12">
        <f t="shared" si="3"/>
        <v>2.3262</v>
      </c>
      <c r="I12">
        <f t="shared" si="4"/>
        <v>0.79690752533644971</v>
      </c>
      <c r="J12">
        <f t="shared" si="5"/>
        <v>0.12754156532571295</v>
      </c>
      <c r="K12" t="s">
        <v>14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6"/>
        <v>0</v>
      </c>
      <c r="R12" s="1">
        <f t="shared" si="7"/>
        <v>0</v>
      </c>
      <c r="S12" s="1">
        <f t="shared" si="0"/>
        <v>0</v>
      </c>
      <c r="T12" s="1">
        <f t="shared" si="1"/>
        <v>0</v>
      </c>
    </row>
    <row r="14" spans="1:20">
      <c r="D14" t="s">
        <v>15</v>
      </c>
    </row>
    <row r="16" spans="1:20">
      <c r="B16" t="s">
        <v>2</v>
      </c>
    </row>
    <row r="17" spans="1:10">
      <c r="A17" t="s">
        <v>3</v>
      </c>
      <c r="B17" t="s">
        <v>4</v>
      </c>
      <c r="C17" t="s">
        <v>5</v>
      </c>
      <c r="D17" t="s">
        <v>6</v>
      </c>
      <c r="E17" s="1" t="s">
        <v>7</v>
      </c>
      <c r="F17" s="1" t="s">
        <v>8</v>
      </c>
      <c r="G17" t="s">
        <v>9</v>
      </c>
      <c r="H17" t="s">
        <v>11</v>
      </c>
      <c r="I17" t="s">
        <v>10</v>
      </c>
      <c r="J17" t="s">
        <v>12</v>
      </c>
    </row>
    <row r="18" spans="1:10">
      <c r="A18">
        <v>0.75</v>
      </c>
      <c r="B18" s="1">
        <v>23.09</v>
      </c>
      <c r="C18" s="1">
        <v>23.837</v>
      </c>
      <c r="D18" s="1">
        <v>21.382000000000001</v>
      </c>
      <c r="E18" s="1">
        <v>22.571999999999999</v>
      </c>
      <c r="F18" s="1">
        <v>22.632000000000001</v>
      </c>
      <c r="G18">
        <f>(STDEVA(B18:F18))</f>
        <v>0.89484177372315321</v>
      </c>
      <c r="H18">
        <f>(G18/8.37)</f>
        <v>0.10691060617958821</v>
      </c>
      <c r="I18" s="1">
        <f>(AVERAGE(B18:F18))</f>
        <v>22.7026</v>
      </c>
      <c r="J18" s="1">
        <f>(I18/43.1)</f>
        <v>0.52674245939675168</v>
      </c>
    </row>
    <row r="19" spans="1:10">
      <c r="A19">
        <v>1</v>
      </c>
      <c r="B19" s="1">
        <v>45.9</v>
      </c>
      <c r="C19" s="1">
        <v>43.851999999999997</v>
      </c>
      <c r="D19" s="1">
        <v>39.134999999999998</v>
      </c>
      <c r="E19" s="1">
        <v>42.945999999999998</v>
      </c>
      <c r="F19" s="1">
        <v>43.561999999999998</v>
      </c>
      <c r="G19">
        <f t="shared" ref="G19" si="8">(STDEVA(B19:F19))</f>
        <v>2.4678778332810563</v>
      </c>
      <c r="H19">
        <f t="shared" ref="H19:H27" si="9">(G19/8.37)</f>
        <v>0.29484800875520389</v>
      </c>
      <c r="I19" s="1">
        <f>(AVERAGE(B19:F19))</f>
        <v>43.078999999999994</v>
      </c>
      <c r="J19" s="1">
        <f t="shared" ref="J19:J27" si="10">(I19/43.1)</f>
        <v>0.99951276102088149</v>
      </c>
    </row>
    <row r="20" spans="1:10">
      <c r="A20">
        <v>1.5</v>
      </c>
      <c r="B20">
        <v>33.451000000000001</v>
      </c>
      <c r="C20">
        <v>31.734999999999999</v>
      </c>
      <c r="D20">
        <v>36.722000000000001</v>
      </c>
      <c r="E20">
        <v>36.863999999999997</v>
      </c>
      <c r="F20">
        <v>35.762</v>
      </c>
      <c r="G20">
        <f>(STDEVA(B20:F20))</f>
        <v>2.2381140945000992</v>
      </c>
      <c r="H20">
        <f t="shared" si="9"/>
        <v>0.2673971439068219</v>
      </c>
      <c r="I20" s="1">
        <f t="shared" ref="I20:I27" si="11">(AVERAGE(B20:F20))</f>
        <v>34.906800000000004</v>
      </c>
      <c r="J20" s="1">
        <f t="shared" si="10"/>
        <v>0.8099025522041764</v>
      </c>
    </row>
    <row r="21" spans="1:10">
      <c r="A21">
        <v>2</v>
      </c>
      <c r="B21">
        <v>24.629000000000001</v>
      </c>
      <c r="C21">
        <v>25.628</v>
      </c>
      <c r="D21">
        <v>22.091999999999999</v>
      </c>
      <c r="E21">
        <v>25.748000000000001</v>
      </c>
      <c r="F21">
        <v>26.059000000000001</v>
      </c>
      <c r="G21">
        <f t="shared" ref="G21:G27" si="12">(STDEVA(B21:F21))</f>
        <v>1.6222674563708668</v>
      </c>
      <c r="H21">
        <f t="shared" si="9"/>
        <v>0.19381928988899247</v>
      </c>
      <c r="I21" s="1">
        <f t="shared" si="11"/>
        <v>24.831200000000003</v>
      </c>
      <c r="J21" s="1">
        <f t="shared" si="10"/>
        <v>0.57612993039443161</v>
      </c>
    </row>
    <row r="22" spans="1:10">
      <c r="A22">
        <v>2.5</v>
      </c>
      <c r="B22">
        <v>17.114999999999998</v>
      </c>
      <c r="C22">
        <v>16.716000000000001</v>
      </c>
      <c r="D22">
        <v>17.048999999999999</v>
      </c>
      <c r="E22">
        <v>16.524000000000001</v>
      </c>
      <c r="F22">
        <v>18.675000000000001</v>
      </c>
      <c r="G22">
        <f t="shared" si="12"/>
        <v>0.85082824353684927</v>
      </c>
      <c r="H22">
        <f t="shared" si="9"/>
        <v>0.10165211989687567</v>
      </c>
      <c r="I22" s="1">
        <f t="shared" si="11"/>
        <v>17.215799999999998</v>
      </c>
      <c r="J22" s="1">
        <f t="shared" si="10"/>
        <v>0.39943851508120642</v>
      </c>
    </row>
    <row r="23" spans="1:10">
      <c r="A23">
        <v>3</v>
      </c>
      <c r="B23">
        <v>18.140999999999998</v>
      </c>
      <c r="C23">
        <v>18.513999999999999</v>
      </c>
      <c r="D23">
        <v>17.977</v>
      </c>
      <c r="E23">
        <v>17.725000000000001</v>
      </c>
      <c r="F23">
        <v>17.428999999999998</v>
      </c>
      <c r="G23">
        <f t="shared" si="12"/>
        <v>0.41143432039634209</v>
      </c>
      <c r="H23">
        <f t="shared" si="9"/>
        <v>4.9155832783314472E-2</v>
      </c>
      <c r="I23" s="1">
        <f t="shared" si="11"/>
        <v>17.9572</v>
      </c>
      <c r="J23" s="1">
        <f t="shared" si="10"/>
        <v>0.41664037122969838</v>
      </c>
    </row>
    <row r="24" spans="1:10">
      <c r="A24">
        <v>3.5</v>
      </c>
      <c r="B24">
        <v>16.771000000000001</v>
      </c>
      <c r="C24">
        <v>16.634</v>
      </c>
      <c r="D24">
        <v>16.934999999999999</v>
      </c>
      <c r="E24">
        <v>15.62</v>
      </c>
      <c r="F24">
        <v>0</v>
      </c>
      <c r="G24">
        <f t="shared" si="12"/>
        <v>7.3924066108406121</v>
      </c>
      <c r="H24">
        <f t="shared" si="9"/>
        <v>0.88320270141464907</v>
      </c>
      <c r="I24" s="1">
        <f t="shared" si="11"/>
        <v>13.192000000000002</v>
      </c>
      <c r="J24" s="1">
        <f t="shared" si="10"/>
        <v>0.30607888631090491</v>
      </c>
    </row>
    <row r="25" spans="1:10">
      <c r="A25">
        <v>4</v>
      </c>
      <c r="B25">
        <v>0</v>
      </c>
      <c r="C25">
        <v>0</v>
      </c>
      <c r="D25" s="2">
        <v>15.127000000000001</v>
      </c>
      <c r="E25">
        <v>0</v>
      </c>
      <c r="F25" s="2">
        <v>15.456</v>
      </c>
      <c r="G25">
        <f t="shared" si="12"/>
        <v>8.3763071696303015</v>
      </c>
      <c r="H25">
        <f t="shared" si="9"/>
        <v>1.0007535447586979</v>
      </c>
      <c r="I25" s="1">
        <f t="shared" si="11"/>
        <v>6.1166</v>
      </c>
      <c r="J25" s="1">
        <f t="shared" si="10"/>
        <v>0.14191647331786542</v>
      </c>
    </row>
    <row r="26" spans="1:10">
      <c r="A26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12"/>
        <v>0</v>
      </c>
      <c r="H26">
        <f t="shared" si="9"/>
        <v>0</v>
      </c>
      <c r="I26" s="1">
        <f t="shared" si="11"/>
        <v>0</v>
      </c>
      <c r="J26" s="1">
        <f t="shared" si="10"/>
        <v>0</v>
      </c>
    </row>
    <row r="27" spans="1:10">
      <c r="A27" t="s">
        <v>14</v>
      </c>
      <c r="B27">
        <v>0</v>
      </c>
      <c r="C27">
        <v>0</v>
      </c>
      <c r="D27">
        <v>15.456</v>
      </c>
      <c r="E27">
        <v>0</v>
      </c>
      <c r="F27">
        <v>0</v>
      </c>
      <c r="G27">
        <f t="shared" si="12"/>
        <v>6.9121333320473495</v>
      </c>
      <c r="H27">
        <f t="shared" si="9"/>
        <v>0.82582238136766428</v>
      </c>
      <c r="I27" s="1">
        <f t="shared" si="11"/>
        <v>3.0911999999999997</v>
      </c>
      <c r="J27" s="1">
        <f t="shared" si="10"/>
        <v>7.1721577726218094E-2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Ivich</cp:lastModifiedBy>
  <cp:revision/>
  <dcterms:created xsi:type="dcterms:W3CDTF">2021-05-19T17:00:55Z</dcterms:created>
  <dcterms:modified xsi:type="dcterms:W3CDTF">2022-01-18T18:52:56Z</dcterms:modified>
  <cp:category/>
  <cp:contentStatus/>
</cp:coreProperties>
</file>