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 Clayton\Desktop\Notes\ENGR 111\"/>
    </mc:Choice>
  </mc:AlternateContent>
  <xr:revisionPtr revIDLastSave="0" documentId="13_ncr:1_{57CD5B62-D118-4777-A556-AD9B54A6F43C}" xr6:coauthVersionLast="38" xr6:coauthVersionMax="38" xr10:uidLastSave="{00000000-0000-0000-0000-000000000000}"/>
  <bookViews>
    <workbookView xWindow="0" yWindow="0" windowWidth="21570" windowHeight="7965" activeTab="1" xr2:uid="{00000000-000D-0000-FFFF-FFFF00000000}"/>
  </bookViews>
  <sheets>
    <sheet name="Lab 4" sheetId="1" r:id="rId1"/>
    <sheet name="Lab 5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E23" i="1" s="1"/>
  <c r="T16" i="1"/>
  <c r="T15" i="1"/>
  <c r="T14" i="1"/>
  <c r="T13" i="1"/>
  <c r="T12" i="1"/>
  <c r="T11" i="1"/>
  <c r="T10" i="1"/>
  <c r="T9" i="1"/>
  <c r="T8" i="1"/>
  <c r="T7" i="1"/>
  <c r="T6" i="1"/>
  <c r="M16" i="1"/>
  <c r="M15" i="1"/>
  <c r="M14" i="1"/>
  <c r="M13" i="1"/>
  <c r="M12" i="1"/>
  <c r="M11" i="1"/>
  <c r="M10" i="1"/>
  <c r="M9" i="1"/>
  <c r="M8" i="1"/>
  <c r="M7" i="1"/>
  <c r="M6" i="1"/>
  <c r="F7" i="1"/>
  <c r="F8" i="1"/>
  <c r="F9" i="1"/>
  <c r="F10" i="1"/>
  <c r="F11" i="1"/>
  <c r="F12" i="1"/>
  <c r="F13" i="1"/>
  <c r="F14" i="1"/>
  <c r="F15" i="1"/>
  <c r="F16" i="1"/>
  <c r="F6" i="1"/>
  <c r="N26" i="2"/>
  <c r="F26" i="2"/>
  <c r="N25" i="2"/>
  <c r="F25" i="2"/>
  <c r="N24" i="2"/>
  <c r="F24" i="2"/>
  <c r="N23" i="2"/>
  <c r="F23" i="2"/>
  <c r="N22" i="2"/>
  <c r="F22" i="2"/>
  <c r="N21" i="2"/>
  <c r="F21" i="2"/>
  <c r="N20" i="2"/>
  <c r="F20" i="2"/>
  <c r="N19" i="2"/>
  <c r="F19" i="2"/>
  <c r="N18" i="2"/>
  <c r="F18" i="2"/>
  <c r="V17" i="2"/>
  <c r="N17" i="2"/>
  <c r="F17" i="2"/>
  <c r="V16" i="2"/>
  <c r="N16" i="2"/>
  <c r="F16" i="2"/>
  <c r="V15" i="2"/>
  <c r="N15" i="2"/>
  <c r="F15" i="2"/>
  <c r="N14" i="2"/>
  <c r="F14" i="2"/>
  <c r="N13" i="2"/>
  <c r="F13" i="2"/>
  <c r="N12" i="2"/>
  <c r="F12" i="2"/>
  <c r="N11" i="2"/>
  <c r="F11" i="2"/>
  <c r="N10" i="2"/>
  <c r="F10" i="2"/>
  <c r="N9" i="2"/>
  <c r="F9" i="2"/>
  <c r="V8" i="2"/>
  <c r="N8" i="2"/>
  <c r="K8" i="2"/>
  <c r="F8" i="2"/>
  <c r="C8" i="2"/>
  <c r="V7" i="2"/>
  <c r="N7" i="2"/>
  <c r="K7" i="2"/>
  <c r="F7" i="2"/>
  <c r="C7" i="2"/>
  <c r="V6" i="2"/>
  <c r="N6" i="2"/>
  <c r="K6" i="2"/>
  <c r="F6" i="2"/>
  <c r="C6" i="2"/>
  <c r="E25" i="1"/>
  <c r="E24" i="1"/>
</calcChain>
</file>

<file path=xl/sharedStrings.xml><?xml version="1.0" encoding="utf-8"?>
<sst xmlns="http://schemas.openxmlformats.org/spreadsheetml/2006/main" count="58" uniqueCount="31">
  <si>
    <t>Small blades</t>
  </si>
  <si>
    <t>Medium Blades</t>
  </si>
  <si>
    <t>Large Blades</t>
  </si>
  <si>
    <t>Wind profile</t>
  </si>
  <si>
    <t>Wind Speed</t>
  </si>
  <si>
    <t>Angle</t>
  </si>
  <si>
    <t>Volts</t>
  </si>
  <si>
    <t>Milliamps</t>
  </si>
  <si>
    <t>Power</t>
  </si>
  <si>
    <t>Height cm</t>
  </si>
  <si>
    <t>Speed m/s</t>
  </si>
  <si>
    <t xml:space="preserve">Blade configurations, wind speed 3, small blades </t>
  </si>
  <si>
    <t>(Observed that the less blades, the more energy required start, but the higher the top speed and outputs)</t>
  </si>
  <si>
    <t>Blade config</t>
  </si>
  <si>
    <t>6 blades</t>
  </si>
  <si>
    <t>3 blades</t>
  </si>
  <si>
    <t>2 blades</t>
  </si>
  <si>
    <t>Challenge:</t>
  </si>
  <si>
    <t>Configuration</t>
  </si>
  <si>
    <t>Miliamps</t>
  </si>
  <si>
    <r>
      <t>2 Small blades 10</t>
    </r>
    <r>
      <rPr>
        <sz val="11"/>
        <color rgb="FF000000"/>
        <rFont val="Calibri"/>
      </rPr>
      <t>⁰</t>
    </r>
  </si>
  <si>
    <t>Small blades 10⁰ pitch varied load power curve</t>
  </si>
  <si>
    <t>RPM vs Power (30cm from fan)</t>
  </si>
  <si>
    <t>Resistance</t>
  </si>
  <si>
    <t>Voltage</t>
  </si>
  <si>
    <t>Current</t>
  </si>
  <si>
    <t>RPM</t>
  </si>
  <si>
    <t>Power (mW)</t>
  </si>
  <si>
    <t>RPM vs Power (50cm from fan)</t>
  </si>
  <si>
    <t>speed</t>
  </si>
  <si>
    <t>Small blades 20⁰ pitch varied load power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</si>
</sst>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1" xfId="0" applyFont="1" applyBorder="1"/>
    <xf numFmtId="0" fontId="0" fillId="0" borderId="2" xfId="0" applyFont="1" applyBorder="1"/>
    <xf numFmtId="0" fontId="1" fillId="0" borderId="3" xfId="0" applyFont="1" applyBorder="1" applyAlignment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1" fillId="0" borderId="5" xfId="0" applyFont="1" applyBorder="1"/>
    <xf numFmtId="0" fontId="0" fillId="0" borderId="3" xfId="0" applyFont="1" applyBorder="1"/>
    <xf numFmtId="0" fontId="0" fillId="0" borderId="0" xfId="0" applyFont="1"/>
    <xf numFmtId="0" fontId="0" fillId="0" borderId="7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NZ" sz="1800" b="1"/>
              <a:t>Wind profile of wind generator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3633251253819199E-2"/>
          <c:y val="7.8107957707289927E-2"/>
          <c:w val="0.900112289768773"/>
          <c:h val="0.8186014310815488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'Lab 4'!$W$6:$W$15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'Lab 4'!$X$6:$X$15</c:f>
              <c:numCache>
                <c:formatCode>General</c:formatCode>
                <c:ptCount val="10"/>
                <c:pt idx="0">
                  <c:v>0.8</c:v>
                </c:pt>
                <c:pt idx="1">
                  <c:v>2.2999999999999998</c:v>
                </c:pt>
                <c:pt idx="2">
                  <c:v>3.6</c:v>
                </c:pt>
                <c:pt idx="3">
                  <c:v>4.5999999999999996</c:v>
                </c:pt>
                <c:pt idx="4">
                  <c:v>3.6</c:v>
                </c:pt>
                <c:pt idx="5">
                  <c:v>3.6</c:v>
                </c:pt>
                <c:pt idx="6">
                  <c:v>4.5999999999999996</c:v>
                </c:pt>
                <c:pt idx="7">
                  <c:v>3.6</c:v>
                </c:pt>
                <c:pt idx="8">
                  <c:v>2.2999999999999998</c:v>
                </c:pt>
                <c:pt idx="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BE-4736-9109-4DAA0D888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764230"/>
        <c:axId val="1881326871"/>
      </c:scatterChart>
      <c:valAx>
        <c:axId val="169476423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NZ" sz="1400" b="1"/>
                  <a:t>Height above the ground (cm)</a:t>
                </a:r>
                <a:endParaRPr lang="en-NZ" b="1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81326871"/>
        <c:crosses val="autoZero"/>
        <c:crossBetween val="midCat"/>
      </c:valAx>
      <c:valAx>
        <c:axId val="188132687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NZ" sz="1600" b="1"/>
                  <a:t>Wind Speed (m/s)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94764230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RPM (30cm from fan)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'Lab 5'!$V$5</c:f>
              <c:strCache>
                <c:ptCount val="1"/>
                <c:pt idx="0">
                  <c:v>Power (mW)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('Lab 5'!$S$8,'Lab 5'!$S$7,'Lab 5'!$S$6)</c:f>
              <c:numCache>
                <c:formatCode>General</c:formatCode>
                <c:ptCount val="3"/>
                <c:pt idx="0">
                  <c:v>1498</c:v>
                </c:pt>
                <c:pt idx="1">
                  <c:v>1847</c:v>
                </c:pt>
                <c:pt idx="2">
                  <c:v>2255</c:v>
                </c:pt>
              </c:numCache>
            </c:numRef>
          </c:cat>
          <c:val>
            <c:numRef>
              <c:f>('Lab 5'!$V$8,'Lab 5'!$V$7,'Lab 5'!$V$6)</c:f>
              <c:numCache>
                <c:formatCode>General</c:formatCode>
                <c:ptCount val="3"/>
                <c:pt idx="0">
                  <c:v>24.148499999999999</c:v>
                </c:pt>
                <c:pt idx="1">
                  <c:v>36.129600000000003</c:v>
                </c:pt>
                <c:pt idx="2">
                  <c:v>56.839999999999996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F-4ADF-9B1F-3A0CACB3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906784"/>
        <c:axId val="482265360"/>
      </c:lineChart>
      <c:catAx>
        <c:axId val="6349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65360"/>
        <c:crosses val="autoZero"/>
        <c:auto val="1"/>
        <c:lblAlgn val="ctr"/>
        <c:lblOffset val="100"/>
        <c:noMultiLvlLbl val="0"/>
      </c:catAx>
      <c:valAx>
        <c:axId val="4822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RPM (50cm from fan)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'Lab 5'!$V$5</c:f>
              <c:strCache>
                <c:ptCount val="1"/>
                <c:pt idx="0">
                  <c:v>Power (mW)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('Lab 5'!$S$17,'Lab 5'!$S$16,'Lab 5'!$S$15)</c:f>
              <c:numCache>
                <c:formatCode>General</c:formatCode>
                <c:ptCount val="3"/>
                <c:pt idx="0">
                  <c:v>1316</c:v>
                </c:pt>
                <c:pt idx="1">
                  <c:v>1650</c:v>
                </c:pt>
                <c:pt idx="2">
                  <c:v>2047</c:v>
                </c:pt>
              </c:numCache>
            </c:numRef>
          </c:cat>
          <c:val>
            <c:numRef>
              <c:f>('Lab 5'!$V$17,'Lab 5'!$V$16,'Lab 5'!$V$15)</c:f>
              <c:numCache>
                <c:formatCode>General</c:formatCode>
                <c:ptCount val="3"/>
                <c:pt idx="0">
                  <c:v>19.051799999999997</c:v>
                </c:pt>
                <c:pt idx="1">
                  <c:v>29.083500000000001</c:v>
                </c:pt>
                <c:pt idx="2">
                  <c:v>44.505000000000003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9-41D7-9218-FDB9B7EA0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906784"/>
        <c:axId val="482265360"/>
      </c:lineChart>
      <c:catAx>
        <c:axId val="6349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65360"/>
        <c:crosses val="autoZero"/>
        <c:auto val="1"/>
        <c:lblAlgn val="ctr"/>
        <c:lblOffset val="100"/>
        <c:noMultiLvlLbl val="0"/>
      </c:catAx>
      <c:valAx>
        <c:axId val="4822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Power vs windspeed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3"/>
          <c:order val="0"/>
          <c:tx>
            <c:v>Large Blades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('Lab 4'!$B$14,'Lab 4'!$B$10,'Lab 4'!$B$6)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('Lab 4'!$T$15,'Lab 4'!$T$11,'Lab 4'!$T$7)</c:f>
              <c:numCache>
                <c:formatCode>General</c:formatCode>
                <c:ptCount val="3"/>
                <c:pt idx="0">
                  <c:v>6.2399999999999999E-3</c:v>
                </c:pt>
                <c:pt idx="1">
                  <c:v>8.2500000000000004E-3</c:v>
                </c:pt>
                <c:pt idx="2">
                  <c:v>1.1050000000000001E-2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12-480A-9BF5-0FA14A4D29F0}"/>
            </c:ext>
          </c:extLst>
        </c:ser>
        <c:ser>
          <c:idx val="0"/>
          <c:order val="1"/>
          <c:tx>
            <c:v>Medium Blades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('Lab 4'!$B$14,'Lab 4'!$B$10,'Lab 4'!$B$6)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('Lab 4'!$M$15,'Lab 4'!$M$11,'Lab 4'!$M$7)</c:f>
              <c:numCache>
                <c:formatCode>General</c:formatCode>
                <c:ptCount val="3"/>
                <c:pt idx="0">
                  <c:v>1.0880000000000001E-2</c:v>
                </c:pt>
                <c:pt idx="1">
                  <c:v>1.4999999999999999E-2</c:v>
                </c:pt>
                <c:pt idx="2">
                  <c:v>2.0879999999999999E-2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12-480A-9BF5-0FA14A4D29F0}"/>
            </c:ext>
          </c:extLst>
        </c:ser>
        <c:ser>
          <c:idx val="1"/>
          <c:order val="2"/>
          <c:tx>
            <c:v>small blades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('Lab 4'!$F$15,'Lab 4'!$F$11,'Lab 4'!$F$7)</c:f>
              <c:numCache>
                <c:formatCode>General</c:formatCode>
                <c:ptCount val="3"/>
                <c:pt idx="0">
                  <c:v>1.9779999999999999E-2</c:v>
                </c:pt>
                <c:pt idx="1">
                  <c:v>2.9399999999999999E-2</c:v>
                </c:pt>
                <c:pt idx="2">
                  <c:v>4.0259999999999997E-2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12-480A-9BF5-0FA14A4D2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0554792"/>
        <c:axId val="640565944"/>
      </c:lineChart>
      <c:catAx>
        <c:axId val="6405547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 b="1"/>
                  <a:t>Wind speed level</a:t>
                </a:r>
              </a:p>
            </c:rich>
          </c:tx>
          <c:layout>
            <c:manualLayout>
              <c:xMode val="edge"/>
              <c:yMode val="edge"/>
              <c:x val="0.36160034413111936"/>
              <c:y val="0.93230771540672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0565944"/>
        <c:crosses val="autoZero"/>
        <c:auto val="1"/>
        <c:lblAlgn val="ctr"/>
        <c:lblOffset val="100"/>
        <c:noMultiLvlLbl val="0"/>
      </c:catAx>
      <c:valAx>
        <c:axId val="640565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 b="1"/>
                  <a:t>Power Output (W)</a:t>
                </a:r>
              </a:p>
            </c:rich>
          </c:tx>
          <c:layout>
            <c:manualLayout>
              <c:xMode val="edge"/>
              <c:yMode val="edge"/>
              <c:x val="1.5364916773367477E-2"/>
              <c:y val="0.38395814721771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055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Power vs Angle of 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degrees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('Lab 4'!$F$14,'Lab 4'!$F$10,'Lab 4'!$F$6)</c:f>
              <c:numCache>
                <c:formatCode>General</c:formatCode>
                <c:ptCount val="3"/>
                <c:pt idx="0">
                  <c:v>1.7380000000000003E-2</c:v>
                </c:pt>
                <c:pt idx="1">
                  <c:v>2.35E-2</c:v>
                </c:pt>
                <c:pt idx="2">
                  <c:v>3.5650000000000001E-2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D5-4CB8-8DE9-E344489DF3D1}"/>
            </c:ext>
          </c:extLst>
        </c:ser>
        <c:ser>
          <c:idx val="1"/>
          <c:order val="1"/>
          <c:tx>
            <c:v>15 degrees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('Lab 4'!$F$15,'Lab 4'!$F$11,'Lab 4'!$F$7)</c:f>
              <c:numCache>
                <c:formatCode>General</c:formatCode>
                <c:ptCount val="3"/>
                <c:pt idx="0">
                  <c:v>1.9779999999999999E-2</c:v>
                </c:pt>
                <c:pt idx="1">
                  <c:v>2.9399999999999999E-2</c:v>
                </c:pt>
                <c:pt idx="2">
                  <c:v>4.0259999999999997E-2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5-4CB8-8DE9-E344489DF3D1}"/>
            </c:ext>
          </c:extLst>
        </c:ser>
        <c:ser>
          <c:idx val="2"/>
          <c:order val="2"/>
          <c:tx>
            <c:v>20 degrees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('Lab 4'!$F$16,'Lab 4'!$F$12,'Lab 4'!$F$8)</c:f>
              <c:numCache>
                <c:formatCode>General</c:formatCode>
                <c:ptCount val="3"/>
                <c:pt idx="0">
                  <c:v>1.6379999999999999E-2</c:v>
                </c:pt>
                <c:pt idx="1">
                  <c:v>2.3E-2</c:v>
                </c:pt>
                <c:pt idx="2">
                  <c:v>3.1029999999999999E-2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D5-4CB8-8DE9-E344489DF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018672"/>
        <c:axId val="629008504"/>
      </c:lineChart>
      <c:catAx>
        <c:axId val="6290186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="1"/>
                  <a:t>Wind speed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629008504"/>
        <c:crosses val="autoZero"/>
        <c:auto val="1"/>
        <c:lblAlgn val="ctr"/>
        <c:lblOffset val="100"/>
        <c:noMultiLvlLbl val="0"/>
      </c:catAx>
      <c:valAx>
        <c:axId val="629008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="1"/>
                  <a:t>Pitch angle of blades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290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Power output</a:t>
            </a:r>
            <a:r>
              <a:rPr lang="en-NZ" baseline="0"/>
              <a:t> vs turbine blades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'Lab 4'!$E$22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'Lab 4'!$A$23:$A$25</c:f>
              <c:strCache>
                <c:ptCount val="3"/>
                <c:pt idx="0">
                  <c:v>6 blades</c:v>
                </c:pt>
                <c:pt idx="1">
                  <c:v>3 blades</c:v>
                </c:pt>
                <c:pt idx="2">
                  <c:v>2 blades</c:v>
                </c:pt>
              </c:strCache>
            </c:strRef>
          </c:cat>
          <c:val>
            <c:numRef>
              <c:f>'Lab 4'!$E$23:$E$25</c:f>
              <c:numCache>
                <c:formatCode>General</c:formatCode>
                <c:ptCount val="3"/>
                <c:pt idx="0">
                  <c:v>3.5650000000000001E-2</c:v>
                </c:pt>
                <c:pt idx="1">
                  <c:v>4.3179999999999996E-2</c:v>
                </c:pt>
                <c:pt idx="2">
                  <c:v>6.5939999999999999E-2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8-4AB8-BC73-AC4295DA2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898992"/>
        <c:axId val="633898008"/>
      </c:lineChart>
      <c:catAx>
        <c:axId val="6338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98008"/>
        <c:crosses val="autoZero"/>
        <c:auto val="1"/>
        <c:lblAlgn val="ctr"/>
        <c:lblOffset val="100"/>
        <c:noMultiLvlLbl val="0"/>
      </c:catAx>
      <c:valAx>
        <c:axId val="6338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NZ"/>
              <a:t>Small blades 20⁰ pitch varied load power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'Lab 5'!$C$6:$C$26</c:f>
              <c:numCache>
                <c:formatCode>General</c:formatCode>
                <c:ptCount val="2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</c:numCache>
            </c:numRef>
          </c:xVal>
          <c:yVal>
            <c:numRef>
              <c:f>'Lab 5'!$F$6:$F$26</c:f>
              <c:numCache>
                <c:formatCode>General</c:formatCode>
                <c:ptCount val="21"/>
                <c:pt idx="0">
                  <c:v>5.0400000000000009</c:v>
                </c:pt>
                <c:pt idx="1">
                  <c:v>12.24</c:v>
                </c:pt>
                <c:pt idx="2">
                  <c:v>17.36</c:v>
                </c:pt>
                <c:pt idx="3">
                  <c:v>19.68</c:v>
                </c:pt>
                <c:pt idx="4">
                  <c:v>19.95</c:v>
                </c:pt>
                <c:pt idx="5">
                  <c:v>19.992000000000001</c:v>
                </c:pt>
                <c:pt idx="6">
                  <c:v>19.995000000000001</c:v>
                </c:pt>
                <c:pt idx="7">
                  <c:v>19.5</c:v>
                </c:pt>
                <c:pt idx="8">
                  <c:v>18.625999999999998</c:v>
                </c:pt>
                <c:pt idx="9">
                  <c:v>17.64</c:v>
                </c:pt>
                <c:pt idx="10">
                  <c:v>16.649999999999999</c:v>
                </c:pt>
                <c:pt idx="11">
                  <c:v>14.904</c:v>
                </c:pt>
                <c:pt idx="12">
                  <c:v>13.36</c:v>
                </c:pt>
                <c:pt idx="13">
                  <c:v>13.77</c:v>
                </c:pt>
                <c:pt idx="14">
                  <c:v>13.035</c:v>
                </c:pt>
                <c:pt idx="15">
                  <c:v>13.36</c:v>
                </c:pt>
                <c:pt idx="16">
                  <c:v>11.937000000000001</c:v>
                </c:pt>
                <c:pt idx="17">
                  <c:v>11.798999999999999</c:v>
                </c:pt>
                <c:pt idx="18">
                  <c:v>11.868</c:v>
                </c:pt>
                <c:pt idx="19">
                  <c:v>11.763999999999999</c:v>
                </c:pt>
                <c:pt idx="20">
                  <c:v>11.937000000000001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6A-46CC-9B99-316A1BBA0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54722"/>
        <c:axId val="1404521226"/>
      </c:scatterChart>
      <c:valAx>
        <c:axId val="209115472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NZ"/>
                  <a:t>Resistance (Ohms)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04521226"/>
        <c:crosses val="autoZero"/>
        <c:crossBetween val="midCat"/>
      </c:valAx>
      <c:valAx>
        <c:axId val="140452122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NZ"/>
                  <a:t>Power (mW)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1154722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NZ"/>
              <a:t>Small blades 10⁰ pitch varied load power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5'!$N$5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'Lab 5'!$K$6:$K$26</c:f>
              <c:numCache>
                <c:formatCode>General</c:formatCode>
                <c:ptCount val="2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</c:numCache>
            </c:numRef>
          </c:xVal>
          <c:yVal>
            <c:numRef>
              <c:f>'Lab 5'!$N$6:$N$26</c:f>
              <c:numCache>
                <c:formatCode>General</c:formatCode>
                <c:ptCount val="21"/>
                <c:pt idx="0">
                  <c:v>12.18</c:v>
                </c:pt>
                <c:pt idx="1">
                  <c:v>23.672000000000001</c:v>
                </c:pt>
                <c:pt idx="2">
                  <c:v>40.641000000000005</c:v>
                </c:pt>
                <c:pt idx="3">
                  <c:v>45.384</c:v>
                </c:pt>
                <c:pt idx="4">
                  <c:v>48.574999999999996</c:v>
                </c:pt>
                <c:pt idx="5">
                  <c:v>47.783999999999999</c:v>
                </c:pt>
                <c:pt idx="6">
                  <c:v>47.914999999999999</c:v>
                </c:pt>
                <c:pt idx="7">
                  <c:v>44.036000000000001</c:v>
                </c:pt>
                <c:pt idx="8">
                  <c:v>43.43</c:v>
                </c:pt>
                <c:pt idx="9">
                  <c:v>40.25</c:v>
                </c:pt>
                <c:pt idx="10">
                  <c:v>39.031999999999996</c:v>
                </c:pt>
                <c:pt idx="11">
                  <c:v>37.026000000000003</c:v>
                </c:pt>
                <c:pt idx="12">
                  <c:v>33.395999999999994</c:v>
                </c:pt>
                <c:pt idx="13">
                  <c:v>33</c:v>
                </c:pt>
                <c:pt idx="14">
                  <c:v>32.25</c:v>
                </c:pt>
                <c:pt idx="15">
                  <c:v>31.744000000000003</c:v>
                </c:pt>
                <c:pt idx="16">
                  <c:v>30.770999999999997</c:v>
                </c:pt>
                <c:pt idx="17">
                  <c:v>28.82</c:v>
                </c:pt>
                <c:pt idx="18">
                  <c:v>27.720000000000002</c:v>
                </c:pt>
                <c:pt idx="19">
                  <c:v>28.035</c:v>
                </c:pt>
                <c:pt idx="20">
                  <c:v>28.035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FF-4E9F-810E-99BADE86D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80591"/>
        <c:axId val="462257971"/>
      </c:scatterChart>
      <c:valAx>
        <c:axId val="87888059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NZ"/>
                  <a:t>Resistance (Ohms)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62257971"/>
        <c:crosses val="autoZero"/>
        <c:crossBetween val="midCat"/>
      </c:valAx>
      <c:valAx>
        <c:axId val="46225797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NZ"/>
                  <a:t>Power (m)W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8880591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Varied load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20⁰ pitch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'Lab 5'!$C$6:$C$26</c:f>
              <c:numCache>
                <c:formatCode>General</c:formatCode>
                <c:ptCount val="2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</c:numCache>
            </c:numRef>
          </c:cat>
          <c:val>
            <c:numRef>
              <c:f>'Lab 5'!$F$6:$F$26</c:f>
              <c:numCache>
                <c:formatCode>General</c:formatCode>
                <c:ptCount val="21"/>
                <c:pt idx="0">
                  <c:v>5.0400000000000009</c:v>
                </c:pt>
                <c:pt idx="1">
                  <c:v>12.24</c:v>
                </c:pt>
                <c:pt idx="2">
                  <c:v>17.36</c:v>
                </c:pt>
                <c:pt idx="3">
                  <c:v>19.68</c:v>
                </c:pt>
                <c:pt idx="4">
                  <c:v>19.95</c:v>
                </c:pt>
                <c:pt idx="5">
                  <c:v>19.992000000000001</c:v>
                </c:pt>
                <c:pt idx="6">
                  <c:v>19.995000000000001</c:v>
                </c:pt>
                <c:pt idx="7">
                  <c:v>19.5</c:v>
                </c:pt>
                <c:pt idx="8">
                  <c:v>18.625999999999998</c:v>
                </c:pt>
                <c:pt idx="9">
                  <c:v>17.64</c:v>
                </c:pt>
                <c:pt idx="10">
                  <c:v>16.649999999999999</c:v>
                </c:pt>
                <c:pt idx="11">
                  <c:v>14.904</c:v>
                </c:pt>
                <c:pt idx="12">
                  <c:v>13.36</c:v>
                </c:pt>
                <c:pt idx="13">
                  <c:v>13.77</c:v>
                </c:pt>
                <c:pt idx="14">
                  <c:v>13.035</c:v>
                </c:pt>
                <c:pt idx="15">
                  <c:v>13.36</c:v>
                </c:pt>
                <c:pt idx="16">
                  <c:v>11.937000000000001</c:v>
                </c:pt>
                <c:pt idx="17">
                  <c:v>11.798999999999999</c:v>
                </c:pt>
                <c:pt idx="18">
                  <c:v>11.868</c:v>
                </c:pt>
                <c:pt idx="19">
                  <c:v>11.763999999999999</c:v>
                </c:pt>
                <c:pt idx="20">
                  <c:v>11.937000000000001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1-44C8-B50F-F9E701601E19}"/>
            </c:ext>
          </c:extLst>
        </c:ser>
        <c:ser>
          <c:idx val="1"/>
          <c:order val="1"/>
          <c:tx>
            <c:v>10⁰ pitch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'Lab 5'!$C$6:$C$26</c:f>
              <c:numCache>
                <c:formatCode>General</c:formatCode>
                <c:ptCount val="2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</c:numCache>
            </c:numRef>
          </c:cat>
          <c:val>
            <c:numRef>
              <c:f>'Lab 5'!$N$6:$N$26</c:f>
              <c:numCache>
                <c:formatCode>General</c:formatCode>
                <c:ptCount val="21"/>
                <c:pt idx="0">
                  <c:v>12.18</c:v>
                </c:pt>
                <c:pt idx="1">
                  <c:v>23.672000000000001</c:v>
                </c:pt>
                <c:pt idx="2">
                  <c:v>40.641000000000005</c:v>
                </c:pt>
                <c:pt idx="3">
                  <c:v>45.384</c:v>
                </c:pt>
                <c:pt idx="4">
                  <c:v>48.574999999999996</c:v>
                </c:pt>
                <c:pt idx="5">
                  <c:v>47.783999999999999</c:v>
                </c:pt>
                <c:pt idx="6">
                  <c:v>47.914999999999999</c:v>
                </c:pt>
                <c:pt idx="7">
                  <c:v>44.036000000000001</c:v>
                </c:pt>
                <c:pt idx="8">
                  <c:v>43.43</c:v>
                </c:pt>
                <c:pt idx="9">
                  <c:v>40.25</c:v>
                </c:pt>
                <c:pt idx="10">
                  <c:v>39.031999999999996</c:v>
                </c:pt>
                <c:pt idx="11">
                  <c:v>37.026000000000003</c:v>
                </c:pt>
                <c:pt idx="12">
                  <c:v>33.395999999999994</c:v>
                </c:pt>
                <c:pt idx="13">
                  <c:v>33</c:v>
                </c:pt>
                <c:pt idx="14">
                  <c:v>32.25</c:v>
                </c:pt>
                <c:pt idx="15">
                  <c:v>31.744000000000003</c:v>
                </c:pt>
                <c:pt idx="16">
                  <c:v>30.770999999999997</c:v>
                </c:pt>
                <c:pt idx="17">
                  <c:v>28.82</c:v>
                </c:pt>
                <c:pt idx="18">
                  <c:v>27.720000000000002</c:v>
                </c:pt>
                <c:pt idx="19">
                  <c:v>28.035</c:v>
                </c:pt>
                <c:pt idx="20">
                  <c:v>28.035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1-44C8-B50F-F9E70160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66016"/>
        <c:axId val="482268640"/>
      </c:lineChart>
      <c:catAx>
        <c:axId val="4822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68640"/>
        <c:crosses val="autoZero"/>
        <c:auto val="1"/>
        <c:lblAlgn val="ctr"/>
        <c:lblOffset val="100"/>
        <c:noMultiLvlLbl val="0"/>
      </c:catAx>
      <c:valAx>
        <c:axId val="4822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Varied load voltage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20⁰ pitch</c:v>
          </c:tx>
          <c:marker>
            <c:symbol val="none"/>
          </c:marker>
          <c:cat>
            <c:numRef>
              <c:f>'Lab 5'!$C$6:$C$26</c:f>
              <c:numCache>
                <c:formatCode>General</c:formatCode>
                <c:ptCount val="2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</c:numCache>
            </c:numRef>
          </c:cat>
          <c:val>
            <c:numRef>
              <c:f>'Lab 5'!$D$6:$D$26</c:f>
              <c:numCache>
                <c:formatCode>General</c:formatCode>
                <c:ptCount val="21"/>
                <c:pt idx="0">
                  <c:v>0.14000000000000001</c:v>
                </c:pt>
                <c:pt idx="1">
                  <c:v>0.36</c:v>
                </c:pt>
                <c:pt idx="2">
                  <c:v>0.62</c:v>
                </c:pt>
                <c:pt idx="3">
                  <c:v>0.82</c:v>
                </c:pt>
                <c:pt idx="4">
                  <c:v>0.95</c:v>
                </c:pt>
                <c:pt idx="5">
                  <c:v>1.19</c:v>
                </c:pt>
                <c:pt idx="6">
                  <c:v>1.29</c:v>
                </c:pt>
                <c:pt idx="7">
                  <c:v>1.3</c:v>
                </c:pt>
                <c:pt idx="8">
                  <c:v>1.39</c:v>
                </c:pt>
                <c:pt idx="9">
                  <c:v>1.47</c:v>
                </c:pt>
                <c:pt idx="10">
                  <c:v>1.5</c:v>
                </c:pt>
                <c:pt idx="11">
                  <c:v>1.62</c:v>
                </c:pt>
                <c:pt idx="12">
                  <c:v>1.67</c:v>
                </c:pt>
                <c:pt idx="13">
                  <c:v>1.7</c:v>
                </c:pt>
                <c:pt idx="14">
                  <c:v>1.65</c:v>
                </c:pt>
                <c:pt idx="15">
                  <c:v>1.67</c:v>
                </c:pt>
                <c:pt idx="16">
                  <c:v>1.73</c:v>
                </c:pt>
                <c:pt idx="17">
                  <c:v>1.71</c:v>
                </c:pt>
                <c:pt idx="18">
                  <c:v>1.72</c:v>
                </c:pt>
                <c:pt idx="19">
                  <c:v>1.73</c:v>
                </c:pt>
                <c:pt idx="20">
                  <c:v>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44-476E-99DF-FB91D01C66C9}"/>
            </c:ext>
          </c:extLst>
        </c:ser>
        <c:ser>
          <c:idx val="3"/>
          <c:order val="1"/>
          <c:tx>
            <c:v>10⁰ pitch</c:v>
          </c:tx>
          <c:marker>
            <c:symbol val="none"/>
          </c:marker>
          <c:cat>
            <c:numRef>
              <c:f>'Lab 5'!$C$6:$C$26</c:f>
              <c:numCache>
                <c:formatCode>General</c:formatCode>
                <c:ptCount val="2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</c:numCache>
            </c:numRef>
          </c:cat>
          <c:val>
            <c:numRef>
              <c:f>'Lab 5'!$L$6:$L$26</c:f>
              <c:numCache>
                <c:formatCode>General</c:formatCode>
                <c:ptCount val="21"/>
                <c:pt idx="0">
                  <c:v>0.21</c:v>
                </c:pt>
                <c:pt idx="1">
                  <c:v>0.44</c:v>
                </c:pt>
                <c:pt idx="2">
                  <c:v>0.93</c:v>
                </c:pt>
                <c:pt idx="3">
                  <c:v>1.22</c:v>
                </c:pt>
                <c:pt idx="4">
                  <c:v>1.45</c:v>
                </c:pt>
                <c:pt idx="5">
                  <c:v>1.81</c:v>
                </c:pt>
                <c:pt idx="6">
                  <c:v>1.85</c:v>
                </c:pt>
                <c:pt idx="7">
                  <c:v>2.02</c:v>
                </c:pt>
                <c:pt idx="8">
                  <c:v>2.15</c:v>
                </c:pt>
                <c:pt idx="9">
                  <c:v>2.2999999999999998</c:v>
                </c:pt>
                <c:pt idx="10">
                  <c:v>2.38</c:v>
                </c:pt>
                <c:pt idx="11">
                  <c:v>2.42</c:v>
                </c:pt>
                <c:pt idx="12">
                  <c:v>2.5299999999999998</c:v>
                </c:pt>
                <c:pt idx="13">
                  <c:v>2.5</c:v>
                </c:pt>
                <c:pt idx="14">
                  <c:v>2.5</c:v>
                </c:pt>
                <c:pt idx="15">
                  <c:v>2.56</c:v>
                </c:pt>
                <c:pt idx="16">
                  <c:v>2.63</c:v>
                </c:pt>
                <c:pt idx="17">
                  <c:v>2.62</c:v>
                </c:pt>
                <c:pt idx="18">
                  <c:v>2.64</c:v>
                </c:pt>
                <c:pt idx="19">
                  <c:v>2.67</c:v>
                </c:pt>
                <c:pt idx="20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44-476E-99DF-FB91D01C66C9}"/>
            </c:ext>
          </c:extLst>
        </c:ser>
        <c:ser>
          <c:idx val="0"/>
          <c:order val="2"/>
          <c:tx>
            <c:v>20⁰ pitch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'Lab 5'!$C$6:$C$26</c:f>
              <c:numCache>
                <c:formatCode>General</c:formatCode>
                <c:ptCount val="2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</c:numCache>
            </c:numRef>
          </c:cat>
          <c:val>
            <c:numRef>
              <c:f>'Lab 5'!$D$6:$D$26</c:f>
              <c:numCache>
                <c:formatCode>General</c:formatCode>
                <c:ptCount val="21"/>
                <c:pt idx="0">
                  <c:v>0.14000000000000001</c:v>
                </c:pt>
                <c:pt idx="1">
                  <c:v>0.36</c:v>
                </c:pt>
                <c:pt idx="2">
                  <c:v>0.62</c:v>
                </c:pt>
                <c:pt idx="3">
                  <c:v>0.82</c:v>
                </c:pt>
                <c:pt idx="4">
                  <c:v>0.95</c:v>
                </c:pt>
                <c:pt idx="5">
                  <c:v>1.19</c:v>
                </c:pt>
                <c:pt idx="6">
                  <c:v>1.29</c:v>
                </c:pt>
                <c:pt idx="7">
                  <c:v>1.3</c:v>
                </c:pt>
                <c:pt idx="8">
                  <c:v>1.39</c:v>
                </c:pt>
                <c:pt idx="9">
                  <c:v>1.47</c:v>
                </c:pt>
                <c:pt idx="10">
                  <c:v>1.5</c:v>
                </c:pt>
                <c:pt idx="11">
                  <c:v>1.62</c:v>
                </c:pt>
                <c:pt idx="12">
                  <c:v>1.67</c:v>
                </c:pt>
                <c:pt idx="13">
                  <c:v>1.7</c:v>
                </c:pt>
                <c:pt idx="14">
                  <c:v>1.65</c:v>
                </c:pt>
                <c:pt idx="15">
                  <c:v>1.67</c:v>
                </c:pt>
                <c:pt idx="16">
                  <c:v>1.73</c:v>
                </c:pt>
                <c:pt idx="17">
                  <c:v>1.71</c:v>
                </c:pt>
                <c:pt idx="18">
                  <c:v>1.72</c:v>
                </c:pt>
                <c:pt idx="19">
                  <c:v>1.73</c:v>
                </c:pt>
                <c:pt idx="20">
                  <c:v>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44-476E-99DF-FB91D01C66C9}"/>
            </c:ext>
          </c:extLst>
        </c:ser>
        <c:ser>
          <c:idx val="1"/>
          <c:order val="3"/>
          <c:tx>
            <c:v>10⁰ pitch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'Lab 5'!$C$6:$C$26</c:f>
              <c:numCache>
                <c:formatCode>General</c:formatCode>
                <c:ptCount val="2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</c:numCache>
            </c:numRef>
          </c:cat>
          <c:val>
            <c:numRef>
              <c:f>'Lab 5'!$L$6:$L$26</c:f>
              <c:numCache>
                <c:formatCode>General</c:formatCode>
                <c:ptCount val="21"/>
                <c:pt idx="0">
                  <c:v>0.21</c:v>
                </c:pt>
                <c:pt idx="1">
                  <c:v>0.44</c:v>
                </c:pt>
                <c:pt idx="2">
                  <c:v>0.93</c:v>
                </c:pt>
                <c:pt idx="3">
                  <c:v>1.22</c:v>
                </c:pt>
                <c:pt idx="4">
                  <c:v>1.45</c:v>
                </c:pt>
                <c:pt idx="5">
                  <c:v>1.81</c:v>
                </c:pt>
                <c:pt idx="6">
                  <c:v>1.85</c:v>
                </c:pt>
                <c:pt idx="7">
                  <c:v>2.02</c:v>
                </c:pt>
                <c:pt idx="8">
                  <c:v>2.15</c:v>
                </c:pt>
                <c:pt idx="9">
                  <c:v>2.2999999999999998</c:v>
                </c:pt>
                <c:pt idx="10">
                  <c:v>2.38</c:v>
                </c:pt>
                <c:pt idx="11">
                  <c:v>2.42</c:v>
                </c:pt>
                <c:pt idx="12">
                  <c:v>2.5299999999999998</c:v>
                </c:pt>
                <c:pt idx="13">
                  <c:v>2.5</c:v>
                </c:pt>
                <c:pt idx="14">
                  <c:v>2.5</c:v>
                </c:pt>
                <c:pt idx="15">
                  <c:v>2.56</c:v>
                </c:pt>
                <c:pt idx="16">
                  <c:v>2.63</c:v>
                </c:pt>
                <c:pt idx="17">
                  <c:v>2.62</c:v>
                </c:pt>
                <c:pt idx="18">
                  <c:v>2.64</c:v>
                </c:pt>
                <c:pt idx="19">
                  <c:v>2.67</c:v>
                </c:pt>
                <c:pt idx="20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44-476E-99DF-FB91D01C6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905800"/>
        <c:axId val="634904816"/>
      </c:lineChart>
      <c:catAx>
        <c:axId val="63490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04816"/>
        <c:crosses val="autoZero"/>
        <c:auto val="1"/>
        <c:lblAlgn val="ctr"/>
        <c:lblOffset val="100"/>
        <c:noMultiLvlLbl val="0"/>
      </c:catAx>
      <c:valAx>
        <c:axId val="6349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058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Varied load current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20⁰ pitch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'Lab 5'!$C$6:$C$26</c:f>
              <c:numCache>
                <c:formatCode>General</c:formatCode>
                <c:ptCount val="2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</c:numCache>
            </c:numRef>
          </c:cat>
          <c:val>
            <c:numRef>
              <c:f>'Lab 5'!$E$6:$E$26</c:f>
              <c:numCache>
                <c:formatCode>General</c:formatCode>
                <c:ptCount val="21"/>
                <c:pt idx="0">
                  <c:v>36</c:v>
                </c:pt>
                <c:pt idx="1">
                  <c:v>34</c:v>
                </c:pt>
                <c:pt idx="2">
                  <c:v>28</c:v>
                </c:pt>
                <c:pt idx="3">
                  <c:v>24</c:v>
                </c:pt>
                <c:pt idx="4">
                  <c:v>21</c:v>
                </c:pt>
                <c:pt idx="5">
                  <c:v>16.8</c:v>
                </c:pt>
                <c:pt idx="6">
                  <c:v>15.5</c:v>
                </c:pt>
                <c:pt idx="7">
                  <c:v>15</c:v>
                </c:pt>
                <c:pt idx="8">
                  <c:v>13.4</c:v>
                </c:pt>
                <c:pt idx="9">
                  <c:v>12</c:v>
                </c:pt>
                <c:pt idx="10">
                  <c:v>11.1</c:v>
                </c:pt>
                <c:pt idx="11">
                  <c:v>9.1999999999999993</c:v>
                </c:pt>
                <c:pt idx="12">
                  <c:v>8</c:v>
                </c:pt>
                <c:pt idx="13">
                  <c:v>8.1</c:v>
                </c:pt>
                <c:pt idx="14">
                  <c:v>7.9</c:v>
                </c:pt>
                <c:pt idx="15">
                  <c:v>8</c:v>
                </c:pt>
                <c:pt idx="16">
                  <c:v>6.9</c:v>
                </c:pt>
                <c:pt idx="17">
                  <c:v>6.9</c:v>
                </c:pt>
                <c:pt idx="18">
                  <c:v>6.9</c:v>
                </c:pt>
                <c:pt idx="19">
                  <c:v>6.8</c:v>
                </c:pt>
                <c:pt idx="20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A-4D9C-A3B1-0238B35ECFB1}"/>
            </c:ext>
          </c:extLst>
        </c:ser>
        <c:ser>
          <c:idx val="1"/>
          <c:order val="1"/>
          <c:tx>
            <c:v>10⁰ pitch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'Lab 5'!$C$6:$C$26</c:f>
              <c:numCache>
                <c:formatCode>General</c:formatCode>
                <c:ptCount val="2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  <c:pt idx="12">
                  <c:v>150</c:v>
                </c:pt>
                <c:pt idx="13">
                  <c:v>162.5</c:v>
                </c:pt>
                <c:pt idx="14">
                  <c:v>175</c:v>
                </c:pt>
                <c:pt idx="15">
                  <c:v>187.5</c:v>
                </c:pt>
                <c:pt idx="16">
                  <c:v>200</c:v>
                </c:pt>
                <c:pt idx="17">
                  <c:v>212.5</c:v>
                </c:pt>
                <c:pt idx="18">
                  <c:v>225</c:v>
                </c:pt>
                <c:pt idx="19">
                  <c:v>237.5</c:v>
                </c:pt>
                <c:pt idx="20">
                  <c:v>250</c:v>
                </c:pt>
              </c:numCache>
            </c:numRef>
          </c:cat>
          <c:val>
            <c:numRef>
              <c:f>'Lab 5'!$M$6:$M$26</c:f>
              <c:numCache>
                <c:formatCode>General</c:formatCode>
                <c:ptCount val="21"/>
                <c:pt idx="0">
                  <c:v>58</c:v>
                </c:pt>
                <c:pt idx="1">
                  <c:v>53.8</c:v>
                </c:pt>
                <c:pt idx="2">
                  <c:v>43.7</c:v>
                </c:pt>
                <c:pt idx="3">
                  <c:v>37.200000000000003</c:v>
                </c:pt>
                <c:pt idx="4">
                  <c:v>33.5</c:v>
                </c:pt>
                <c:pt idx="5">
                  <c:v>26.4</c:v>
                </c:pt>
                <c:pt idx="6">
                  <c:v>25.9</c:v>
                </c:pt>
                <c:pt idx="7">
                  <c:v>21.8</c:v>
                </c:pt>
                <c:pt idx="8">
                  <c:v>20.2</c:v>
                </c:pt>
                <c:pt idx="9">
                  <c:v>17.5</c:v>
                </c:pt>
                <c:pt idx="10">
                  <c:v>16.399999999999999</c:v>
                </c:pt>
                <c:pt idx="11">
                  <c:v>15.3</c:v>
                </c:pt>
                <c:pt idx="12">
                  <c:v>13.2</c:v>
                </c:pt>
                <c:pt idx="13">
                  <c:v>13.2</c:v>
                </c:pt>
                <c:pt idx="14">
                  <c:v>12.9</c:v>
                </c:pt>
                <c:pt idx="15">
                  <c:v>12.4</c:v>
                </c:pt>
                <c:pt idx="16">
                  <c:v>11.7</c:v>
                </c:pt>
                <c:pt idx="17">
                  <c:v>11</c:v>
                </c:pt>
                <c:pt idx="18">
                  <c:v>10.5</c:v>
                </c:pt>
                <c:pt idx="19">
                  <c:v>10.5</c:v>
                </c:pt>
                <c:pt idx="20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A-4D9C-A3B1-0238B35E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50080"/>
        <c:axId val="492050736"/>
      </c:lineChart>
      <c:catAx>
        <c:axId val="4920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0736"/>
        <c:crosses val="autoZero"/>
        <c:auto val="1"/>
        <c:lblAlgn val="ctr"/>
        <c:lblOffset val="100"/>
        <c:noMultiLvlLbl val="0"/>
      </c:catAx>
      <c:valAx>
        <c:axId val="4920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326448</xdr:colOff>
      <xdr:row>2</xdr:row>
      <xdr:rowOff>25978</xdr:rowOff>
    </xdr:from>
    <xdr:ext cx="8010525" cy="570547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0</xdr:col>
      <xdr:colOff>123824</xdr:colOff>
      <xdr:row>37</xdr:row>
      <xdr:rowOff>159328</xdr:rowOff>
    </xdr:from>
    <xdr:to>
      <xdr:col>12</xdr:col>
      <xdr:colOff>219075</xdr:colOff>
      <xdr:row>64</xdr:row>
      <xdr:rowOff>84860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87E6CE-68FB-4C90-9F99-723FB6274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199157</xdr:colOff>
      <xdr:row>38</xdr:row>
      <xdr:rowOff>65808</xdr:rowOff>
    </xdr:from>
    <xdr:to>
      <xdr:col>25</xdr:col>
      <xdr:colOff>280147</xdr:colOff>
      <xdr:row>64</xdr:row>
      <xdr:rowOff>86590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664D17-F7D6-40E8-BFD4-C235E4359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493059</xdr:colOff>
      <xdr:row>38</xdr:row>
      <xdr:rowOff>33618</xdr:rowOff>
    </xdr:from>
    <xdr:to>
      <xdr:col>34</xdr:col>
      <xdr:colOff>437029</xdr:colOff>
      <xdr:row>64</xdr:row>
      <xdr:rowOff>89647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F5ACD5-C117-4340-ABD5-8AA5521DB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27</xdr:row>
      <xdr:rowOff>66675</xdr:rowOff>
    </xdr:from>
    <xdr:ext cx="4410075" cy="2857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142875</xdr:colOff>
      <xdr:row>27</xdr:row>
      <xdr:rowOff>66675</xdr:rowOff>
    </xdr:from>
    <xdr:ext cx="4371975" cy="287655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16</xdr:col>
      <xdr:colOff>371475</xdr:colOff>
      <xdr:row>19</xdr:row>
      <xdr:rowOff>52387</xdr:rowOff>
    </xdr:from>
    <xdr:to>
      <xdr:col>24</xdr:col>
      <xdr:colOff>47625</xdr:colOff>
      <xdr:row>33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D1A917-7F10-49EF-B6EA-B0A1792E5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</xdr:colOff>
      <xdr:row>19</xdr:row>
      <xdr:rowOff>42862</xdr:rowOff>
    </xdr:from>
    <xdr:to>
      <xdr:col>29</xdr:col>
      <xdr:colOff>581025</xdr:colOff>
      <xdr:row>32</xdr:row>
      <xdr:rowOff>195262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56B819-4A96-4981-92E5-7819F3140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352425</xdr:colOff>
      <xdr:row>33</xdr:row>
      <xdr:rowOff>176212</xdr:rowOff>
    </xdr:from>
    <xdr:to>
      <xdr:col>24</xdr:col>
      <xdr:colOff>28575</xdr:colOff>
      <xdr:row>47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CCE8A2-C9C9-447C-BA8A-729BC759E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304800</xdr:colOff>
      <xdr:row>2</xdr:row>
      <xdr:rowOff>23812</xdr:rowOff>
    </xdr:from>
    <xdr:to>
      <xdr:col>28</xdr:col>
      <xdr:colOff>628650</xdr:colOff>
      <xdr:row>16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1C2C03-859C-4040-9DED-CB092FBC0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152400</xdr:colOff>
      <xdr:row>33</xdr:row>
      <xdr:rowOff>95250</xdr:rowOff>
    </xdr:from>
    <xdr:to>
      <xdr:col>29</xdr:col>
      <xdr:colOff>676275</xdr:colOff>
      <xdr:row>47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600A66-7732-49C9-818A-311BDE883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X1000"/>
  <sheetViews>
    <sheetView topLeftCell="J37" zoomScale="85" zoomScaleNormal="85" workbookViewId="0">
      <selection activeCell="D26" sqref="D26"/>
    </sheetView>
  </sheetViews>
  <sheetFormatPr defaultColWidth="14.42578125" defaultRowHeight="15" customHeight="1" x14ac:dyDescent="0.25"/>
  <cols>
    <col min="1" max="1" width="17.140625" customWidth="1"/>
    <col min="2" max="2" width="14.140625" customWidth="1"/>
    <col min="3" max="3" width="10.5703125" customWidth="1"/>
    <col min="4" max="5" width="10.28515625" customWidth="1"/>
    <col min="6" max="8" width="8.7109375" customWidth="1"/>
    <col min="9" max="9" width="12.7109375" customWidth="1"/>
    <col min="10" max="10" width="13.140625" customWidth="1"/>
    <col min="11" max="15" width="8.7109375" customWidth="1"/>
    <col min="16" max="16" width="12.5703125" customWidth="1"/>
    <col min="17" max="17" width="12.28515625" customWidth="1"/>
    <col min="18" max="19" width="8.7109375" customWidth="1"/>
    <col min="20" max="20" width="11.42578125" customWidth="1"/>
    <col min="21" max="21" width="11.140625" customWidth="1"/>
    <col min="22" max="22" width="10.5703125" customWidth="1"/>
    <col min="23" max="26" width="8.7109375" customWidth="1"/>
  </cols>
  <sheetData>
    <row r="3" spans="1:24" x14ac:dyDescent="0.25">
      <c r="A3" t="s">
        <v>0</v>
      </c>
      <c r="H3" t="s">
        <v>1</v>
      </c>
      <c r="O3" t="s">
        <v>2</v>
      </c>
      <c r="W3" t="s">
        <v>3</v>
      </c>
    </row>
    <row r="5" spans="1:24" x14ac:dyDescent="0.25">
      <c r="B5" s="1" t="s">
        <v>4</v>
      </c>
      <c r="C5" s="2" t="s">
        <v>5</v>
      </c>
      <c r="D5" s="2" t="s">
        <v>6</v>
      </c>
      <c r="E5" s="1" t="s">
        <v>7</v>
      </c>
      <c r="F5" s="3" t="s">
        <v>8</v>
      </c>
      <c r="I5" s="1" t="s">
        <v>4</v>
      </c>
      <c r="J5" s="2" t="s">
        <v>5</v>
      </c>
      <c r="K5" s="2" t="s">
        <v>6</v>
      </c>
      <c r="L5" s="1" t="s">
        <v>7</v>
      </c>
      <c r="M5" s="3" t="s">
        <v>8</v>
      </c>
      <c r="P5" s="1" t="s">
        <v>4</v>
      </c>
      <c r="Q5" s="2" t="s">
        <v>5</v>
      </c>
      <c r="R5" s="2" t="s">
        <v>6</v>
      </c>
      <c r="S5" s="1" t="s">
        <v>7</v>
      </c>
      <c r="T5" s="3" t="s">
        <v>8</v>
      </c>
      <c r="W5" s="1" t="s">
        <v>9</v>
      </c>
      <c r="X5" s="4" t="s">
        <v>10</v>
      </c>
    </row>
    <row r="6" spans="1:24" x14ac:dyDescent="0.25">
      <c r="B6" s="5">
        <v>3</v>
      </c>
      <c r="C6" s="6">
        <v>10</v>
      </c>
      <c r="D6" s="6">
        <v>3.1</v>
      </c>
      <c r="E6" s="5">
        <v>11.5</v>
      </c>
      <c r="F6">
        <f>D6*(E6*0.001)</f>
        <v>3.5650000000000001E-2</v>
      </c>
      <c r="I6" s="5">
        <v>3</v>
      </c>
      <c r="J6" s="6">
        <v>10</v>
      </c>
      <c r="K6" s="6">
        <v>2.7</v>
      </c>
      <c r="L6" s="5">
        <v>10</v>
      </c>
      <c r="M6">
        <f>K6*(L6*0.001)</f>
        <v>2.7000000000000003E-2</v>
      </c>
      <c r="P6" s="5">
        <v>3</v>
      </c>
      <c r="Q6" s="6">
        <v>10</v>
      </c>
      <c r="R6" s="6">
        <v>2.2000000000000002</v>
      </c>
      <c r="S6" s="5">
        <v>8</v>
      </c>
      <c r="T6">
        <f>R6*(S6*0.001)</f>
        <v>1.7600000000000001E-2</v>
      </c>
      <c r="W6" s="5">
        <v>0</v>
      </c>
      <c r="X6">
        <v>0.8</v>
      </c>
    </row>
    <row r="7" spans="1:24" x14ac:dyDescent="0.25">
      <c r="B7" s="5"/>
      <c r="C7" s="6">
        <v>15</v>
      </c>
      <c r="D7" s="6">
        <v>3.3</v>
      </c>
      <c r="E7" s="5">
        <v>12.2</v>
      </c>
      <c r="F7">
        <f t="shared" ref="F7:F16" si="0">D7*(E7*0.001)</f>
        <v>4.0259999999999997E-2</v>
      </c>
      <c r="I7" s="5"/>
      <c r="J7" s="6">
        <v>15</v>
      </c>
      <c r="K7" s="6">
        <v>2.4</v>
      </c>
      <c r="L7" s="7">
        <v>8.6999999999999993</v>
      </c>
      <c r="M7">
        <f t="shared" ref="M7:M16" si="1">K7*(L7*0.001)</f>
        <v>2.0879999999999999E-2</v>
      </c>
      <c r="P7" s="5"/>
      <c r="Q7" s="6">
        <v>15</v>
      </c>
      <c r="R7" s="6">
        <v>1.7</v>
      </c>
      <c r="S7" s="7">
        <v>6.5</v>
      </c>
      <c r="T7">
        <f t="shared" ref="T7:T16" si="2">R7*(S7*0.001)</f>
        <v>1.1050000000000001E-2</v>
      </c>
      <c r="W7" s="5">
        <v>5</v>
      </c>
      <c r="X7">
        <v>2.2999999999999998</v>
      </c>
    </row>
    <row r="8" spans="1:24" x14ac:dyDescent="0.25">
      <c r="B8" s="5"/>
      <c r="C8" s="6">
        <v>20</v>
      </c>
      <c r="D8" s="6">
        <v>2.9</v>
      </c>
      <c r="E8" s="5">
        <v>10.7</v>
      </c>
      <c r="F8">
        <f t="shared" si="0"/>
        <v>3.1029999999999999E-2</v>
      </c>
      <c r="I8" s="5"/>
      <c r="J8" s="6">
        <v>20</v>
      </c>
      <c r="K8" s="6">
        <v>1.8</v>
      </c>
      <c r="L8" s="5">
        <v>6.8</v>
      </c>
      <c r="M8">
        <f t="shared" si="1"/>
        <v>1.2239999999999999E-2</v>
      </c>
      <c r="P8" s="5"/>
      <c r="Q8" s="6">
        <v>20</v>
      </c>
      <c r="R8" s="6">
        <v>1.4</v>
      </c>
      <c r="S8" s="5">
        <v>5</v>
      </c>
      <c r="T8">
        <f t="shared" si="2"/>
        <v>6.9999999999999993E-3</v>
      </c>
      <c r="W8" s="5">
        <v>10</v>
      </c>
      <c r="X8">
        <v>3.6</v>
      </c>
    </row>
    <row r="9" spans="1:24" x14ac:dyDescent="0.25">
      <c r="B9" s="5"/>
      <c r="C9" s="6"/>
      <c r="D9" s="6"/>
      <c r="E9" s="7"/>
      <c r="F9">
        <f t="shared" si="0"/>
        <v>0</v>
      </c>
      <c r="I9" s="5"/>
      <c r="J9" s="6"/>
      <c r="K9" s="6"/>
      <c r="L9" s="7"/>
      <c r="M9">
        <f t="shared" si="1"/>
        <v>0</v>
      </c>
      <c r="P9" s="5"/>
      <c r="Q9" s="6"/>
      <c r="R9" s="6"/>
      <c r="S9" s="7"/>
      <c r="T9">
        <f t="shared" si="2"/>
        <v>0</v>
      </c>
      <c r="W9" s="5">
        <v>15</v>
      </c>
      <c r="X9">
        <v>4.5999999999999996</v>
      </c>
    </row>
    <row r="10" spans="1:24" x14ac:dyDescent="0.25">
      <c r="B10" s="5">
        <v>2</v>
      </c>
      <c r="C10" s="6">
        <v>10</v>
      </c>
      <c r="D10" s="6">
        <v>2.5</v>
      </c>
      <c r="E10" s="5">
        <v>9.4</v>
      </c>
      <c r="F10">
        <f t="shared" si="0"/>
        <v>2.35E-2</v>
      </c>
      <c r="I10" s="5">
        <v>2</v>
      </c>
      <c r="J10" s="6">
        <v>10</v>
      </c>
      <c r="K10" s="6">
        <v>2.2999999999999998</v>
      </c>
      <c r="L10" s="5">
        <v>8.5</v>
      </c>
      <c r="M10">
        <f t="shared" si="1"/>
        <v>1.9550000000000001E-2</v>
      </c>
      <c r="P10" s="5">
        <v>2</v>
      </c>
      <c r="Q10" s="6">
        <v>10</v>
      </c>
      <c r="R10" s="6">
        <v>1.8</v>
      </c>
      <c r="S10" s="5">
        <v>6.8</v>
      </c>
      <c r="T10">
        <f t="shared" si="2"/>
        <v>1.2239999999999999E-2</v>
      </c>
      <c r="W10" s="5">
        <v>20</v>
      </c>
      <c r="X10">
        <v>3.6</v>
      </c>
    </row>
    <row r="11" spans="1:24" x14ac:dyDescent="0.25">
      <c r="B11" s="5"/>
      <c r="C11" s="6">
        <v>15</v>
      </c>
      <c r="D11" s="6">
        <v>2.8</v>
      </c>
      <c r="E11" s="5">
        <v>10.5</v>
      </c>
      <c r="F11">
        <f t="shared" si="0"/>
        <v>2.9399999999999999E-2</v>
      </c>
      <c r="I11" s="5"/>
      <c r="J11" s="6">
        <v>15</v>
      </c>
      <c r="K11" s="6">
        <v>2</v>
      </c>
      <c r="L11" s="5">
        <v>7.5</v>
      </c>
      <c r="M11">
        <f t="shared" si="1"/>
        <v>1.4999999999999999E-2</v>
      </c>
      <c r="P11" s="5"/>
      <c r="Q11" s="6">
        <v>15</v>
      </c>
      <c r="R11" s="6">
        <v>1.5</v>
      </c>
      <c r="S11" s="5">
        <v>5.5</v>
      </c>
      <c r="T11">
        <f t="shared" si="2"/>
        <v>8.2500000000000004E-3</v>
      </c>
      <c r="W11" s="5">
        <v>25</v>
      </c>
      <c r="X11">
        <v>3.6</v>
      </c>
    </row>
    <row r="12" spans="1:24" x14ac:dyDescent="0.25">
      <c r="B12" s="5"/>
      <c r="C12" s="6">
        <v>20</v>
      </c>
      <c r="D12" s="6">
        <v>2.5</v>
      </c>
      <c r="E12" s="5">
        <v>9.1999999999999993</v>
      </c>
      <c r="F12">
        <f t="shared" si="0"/>
        <v>2.3E-2</v>
      </c>
      <c r="I12" s="5"/>
      <c r="J12" s="6">
        <v>20</v>
      </c>
      <c r="K12" s="6">
        <v>1.6</v>
      </c>
      <c r="L12" s="5">
        <v>5.9</v>
      </c>
      <c r="M12">
        <f t="shared" si="1"/>
        <v>9.4400000000000022E-3</v>
      </c>
      <c r="P12" s="5"/>
      <c r="Q12" s="6">
        <v>20</v>
      </c>
      <c r="R12" s="6">
        <v>1.2</v>
      </c>
      <c r="S12" s="5">
        <v>4.3</v>
      </c>
      <c r="T12">
        <f t="shared" si="2"/>
        <v>5.1599999999999997E-3</v>
      </c>
      <c r="W12" s="5">
        <v>30</v>
      </c>
      <c r="X12">
        <v>4.5999999999999996</v>
      </c>
    </row>
    <row r="13" spans="1:24" x14ac:dyDescent="0.25">
      <c r="B13" s="5"/>
      <c r="C13" s="6"/>
      <c r="D13" s="6"/>
      <c r="E13" s="7"/>
      <c r="F13">
        <f t="shared" si="0"/>
        <v>0</v>
      </c>
      <c r="I13" s="5"/>
      <c r="J13" s="6"/>
      <c r="K13" s="6"/>
      <c r="L13" s="7"/>
      <c r="M13">
        <f t="shared" si="1"/>
        <v>0</v>
      </c>
      <c r="P13" s="5"/>
      <c r="Q13" s="6"/>
      <c r="R13" s="6"/>
      <c r="S13" s="7"/>
      <c r="T13">
        <f t="shared" si="2"/>
        <v>0</v>
      </c>
      <c r="W13" s="5">
        <v>35</v>
      </c>
      <c r="X13">
        <v>3.6</v>
      </c>
    </row>
    <row r="14" spans="1:24" x14ac:dyDescent="0.25">
      <c r="B14" s="5">
        <v>1</v>
      </c>
      <c r="C14" s="6">
        <v>10</v>
      </c>
      <c r="D14" s="6">
        <v>2.2000000000000002</v>
      </c>
      <c r="E14" s="5">
        <v>7.9</v>
      </c>
      <c r="F14">
        <f t="shared" si="0"/>
        <v>1.7380000000000003E-2</v>
      </c>
      <c r="I14" s="5">
        <v>1</v>
      </c>
      <c r="J14" s="6">
        <v>10</v>
      </c>
      <c r="K14" s="6">
        <v>1.9</v>
      </c>
      <c r="L14" s="5">
        <v>7</v>
      </c>
      <c r="M14">
        <f t="shared" si="1"/>
        <v>1.3299999999999999E-2</v>
      </c>
      <c r="P14" s="5">
        <v>1</v>
      </c>
      <c r="Q14" s="6">
        <v>10</v>
      </c>
      <c r="R14" s="6">
        <v>1.6</v>
      </c>
      <c r="S14" s="5">
        <v>5.8</v>
      </c>
      <c r="T14">
        <f t="shared" si="2"/>
        <v>9.2800000000000001E-3</v>
      </c>
      <c r="W14" s="5">
        <v>40</v>
      </c>
      <c r="X14">
        <v>2.2999999999999998</v>
      </c>
    </row>
    <row r="15" spans="1:24" x14ac:dyDescent="0.25">
      <c r="B15" s="5"/>
      <c r="C15" s="6">
        <v>15</v>
      </c>
      <c r="D15" s="6">
        <v>2.2999999999999998</v>
      </c>
      <c r="E15" s="5">
        <v>8.6</v>
      </c>
      <c r="F15">
        <f t="shared" si="0"/>
        <v>1.9779999999999999E-2</v>
      </c>
      <c r="I15" s="5"/>
      <c r="J15" s="6">
        <v>15</v>
      </c>
      <c r="K15" s="6">
        <v>1.7</v>
      </c>
      <c r="L15" s="5">
        <v>6.4</v>
      </c>
      <c r="M15">
        <f t="shared" si="1"/>
        <v>1.0880000000000001E-2</v>
      </c>
      <c r="P15" s="5"/>
      <c r="Q15" s="6">
        <v>15</v>
      </c>
      <c r="R15" s="6">
        <v>1.3</v>
      </c>
      <c r="S15" s="5">
        <v>4.8</v>
      </c>
      <c r="T15">
        <f t="shared" si="2"/>
        <v>6.2399999999999999E-3</v>
      </c>
      <c r="W15" s="5">
        <v>45</v>
      </c>
      <c r="X15">
        <v>0.8</v>
      </c>
    </row>
    <row r="16" spans="1:24" x14ac:dyDescent="0.25">
      <c r="B16" s="5"/>
      <c r="C16" s="6">
        <v>20</v>
      </c>
      <c r="D16" s="6">
        <v>2.1</v>
      </c>
      <c r="E16" s="5">
        <v>7.8</v>
      </c>
      <c r="F16">
        <f t="shared" si="0"/>
        <v>1.6379999999999999E-2</v>
      </c>
      <c r="I16" s="5"/>
      <c r="J16" s="6">
        <v>20</v>
      </c>
      <c r="K16" s="6">
        <v>1.4</v>
      </c>
      <c r="L16" s="5">
        <v>5.0999999999999996</v>
      </c>
      <c r="M16">
        <f t="shared" si="1"/>
        <v>7.1399999999999988E-3</v>
      </c>
      <c r="P16" s="5"/>
      <c r="Q16" s="6">
        <v>20</v>
      </c>
      <c r="R16" s="6">
        <v>1</v>
      </c>
      <c r="S16" s="5">
        <v>3.7</v>
      </c>
      <c r="T16">
        <f t="shared" si="2"/>
        <v>3.7000000000000002E-3</v>
      </c>
    </row>
    <row r="20" spans="1:5" x14ac:dyDescent="0.25">
      <c r="A20" t="s">
        <v>11</v>
      </c>
    </row>
    <row r="21" spans="1:5" ht="15.75" customHeight="1" x14ac:dyDescent="0.25">
      <c r="A21" t="s">
        <v>12</v>
      </c>
    </row>
    <row r="22" spans="1:5" ht="15.75" customHeight="1" x14ac:dyDescent="0.25">
      <c r="A22" s="1" t="s">
        <v>13</v>
      </c>
      <c r="B22" s="2" t="s">
        <v>5</v>
      </c>
      <c r="C22" s="2" t="s">
        <v>6</v>
      </c>
      <c r="D22" s="4" t="s">
        <v>7</v>
      </c>
      <c r="E22" s="8" t="s">
        <v>8</v>
      </c>
    </row>
    <row r="23" spans="1:5" ht="15.75" customHeight="1" x14ac:dyDescent="0.25">
      <c r="A23" s="5" t="s">
        <v>14</v>
      </c>
      <c r="B23" s="6">
        <v>10</v>
      </c>
      <c r="C23" s="6">
        <v>3.1</v>
      </c>
      <c r="D23" s="9">
        <f xml:space="preserve"> 11.5 * 0.001</f>
        <v>1.15E-2</v>
      </c>
      <c r="E23" s="10">
        <f t="shared" ref="E23:E25" si="3">C23*D23</f>
        <v>3.5650000000000001E-2</v>
      </c>
    </row>
    <row r="24" spans="1:5" ht="15.75" customHeight="1" x14ac:dyDescent="0.25">
      <c r="A24" s="5" t="s">
        <v>15</v>
      </c>
      <c r="B24" s="6">
        <v>10</v>
      </c>
      <c r="C24" s="6">
        <v>3.4</v>
      </c>
      <c r="D24">
        <f>12.7*0.001</f>
        <v>1.2699999999999999E-2</v>
      </c>
      <c r="E24" s="10">
        <f t="shared" si="3"/>
        <v>4.3179999999999996E-2</v>
      </c>
    </row>
    <row r="25" spans="1:5" ht="15.75" customHeight="1" x14ac:dyDescent="0.25">
      <c r="A25" s="5" t="s">
        <v>16</v>
      </c>
      <c r="B25" s="6">
        <v>10</v>
      </c>
      <c r="C25" s="6">
        <v>4.2</v>
      </c>
      <c r="D25">
        <f>15.7*0.001</f>
        <v>1.5699999999999999E-2</v>
      </c>
      <c r="E25" s="10">
        <f t="shared" si="3"/>
        <v>6.5939999999999999E-2</v>
      </c>
    </row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>
      <c r="A31" t="s">
        <v>17</v>
      </c>
    </row>
    <row r="32" spans="1:5" ht="15.75" customHeight="1" x14ac:dyDescent="0.25">
      <c r="A32" s="1" t="s">
        <v>18</v>
      </c>
      <c r="B32" s="2" t="s">
        <v>6</v>
      </c>
      <c r="C32" s="8" t="s">
        <v>19</v>
      </c>
    </row>
    <row r="33" spans="1:3" ht="15.75" customHeight="1" x14ac:dyDescent="0.25">
      <c r="A33" s="5" t="s">
        <v>20</v>
      </c>
      <c r="B33" s="6">
        <v>4.3</v>
      </c>
      <c r="C33">
        <v>15.9</v>
      </c>
    </row>
    <row r="34" spans="1:3" ht="15.75" customHeight="1" x14ac:dyDescent="0.25"/>
    <row r="35" spans="1:3" ht="15.75" customHeight="1" x14ac:dyDescent="0.25"/>
    <row r="36" spans="1:3" ht="15.75" customHeight="1" x14ac:dyDescent="0.25"/>
    <row r="37" spans="1:3" ht="15.75" customHeight="1" x14ac:dyDescent="0.25"/>
    <row r="38" spans="1:3" ht="15.75" customHeight="1" x14ac:dyDescent="0.25"/>
    <row r="39" spans="1:3" ht="15.75" customHeight="1" x14ac:dyDescent="0.25"/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1000"/>
  <sheetViews>
    <sheetView tabSelected="1" topLeftCell="E67" workbookViewId="0">
      <selection activeCell="J3" sqref="J3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21" width="8.7109375" customWidth="1"/>
    <col min="22" max="22" width="12.42578125" customWidth="1"/>
    <col min="23" max="26" width="8.7109375" customWidth="1"/>
  </cols>
  <sheetData>
    <row r="2" spans="2:22" x14ac:dyDescent="0.25">
      <c r="B2" s="9"/>
      <c r="C2" s="9"/>
      <c r="D2" s="9"/>
      <c r="E2" s="9"/>
    </row>
    <row r="3" spans="2:22" x14ac:dyDescent="0.25">
      <c r="B3" t="s">
        <v>30</v>
      </c>
      <c r="F3" s="9"/>
      <c r="J3" t="s">
        <v>21</v>
      </c>
      <c r="S3" t="s">
        <v>22</v>
      </c>
    </row>
    <row r="4" spans="2:22" x14ac:dyDescent="0.25">
      <c r="F4" s="9"/>
    </row>
    <row r="5" spans="2:22" x14ac:dyDescent="0.25">
      <c r="C5" s="1" t="s">
        <v>23</v>
      </c>
      <c r="D5" s="2" t="s">
        <v>24</v>
      </c>
      <c r="E5" s="2" t="s">
        <v>25</v>
      </c>
      <c r="F5" s="4" t="s">
        <v>8</v>
      </c>
      <c r="K5" s="1" t="s">
        <v>23</v>
      </c>
      <c r="L5" s="2" t="s">
        <v>24</v>
      </c>
      <c r="M5" s="2" t="s">
        <v>25</v>
      </c>
      <c r="N5" s="4" t="s">
        <v>8</v>
      </c>
      <c r="R5" t="s">
        <v>29</v>
      </c>
      <c r="S5" s="1" t="s">
        <v>26</v>
      </c>
      <c r="T5" s="2" t="s">
        <v>24</v>
      </c>
      <c r="U5" s="2" t="s">
        <v>25</v>
      </c>
      <c r="V5" s="4" t="s">
        <v>27</v>
      </c>
    </row>
    <row r="6" spans="2:22" x14ac:dyDescent="0.25">
      <c r="C6" s="5">
        <f>0*250</f>
        <v>0</v>
      </c>
      <c r="D6" s="6">
        <v>0.14000000000000001</v>
      </c>
      <c r="E6" s="6">
        <v>36</v>
      </c>
      <c r="F6" s="9">
        <f t="shared" ref="F6:F26" si="0">D6*E6</f>
        <v>5.0400000000000009</v>
      </c>
      <c r="K6" s="5">
        <f>0*250</f>
        <v>0</v>
      </c>
      <c r="L6" s="6">
        <v>0.21</v>
      </c>
      <c r="M6" s="6">
        <v>58</v>
      </c>
      <c r="N6" s="9">
        <f t="shared" ref="N6:N26" si="1">L6*M6</f>
        <v>12.18</v>
      </c>
      <c r="R6">
        <v>3</v>
      </c>
      <c r="S6" s="5">
        <v>2255</v>
      </c>
      <c r="T6" s="6">
        <v>3.92</v>
      </c>
      <c r="U6" s="11">
        <v>14.5</v>
      </c>
      <c r="V6">
        <f t="shared" ref="V6:V8" si="2">T6*U6</f>
        <v>56.839999999999996</v>
      </c>
    </row>
    <row r="7" spans="2:22" x14ac:dyDescent="0.25">
      <c r="C7" s="5">
        <f>0.05*250</f>
        <v>12.5</v>
      </c>
      <c r="D7" s="6">
        <v>0.36</v>
      </c>
      <c r="E7" s="6">
        <v>34</v>
      </c>
      <c r="F7" s="9">
        <f t="shared" si="0"/>
        <v>12.24</v>
      </c>
      <c r="K7" s="5">
        <f>0.05*250</f>
        <v>12.5</v>
      </c>
      <c r="L7" s="6">
        <v>0.44</v>
      </c>
      <c r="M7" s="6">
        <v>53.8</v>
      </c>
      <c r="N7" s="9">
        <f t="shared" si="1"/>
        <v>23.672000000000001</v>
      </c>
      <c r="R7">
        <v>2</v>
      </c>
      <c r="S7" s="5">
        <v>1847</v>
      </c>
      <c r="T7" s="6">
        <v>3.12</v>
      </c>
      <c r="U7" s="6">
        <v>11.58</v>
      </c>
      <c r="V7">
        <f t="shared" si="2"/>
        <v>36.129600000000003</v>
      </c>
    </row>
    <row r="8" spans="2:22" x14ac:dyDescent="0.25">
      <c r="C8" s="5">
        <f>0.1*250</f>
        <v>25</v>
      </c>
      <c r="D8" s="6">
        <v>0.62</v>
      </c>
      <c r="E8" s="6">
        <v>28</v>
      </c>
      <c r="F8" s="9">
        <f t="shared" si="0"/>
        <v>17.36</v>
      </c>
      <c r="K8" s="5">
        <f>0.1*250</f>
        <v>25</v>
      </c>
      <c r="L8" s="6">
        <v>0.93</v>
      </c>
      <c r="M8" s="6">
        <v>43.7</v>
      </c>
      <c r="N8" s="9">
        <f t="shared" si="1"/>
        <v>40.641000000000005</v>
      </c>
      <c r="R8">
        <v>1</v>
      </c>
      <c r="S8" s="5">
        <v>1498</v>
      </c>
      <c r="T8" s="6">
        <v>2.5499999999999998</v>
      </c>
      <c r="U8" s="6">
        <v>9.4700000000000006</v>
      </c>
      <c r="V8">
        <f t="shared" si="2"/>
        <v>24.148499999999999</v>
      </c>
    </row>
    <row r="9" spans="2:22" x14ac:dyDescent="0.25">
      <c r="C9" s="5">
        <v>37.5</v>
      </c>
      <c r="D9" s="6">
        <v>0.82</v>
      </c>
      <c r="E9" s="6">
        <v>24</v>
      </c>
      <c r="F9" s="9">
        <f t="shared" si="0"/>
        <v>19.68</v>
      </c>
      <c r="K9" s="5">
        <v>37.5</v>
      </c>
      <c r="L9" s="6">
        <v>1.22</v>
      </c>
      <c r="M9" s="6">
        <v>37.200000000000003</v>
      </c>
      <c r="N9" s="9">
        <f t="shared" si="1"/>
        <v>45.384</v>
      </c>
      <c r="S9" s="9"/>
      <c r="T9" s="9"/>
      <c r="U9" s="9"/>
      <c r="V9" s="9"/>
    </row>
    <row r="10" spans="2:22" x14ac:dyDescent="0.25">
      <c r="C10" s="5">
        <v>50</v>
      </c>
      <c r="D10" s="6">
        <v>0.95</v>
      </c>
      <c r="E10" s="6">
        <v>21</v>
      </c>
      <c r="F10" s="9">
        <f t="shared" si="0"/>
        <v>19.95</v>
      </c>
      <c r="K10" s="5">
        <v>50</v>
      </c>
      <c r="L10" s="6">
        <v>1.45</v>
      </c>
      <c r="M10" s="6">
        <v>33.5</v>
      </c>
      <c r="N10" s="9">
        <f t="shared" si="1"/>
        <v>48.574999999999996</v>
      </c>
      <c r="S10" s="9"/>
      <c r="T10" s="9"/>
      <c r="U10" s="9"/>
      <c r="V10" s="9"/>
    </row>
    <row r="11" spans="2:22" x14ac:dyDescent="0.25">
      <c r="C11" s="5">
        <v>62.5</v>
      </c>
      <c r="D11" s="6">
        <v>1.19</v>
      </c>
      <c r="E11" s="6">
        <v>16.8</v>
      </c>
      <c r="F11" s="9">
        <f t="shared" si="0"/>
        <v>19.992000000000001</v>
      </c>
      <c r="K11" s="5">
        <v>62.5</v>
      </c>
      <c r="L11" s="6">
        <v>1.81</v>
      </c>
      <c r="M11" s="6">
        <v>26.4</v>
      </c>
      <c r="N11" s="9">
        <f t="shared" si="1"/>
        <v>47.783999999999999</v>
      </c>
      <c r="S11" s="9"/>
      <c r="T11" s="9"/>
      <c r="U11" s="9"/>
      <c r="V11" s="9"/>
    </row>
    <row r="12" spans="2:22" x14ac:dyDescent="0.25">
      <c r="C12" s="5">
        <v>75</v>
      </c>
      <c r="D12" s="6">
        <v>1.29</v>
      </c>
      <c r="E12" s="6">
        <v>15.5</v>
      </c>
      <c r="F12" s="9">
        <f t="shared" si="0"/>
        <v>19.995000000000001</v>
      </c>
      <c r="K12" s="5">
        <v>75</v>
      </c>
      <c r="L12" s="6">
        <v>1.85</v>
      </c>
      <c r="M12" s="6">
        <v>25.9</v>
      </c>
      <c r="N12" s="9">
        <f t="shared" si="1"/>
        <v>47.914999999999999</v>
      </c>
      <c r="S12" t="s">
        <v>28</v>
      </c>
    </row>
    <row r="13" spans="2:22" x14ac:dyDescent="0.25">
      <c r="C13" s="5">
        <v>87.5</v>
      </c>
      <c r="D13" s="6">
        <v>1.3</v>
      </c>
      <c r="E13" s="6">
        <v>15</v>
      </c>
      <c r="F13" s="9">
        <f t="shared" si="0"/>
        <v>19.5</v>
      </c>
      <c r="K13" s="5">
        <v>87.5</v>
      </c>
      <c r="L13" s="6">
        <v>2.02</v>
      </c>
      <c r="M13" s="6">
        <v>21.8</v>
      </c>
      <c r="N13" s="9">
        <f t="shared" si="1"/>
        <v>44.036000000000001</v>
      </c>
    </row>
    <row r="14" spans="2:22" x14ac:dyDescent="0.25">
      <c r="C14" s="5">
        <v>100</v>
      </c>
      <c r="D14" s="6">
        <v>1.39</v>
      </c>
      <c r="E14" s="6">
        <v>13.4</v>
      </c>
      <c r="F14" s="9">
        <f t="shared" si="0"/>
        <v>18.625999999999998</v>
      </c>
      <c r="K14" s="5">
        <v>100</v>
      </c>
      <c r="L14" s="6">
        <v>2.15</v>
      </c>
      <c r="M14" s="6">
        <v>20.2</v>
      </c>
      <c r="N14" s="9">
        <f t="shared" si="1"/>
        <v>43.43</v>
      </c>
      <c r="R14" t="s">
        <v>29</v>
      </c>
      <c r="S14" s="1" t="s">
        <v>26</v>
      </c>
      <c r="T14" s="2" t="s">
        <v>24</v>
      </c>
      <c r="U14" s="2" t="s">
        <v>25</v>
      </c>
      <c r="V14" s="4" t="s">
        <v>27</v>
      </c>
    </row>
    <row r="15" spans="2:22" x14ac:dyDescent="0.25">
      <c r="C15" s="5">
        <v>112.5</v>
      </c>
      <c r="D15" s="6">
        <v>1.47</v>
      </c>
      <c r="E15" s="6">
        <v>12</v>
      </c>
      <c r="F15" s="9">
        <f t="shared" si="0"/>
        <v>17.64</v>
      </c>
      <c r="K15" s="5">
        <v>112.5</v>
      </c>
      <c r="L15" s="6">
        <v>2.2999999999999998</v>
      </c>
      <c r="M15" s="6">
        <v>17.5</v>
      </c>
      <c r="N15" s="9">
        <f t="shared" si="1"/>
        <v>40.25</v>
      </c>
      <c r="R15">
        <v>3</v>
      </c>
      <c r="S15" s="5">
        <v>2047</v>
      </c>
      <c r="T15" s="6">
        <v>3.45</v>
      </c>
      <c r="U15" s="6">
        <v>12.9</v>
      </c>
      <c r="V15">
        <f t="shared" ref="V15:V17" si="3">T15*U15</f>
        <v>44.505000000000003</v>
      </c>
    </row>
    <row r="16" spans="2:22" x14ac:dyDescent="0.25">
      <c r="C16" s="5">
        <v>125</v>
      </c>
      <c r="D16" s="6">
        <v>1.5</v>
      </c>
      <c r="E16" s="6">
        <v>11.1</v>
      </c>
      <c r="F16" s="9">
        <f t="shared" si="0"/>
        <v>16.649999999999999</v>
      </c>
      <c r="K16" s="5">
        <v>125</v>
      </c>
      <c r="L16" s="6">
        <v>2.38</v>
      </c>
      <c r="M16" s="6">
        <v>16.399999999999999</v>
      </c>
      <c r="N16" s="9">
        <f t="shared" si="1"/>
        <v>39.031999999999996</v>
      </c>
      <c r="R16">
        <v>2</v>
      </c>
      <c r="S16" s="5">
        <v>1650</v>
      </c>
      <c r="T16" s="6">
        <v>2.81</v>
      </c>
      <c r="U16" s="6">
        <v>10.35</v>
      </c>
      <c r="V16">
        <f t="shared" si="3"/>
        <v>29.083500000000001</v>
      </c>
    </row>
    <row r="17" spans="3:22" x14ac:dyDescent="0.25">
      <c r="C17" s="5">
        <v>137.5</v>
      </c>
      <c r="D17" s="6">
        <v>1.62</v>
      </c>
      <c r="E17" s="6">
        <v>9.1999999999999993</v>
      </c>
      <c r="F17" s="9">
        <f t="shared" si="0"/>
        <v>14.904</v>
      </c>
      <c r="K17" s="5">
        <v>137.5</v>
      </c>
      <c r="L17" s="6">
        <v>2.42</v>
      </c>
      <c r="M17" s="6">
        <v>15.3</v>
      </c>
      <c r="N17" s="9">
        <f t="shared" si="1"/>
        <v>37.026000000000003</v>
      </c>
      <c r="R17">
        <v>1</v>
      </c>
      <c r="S17" s="5">
        <v>1316</v>
      </c>
      <c r="T17" s="6">
        <v>2.2599999999999998</v>
      </c>
      <c r="U17" s="6">
        <v>8.43</v>
      </c>
      <c r="V17">
        <f t="shared" si="3"/>
        <v>19.051799999999997</v>
      </c>
    </row>
    <row r="18" spans="3:22" x14ac:dyDescent="0.25">
      <c r="C18" s="5">
        <v>150</v>
      </c>
      <c r="D18" s="6">
        <v>1.67</v>
      </c>
      <c r="E18" s="6">
        <v>8</v>
      </c>
      <c r="F18" s="9">
        <f t="shared" si="0"/>
        <v>13.36</v>
      </c>
      <c r="K18" s="5">
        <v>150</v>
      </c>
      <c r="L18" s="6">
        <v>2.5299999999999998</v>
      </c>
      <c r="M18" s="6">
        <v>13.2</v>
      </c>
      <c r="N18" s="9">
        <f t="shared" si="1"/>
        <v>33.395999999999994</v>
      </c>
    </row>
    <row r="19" spans="3:22" x14ac:dyDescent="0.25">
      <c r="C19" s="5">
        <v>162.5</v>
      </c>
      <c r="D19" s="6">
        <v>1.7</v>
      </c>
      <c r="E19" s="6">
        <v>8.1</v>
      </c>
      <c r="F19" s="9">
        <f t="shared" si="0"/>
        <v>13.77</v>
      </c>
      <c r="K19" s="5">
        <v>162.5</v>
      </c>
      <c r="L19" s="6">
        <v>2.5</v>
      </c>
      <c r="M19" s="6">
        <v>13.2</v>
      </c>
      <c r="N19" s="9">
        <f t="shared" si="1"/>
        <v>33</v>
      </c>
    </row>
    <row r="20" spans="3:22" x14ac:dyDescent="0.25">
      <c r="C20" s="5">
        <v>175</v>
      </c>
      <c r="D20" s="6">
        <v>1.65</v>
      </c>
      <c r="E20" s="6">
        <v>7.9</v>
      </c>
      <c r="F20" s="9">
        <f t="shared" si="0"/>
        <v>13.035</v>
      </c>
      <c r="K20" s="5">
        <v>175</v>
      </c>
      <c r="L20" s="6">
        <v>2.5</v>
      </c>
      <c r="M20" s="6">
        <v>12.9</v>
      </c>
      <c r="N20" s="9">
        <f t="shared" si="1"/>
        <v>32.25</v>
      </c>
    </row>
    <row r="21" spans="3:22" ht="15.75" customHeight="1" x14ac:dyDescent="0.25">
      <c r="C21" s="5">
        <v>187.5</v>
      </c>
      <c r="D21" s="6">
        <v>1.67</v>
      </c>
      <c r="E21" s="6">
        <v>8</v>
      </c>
      <c r="F21" s="9">
        <f t="shared" si="0"/>
        <v>13.36</v>
      </c>
      <c r="K21" s="5">
        <v>187.5</v>
      </c>
      <c r="L21" s="6">
        <v>2.56</v>
      </c>
      <c r="M21" s="6">
        <v>12.4</v>
      </c>
      <c r="N21" s="9">
        <f t="shared" si="1"/>
        <v>31.744000000000003</v>
      </c>
    </row>
    <row r="22" spans="3:22" ht="15.75" customHeight="1" x14ac:dyDescent="0.25">
      <c r="C22" s="5">
        <v>200</v>
      </c>
      <c r="D22" s="6">
        <v>1.73</v>
      </c>
      <c r="E22" s="6">
        <v>6.9</v>
      </c>
      <c r="F22" s="9">
        <f t="shared" si="0"/>
        <v>11.937000000000001</v>
      </c>
      <c r="K22" s="5">
        <v>200</v>
      </c>
      <c r="L22" s="6">
        <v>2.63</v>
      </c>
      <c r="M22" s="6">
        <v>11.7</v>
      </c>
      <c r="N22" s="9">
        <f t="shared" si="1"/>
        <v>30.770999999999997</v>
      </c>
    </row>
    <row r="23" spans="3:22" ht="15.75" customHeight="1" x14ac:dyDescent="0.25">
      <c r="C23" s="5">
        <v>212.5</v>
      </c>
      <c r="D23" s="6">
        <v>1.71</v>
      </c>
      <c r="E23" s="6">
        <v>6.9</v>
      </c>
      <c r="F23" s="9">
        <f t="shared" si="0"/>
        <v>11.798999999999999</v>
      </c>
      <c r="K23" s="5">
        <v>212.5</v>
      </c>
      <c r="L23" s="6">
        <v>2.62</v>
      </c>
      <c r="M23" s="6">
        <v>11</v>
      </c>
      <c r="N23" s="9">
        <f t="shared" si="1"/>
        <v>28.82</v>
      </c>
    </row>
    <row r="24" spans="3:22" ht="15.75" customHeight="1" x14ac:dyDescent="0.25">
      <c r="C24" s="5">
        <v>225</v>
      </c>
      <c r="D24" s="6">
        <v>1.72</v>
      </c>
      <c r="E24" s="6">
        <v>6.9</v>
      </c>
      <c r="F24" s="9">
        <f t="shared" si="0"/>
        <v>11.868</v>
      </c>
      <c r="K24" s="5">
        <v>225</v>
      </c>
      <c r="L24" s="6">
        <v>2.64</v>
      </c>
      <c r="M24" s="6">
        <v>10.5</v>
      </c>
      <c r="N24" s="9">
        <f t="shared" si="1"/>
        <v>27.720000000000002</v>
      </c>
    </row>
    <row r="25" spans="3:22" ht="15.75" customHeight="1" x14ac:dyDescent="0.25">
      <c r="C25" s="5">
        <v>237.5</v>
      </c>
      <c r="D25" s="6">
        <v>1.73</v>
      </c>
      <c r="E25" s="6">
        <v>6.8</v>
      </c>
      <c r="F25" s="9">
        <f t="shared" si="0"/>
        <v>11.763999999999999</v>
      </c>
      <c r="K25" s="5">
        <v>237.5</v>
      </c>
      <c r="L25" s="6">
        <v>2.67</v>
      </c>
      <c r="M25" s="6">
        <v>10.5</v>
      </c>
      <c r="N25" s="9">
        <f t="shared" si="1"/>
        <v>28.035</v>
      </c>
    </row>
    <row r="26" spans="3:22" ht="15.75" customHeight="1" x14ac:dyDescent="0.25">
      <c r="C26" s="5">
        <v>250</v>
      </c>
      <c r="D26" s="6">
        <v>1.73</v>
      </c>
      <c r="E26" s="6">
        <v>6.9</v>
      </c>
      <c r="F26" s="9">
        <f t="shared" si="0"/>
        <v>11.937000000000001</v>
      </c>
      <c r="K26" s="5">
        <v>250</v>
      </c>
      <c r="L26" s="6">
        <v>2.67</v>
      </c>
      <c r="M26" s="6">
        <v>10.5</v>
      </c>
      <c r="N26" s="9">
        <f t="shared" si="1"/>
        <v>28.035</v>
      </c>
    </row>
    <row r="27" spans="3:22" ht="15.75" customHeight="1" x14ac:dyDescent="0.25"/>
    <row r="28" spans="3:22" ht="15.75" customHeight="1" x14ac:dyDescent="0.25"/>
    <row r="29" spans="3:22" ht="15.75" customHeight="1" x14ac:dyDescent="0.25"/>
    <row r="30" spans="3:22" ht="15.75" customHeight="1" x14ac:dyDescent="0.25"/>
    <row r="31" spans="3:22" ht="15.75" customHeight="1" x14ac:dyDescent="0.25"/>
    <row r="32" spans="3:2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 4</vt:lpstr>
      <vt:lpstr>Lab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 Clayton</cp:lastModifiedBy>
  <dcterms:modified xsi:type="dcterms:W3CDTF">2018-10-23T07:43:43Z</dcterms:modified>
</cp:coreProperties>
</file>