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els\Desktop\Uni-Notes\Tri 2\ECEN405\Lab 5\"/>
    </mc:Choice>
  </mc:AlternateContent>
  <xr:revisionPtr revIDLastSave="0" documentId="13_ncr:1_{A99CB870-AB4D-48E7-85DE-184CF3ECB923}" xr6:coauthVersionLast="47" xr6:coauthVersionMax="47" xr10:uidLastSave="{00000000-0000-0000-0000-000000000000}"/>
  <bookViews>
    <workbookView xWindow="3915" yWindow="1725" windowWidth="22020" windowHeight="19425" tabRatio="500" activeTab="1" xr2:uid="{00000000-000D-0000-FFFF-FFFF00000000}"/>
  </bookViews>
  <sheets>
    <sheet name="Sheet1" sheetId="1" r:id="rId1"/>
    <sheet name="Sheet2" sheetId="2" r:id="rId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14" i="2" l="1"/>
  <c r="J14" i="2" s="1"/>
  <c r="G14" i="2"/>
  <c r="D14" i="2"/>
  <c r="H13" i="2"/>
  <c r="J13" i="2" s="1"/>
  <c r="G13" i="2"/>
  <c r="D13" i="2"/>
  <c r="H12" i="2"/>
  <c r="J12" i="2" s="1"/>
  <c r="G12" i="2"/>
  <c r="D12" i="2"/>
  <c r="H11" i="2"/>
  <c r="J11" i="2" s="1"/>
  <c r="G11" i="2"/>
  <c r="D11" i="2"/>
  <c r="H10" i="2"/>
  <c r="J10" i="2" s="1"/>
  <c r="G10" i="2"/>
  <c r="D10" i="2"/>
  <c r="H9" i="2"/>
  <c r="J9" i="2" s="1"/>
  <c r="G9" i="2"/>
  <c r="D9" i="2"/>
  <c r="H8" i="2"/>
  <c r="J8" i="2" s="1"/>
  <c r="G8" i="2"/>
  <c r="D8" i="2"/>
  <c r="H7" i="2"/>
  <c r="J7" i="2" s="1"/>
  <c r="G7" i="2"/>
  <c r="D7" i="2"/>
  <c r="H6" i="2"/>
  <c r="J6" i="2" s="1"/>
  <c r="G6" i="2"/>
  <c r="D6" i="2"/>
  <c r="H5" i="2"/>
  <c r="J5" i="2" s="1"/>
  <c r="G5" i="2"/>
  <c r="D5" i="2"/>
  <c r="H4" i="2"/>
  <c r="J4" i="2" s="1"/>
  <c r="G4" i="2"/>
  <c r="D4" i="2"/>
  <c r="H3" i="2"/>
  <c r="J3" i="2" s="1"/>
  <c r="G3" i="2"/>
  <c r="D3" i="2"/>
  <c r="M2" i="2"/>
  <c r="H2" i="2"/>
  <c r="J2" i="2" s="1"/>
  <c r="G2" i="2"/>
  <c r="D2" i="2"/>
  <c r="H24" i="1"/>
  <c r="J24" i="1" s="1"/>
  <c r="G24" i="1"/>
  <c r="D24" i="1"/>
  <c r="J23" i="1"/>
  <c r="H23" i="1"/>
  <c r="G23" i="1"/>
  <c r="D23" i="1"/>
  <c r="H22" i="1"/>
  <c r="J22" i="1" s="1"/>
  <c r="G22" i="1"/>
  <c r="D22" i="1"/>
  <c r="H21" i="1"/>
  <c r="J21" i="1" s="1"/>
  <c r="G21" i="1"/>
  <c r="D21" i="1"/>
  <c r="J20" i="1"/>
  <c r="H20" i="1"/>
  <c r="G20" i="1"/>
  <c r="D20" i="1"/>
  <c r="H19" i="1"/>
  <c r="J19" i="1" s="1"/>
  <c r="G19" i="1"/>
  <c r="D19" i="1"/>
  <c r="H18" i="1"/>
  <c r="J18" i="1" s="1"/>
  <c r="G18" i="1"/>
  <c r="D18" i="1"/>
  <c r="H17" i="1"/>
  <c r="J17" i="1" s="1"/>
  <c r="G17" i="1"/>
  <c r="D17" i="1"/>
  <c r="H16" i="1"/>
  <c r="J16" i="1" s="1"/>
  <c r="G16" i="1"/>
  <c r="D16" i="1"/>
  <c r="H15" i="1"/>
  <c r="J15" i="1" s="1"/>
  <c r="G15" i="1"/>
  <c r="D15" i="1"/>
  <c r="H14" i="1"/>
  <c r="J14" i="1" s="1"/>
  <c r="G14" i="1"/>
  <c r="D14" i="1"/>
  <c r="H13" i="1"/>
  <c r="J13" i="1" s="1"/>
  <c r="G13" i="1"/>
  <c r="D13" i="1"/>
  <c r="H12" i="1"/>
  <c r="J12" i="1" s="1"/>
  <c r="G12" i="1"/>
  <c r="D12" i="1"/>
  <c r="H11" i="1"/>
  <c r="J11" i="1" s="1"/>
  <c r="G11" i="1"/>
  <c r="D11" i="1"/>
  <c r="H10" i="1"/>
  <c r="J10" i="1" s="1"/>
  <c r="G10" i="1"/>
  <c r="D10" i="1"/>
  <c r="H9" i="1"/>
  <c r="J9" i="1" s="1"/>
  <c r="G9" i="1"/>
  <c r="D9" i="1"/>
  <c r="H8" i="1"/>
  <c r="J8" i="1" s="1"/>
  <c r="G8" i="1"/>
  <c r="D8" i="1"/>
  <c r="H7" i="1"/>
  <c r="J7" i="1" s="1"/>
  <c r="G7" i="1"/>
  <c r="D7" i="1"/>
  <c r="H6" i="1"/>
  <c r="J6" i="1" s="1"/>
  <c r="G6" i="1"/>
  <c r="D6" i="1"/>
  <c r="H5" i="1"/>
  <c r="J5" i="1" s="1"/>
  <c r="G5" i="1"/>
  <c r="D5" i="1"/>
  <c r="H4" i="1"/>
  <c r="J4" i="1" s="1"/>
  <c r="G4" i="1"/>
  <c r="D4" i="1"/>
  <c r="H3" i="1"/>
  <c r="J3" i="1" s="1"/>
  <c r="G3" i="1"/>
  <c r="D3" i="1"/>
  <c r="M2" i="1"/>
  <c r="H2" i="1"/>
  <c r="G2" i="1"/>
  <c r="D2" i="1"/>
  <c r="J2" i="1" s="1"/>
</calcChain>
</file>

<file path=xl/sharedStrings.xml><?xml version="1.0" encoding="utf-8"?>
<sst xmlns="http://schemas.openxmlformats.org/spreadsheetml/2006/main" count="18" uniqueCount="9">
  <si>
    <t>Duty Cycle</t>
  </si>
  <si>
    <t>I_supply</t>
  </si>
  <si>
    <t>P_supply</t>
  </si>
  <si>
    <t>V_out</t>
  </si>
  <si>
    <t>I_out</t>
  </si>
  <si>
    <t>P_out</t>
  </si>
  <si>
    <t>eff</t>
  </si>
  <si>
    <t>V_supply</t>
  </si>
  <si>
    <t>R_L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</si>
</sst>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595959"/>
      <rgbColor rgb="FFB3B3B3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Effeciency vs Duty Cycle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9124315871774806E-2"/>
          <c:y val="0.16253229974160199"/>
          <c:w val="0.87104508730779195"/>
          <c:h val="0.72067183462532303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eff</c:v>
                </c:pt>
              </c:strCache>
            </c:strRef>
          </c:tx>
          <c:spPr>
            <a:ln w="19080" cap="rnd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Sheet1!$A$2:$A$24</c:f>
              <c:numCache>
                <c:formatCode>General</c:formatCode>
                <c:ptCount val="23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  <c:pt idx="9">
                  <c:v>30</c:v>
                </c:pt>
                <c:pt idx="10">
                  <c:v>35</c:v>
                </c:pt>
                <c:pt idx="11">
                  <c:v>40</c:v>
                </c:pt>
                <c:pt idx="12">
                  <c:v>45</c:v>
                </c:pt>
                <c:pt idx="13">
                  <c:v>50</c:v>
                </c:pt>
                <c:pt idx="14">
                  <c:v>55</c:v>
                </c:pt>
                <c:pt idx="15">
                  <c:v>60</c:v>
                </c:pt>
                <c:pt idx="16">
                  <c:v>65</c:v>
                </c:pt>
                <c:pt idx="17">
                  <c:v>70</c:v>
                </c:pt>
                <c:pt idx="18">
                  <c:v>75</c:v>
                </c:pt>
                <c:pt idx="19">
                  <c:v>80</c:v>
                </c:pt>
                <c:pt idx="20">
                  <c:v>85</c:v>
                </c:pt>
                <c:pt idx="21">
                  <c:v>90</c:v>
                </c:pt>
                <c:pt idx="22">
                  <c:v>95</c:v>
                </c:pt>
              </c:numCache>
            </c:numRef>
          </c:xVal>
          <c:yVal>
            <c:numRef>
              <c:f>Sheet1!$J$2:$J$24</c:f>
              <c:numCache>
                <c:formatCode>General</c:formatCode>
                <c:ptCount val="23"/>
                <c:pt idx="0">
                  <c:v>50.774222222222207</c:v>
                </c:pt>
                <c:pt idx="1">
                  <c:v>58.991887550200808</c:v>
                </c:pt>
                <c:pt idx="2">
                  <c:v>65.157044334975367</c:v>
                </c:pt>
                <c:pt idx="3">
                  <c:v>69.69951219512194</c:v>
                </c:pt>
                <c:pt idx="4">
                  <c:v>72.767612612612595</c:v>
                </c:pt>
                <c:pt idx="5">
                  <c:v>75.200037878787882</c:v>
                </c:pt>
                <c:pt idx="6">
                  <c:v>81.897121001390829</c:v>
                </c:pt>
                <c:pt idx="7">
                  <c:v>85.151785714285722</c:v>
                </c:pt>
                <c:pt idx="8">
                  <c:v>87.091205711263882</c:v>
                </c:pt>
                <c:pt idx="9">
                  <c:v>88.380368857531863</c:v>
                </c:pt>
                <c:pt idx="10">
                  <c:v>89.283200439923007</c:v>
                </c:pt>
                <c:pt idx="11">
                  <c:v>89.731258632840024</c:v>
                </c:pt>
                <c:pt idx="12">
                  <c:v>90.273185434173683</c:v>
                </c:pt>
                <c:pt idx="13">
                  <c:v>90.664968493150681</c:v>
                </c:pt>
                <c:pt idx="14">
                  <c:v>90.872354948805466</c:v>
                </c:pt>
                <c:pt idx="15">
                  <c:v>91.153267885787642</c:v>
                </c:pt>
                <c:pt idx="16">
                  <c:v>91.235185765320139</c:v>
                </c:pt>
                <c:pt idx="17">
                  <c:v>91.298670481640471</c:v>
                </c:pt>
                <c:pt idx="18">
                  <c:v>91.21666144854936</c:v>
                </c:pt>
                <c:pt idx="19">
                  <c:v>91.083983960177008</c:v>
                </c:pt>
                <c:pt idx="20">
                  <c:v>90.95019566288812</c:v>
                </c:pt>
                <c:pt idx="21">
                  <c:v>90.695919281190157</c:v>
                </c:pt>
                <c:pt idx="22">
                  <c:v>90.341397609561767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FF-4C90-92E0-833BECD252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229197"/>
        <c:axId val="25340569"/>
      </c:scatterChart>
      <c:valAx>
        <c:axId val="37229197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25340569"/>
        <c:crosses val="autoZero"/>
        <c:crossBetween val="midCat"/>
      </c:valAx>
      <c:valAx>
        <c:axId val="25340569"/>
        <c:scaling>
          <c:orientation val="minMax"/>
          <c:min val="45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7229197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Effeciency vs. Output Current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eff</c:v>
                </c:pt>
              </c:strCache>
            </c:strRef>
          </c:tx>
          <c:spPr>
            <a:ln w="19080" cap="rnd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Sheet1!$G$2:$G$24</c:f>
              <c:numCache>
                <c:formatCode>General</c:formatCode>
                <c:ptCount val="23"/>
                <c:pt idx="0">
                  <c:v>1.4339999999999999E-2</c:v>
                </c:pt>
                <c:pt idx="1">
                  <c:v>1.7139999999999999E-2</c:v>
                </c:pt>
                <c:pt idx="2">
                  <c:v>1.992E-2</c:v>
                </c:pt>
                <c:pt idx="3">
                  <c:v>2.2679999999999999E-2</c:v>
                </c:pt>
                <c:pt idx="4">
                  <c:v>2.5419999999999998E-2</c:v>
                </c:pt>
                <c:pt idx="5">
                  <c:v>2.818E-2</c:v>
                </c:pt>
                <c:pt idx="6">
                  <c:v>4.2030000000000005E-2</c:v>
                </c:pt>
                <c:pt idx="7">
                  <c:v>5.6100000000000004E-2</c:v>
                </c:pt>
                <c:pt idx="8">
                  <c:v>7.0290000000000005E-2</c:v>
                </c:pt>
                <c:pt idx="9">
                  <c:v>8.4499999999999992E-2</c:v>
                </c:pt>
                <c:pt idx="10">
                  <c:v>9.8699999999999996E-2</c:v>
                </c:pt>
                <c:pt idx="11">
                  <c:v>0.11284000000000001</c:v>
                </c:pt>
                <c:pt idx="12">
                  <c:v>0.12694</c:v>
                </c:pt>
                <c:pt idx="13">
                  <c:v>0.14090999999999998</c:v>
                </c:pt>
                <c:pt idx="14">
                  <c:v>0.15479999999999999</c:v>
                </c:pt>
                <c:pt idx="15">
                  <c:v>0.16856000000000002</c:v>
                </c:pt>
                <c:pt idx="16">
                  <c:v>0.18221000000000001</c:v>
                </c:pt>
                <c:pt idx="17">
                  <c:v>0.19568000000000002</c:v>
                </c:pt>
                <c:pt idx="18">
                  <c:v>0.20905000000000001</c:v>
                </c:pt>
                <c:pt idx="19">
                  <c:v>0.22227</c:v>
                </c:pt>
                <c:pt idx="20">
                  <c:v>0.23529</c:v>
                </c:pt>
                <c:pt idx="21">
                  <c:v>0.24814</c:v>
                </c:pt>
                <c:pt idx="22">
                  <c:v>0.26082</c:v>
                </c:pt>
              </c:numCache>
            </c:numRef>
          </c:xVal>
          <c:yVal>
            <c:numRef>
              <c:f>Sheet1!$J$2:$J$24</c:f>
              <c:numCache>
                <c:formatCode>General</c:formatCode>
                <c:ptCount val="23"/>
                <c:pt idx="0">
                  <c:v>50.774222222222207</c:v>
                </c:pt>
                <c:pt idx="1">
                  <c:v>58.991887550200808</c:v>
                </c:pt>
                <c:pt idx="2">
                  <c:v>65.157044334975367</c:v>
                </c:pt>
                <c:pt idx="3">
                  <c:v>69.69951219512194</c:v>
                </c:pt>
                <c:pt idx="4">
                  <c:v>72.767612612612595</c:v>
                </c:pt>
                <c:pt idx="5">
                  <c:v>75.200037878787882</c:v>
                </c:pt>
                <c:pt idx="6">
                  <c:v>81.897121001390829</c:v>
                </c:pt>
                <c:pt idx="7">
                  <c:v>85.151785714285722</c:v>
                </c:pt>
                <c:pt idx="8">
                  <c:v>87.091205711263882</c:v>
                </c:pt>
                <c:pt idx="9">
                  <c:v>88.380368857531863</c:v>
                </c:pt>
                <c:pt idx="10">
                  <c:v>89.283200439923007</c:v>
                </c:pt>
                <c:pt idx="11">
                  <c:v>89.731258632840024</c:v>
                </c:pt>
                <c:pt idx="12">
                  <c:v>90.273185434173683</c:v>
                </c:pt>
                <c:pt idx="13">
                  <c:v>90.664968493150681</c:v>
                </c:pt>
                <c:pt idx="14">
                  <c:v>90.872354948805466</c:v>
                </c:pt>
                <c:pt idx="15">
                  <c:v>91.153267885787642</c:v>
                </c:pt>
                <c:pt idx="16">
                  <c:v>91.235185765320139</c:v>
                </c:pt>
                <c:pt idx="17">
                  <c:v>91.298670481640471</c:v>
                </c:pt>
                <c:pt idx="18">
                  <c:v>91.21666144854936</c:v>
                </c:pt>
                <c:pt idx="19">
                  <c:v>91.083983960177008</c:v>
                </c:pt>
                <c:pt idx="20">
                  <c:v>90.95019566288812</c:v>
                </c:pt>
                <c:pt idx="21">
                  <c:v>90.695919281190157</c:v>
                </c:pt>
                <c:pt idx="22">
                  <c:v>90.341397609561767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CD-4F97-86B8-73C808D009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354008"/>
        <c:axId val="94547896"/>
      </c:scatterChart>
      <c:valAx>
        <c:axId val="71354008"/>
        <c:scaling>
          <c:orientation val="minMax"/>
          <c:min val="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Output Current (A)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94547896"/>
        <c:crossesAt val="0"/>
        <c:crossBetween val="midCat"/>
      </c:valAx>
      <c:valAx>
        <c:axId val="94547896"/>
        <c:scaling>
          <c:orientation val="minMax"/>
          <c:max val="100"/>
          <c:min val="45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Efficiency (eff %)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71354008"/>
        <c:crosses val="autoZero"/>
        <c:crossBetween val="midCat"/>
      </c:valAx>
      <c:spPr>
        <a:noFill/>
        <a:ln w="0">
          <a:solidFill>
            <a:srgbClr val="D9D9D9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Buck-Boost</a:t>
            </a:r>
            <a:r>
              <a:rPr lang="en-NZ" baseline="0"/>
              <a:t> Converter Efficiency</a:t>
            </a:r>
            <a:endParaRPr lang="en-N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Sheet2!$G$2:$G$14</c:f>
              <c:numCache>
                <c:formatCode>General</c:formatCode>
                <c:ptCount val="13"/>
                <c:pt idx="0">
                  <c:v>3.5071868583162217E-3</c:v>
                </c:pt>
                <c:pt idx="1">
                  <c:v>4.5913757700205343E-3</c:v>
                </c:pt>
                <c:pt idx="2">
                  <c:v>5.8973305954825462E-3</c:v>
                </c:pt>
                <c:pt idx="3">
                  <c:v>7.4373716632443526E-3</c:v>
                </c:pt>
                <c:pt idx="4">
                  <c:v>9.2402464065708418E-3</c:v>
                </c:pt>
                <c:pt idx="5">
                  <c:v>1.1344969199178646E-2</c:v>
                </c:pt>
                <c:pt idx="6">
                  <c:v>1.3806981519507187E-2</c:v>
                </c:pt>
                <c:pt idx="7">
                  <c:v>1.6698151950718686E-2</c:v>
                </c:pt>
                <c:pt idx="8">
                  <c:v>2.0119096509240247E-2</c:v>
                </c:pt>
                <c:pt idx="9">
                  <c:v>2.4199178644763862E-2</c:v>
                </c:pt>
                <c:pt idx="10">
                  <c:v>2.9055441478439425E-2</c:v>
                </c:pt>
                <c:pt idx="11">
                  <c:v>3.4558521560574942E-2</c:v>
                </c:pt>
                <c:pt idx="12">
                  <c:v>3.5462012320328543E-2</c:v>
                </c:pt>
              </c:numCache>
            </c:numRef>
          </c:xVal>
          <c:yVal>
            <c:numRef>
              <c:f>Sheet2!$J$2:$J$14</c:f>
              <c:numCache>
                <c:formatCode>General</c:formatCode>
                <c:ptCount val="13"/>
                <c:pt idx="0">
                  <c:v>28.661603607675151</c:v>
                </c:pt>
                <c:pt idx="1">
                  <c:v>36.149000780865897</c:v>
                </c:pt>
                <c:pt idx="2">
                  <c:v>43.206973138331307</c:v>
                </c:pt>
                <c:pt idx="3">
                  <c:v>49.518676772557072</c:v>
                </c:pt>
                <c:pt idx="4">
                  <c:v>54.928809550289017</c:v>
                </c:pt>
                <c:pt idx="5">
                  <c:v>59.582656678195846</c:v>
                </c:pt>
                <c:pt idx="6">
                  <c:v>63.370746578270534</c:v>
                </c:pt>
                <c:pt idx="7">
                  <c:v>66.530804342598898</c:v>
                </c:pt>
                <c:pt idx="8">
                  <c:v>68.925492166970599</c:v>
                </c:pt>
                <c:pt idx="9">
                  <c:v>70.416622303343729</c:v>
                </c:pt>
                <c:pt idx="10">
                  <c:v>71.253812291146957</c:v>
                </c:pt>
                <c:pt idx="11">
                  <c:v>70.929258276155622</c:v>
                </c:pt>
                <c:pt idx="12">
                  <c:v>70.801035002551899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AAD-4BAF-8D8C-BD472B44DA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4718847"/>
        <c:axId val="1284719679"/>
      </c:scatterChart>
      <c:valAx>
        <c:axId val="1284718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400" b="1"/>
                  <a:t>Output</a:t>
                </a:r>
                <a:r>
                  <a:rPr lang="en-NZ" sz="1400" b="1" baseline="0"/>
                  <a:t> Current</a:t>
                </a:r>
                <a:endParaRPr lang="en-NZ" sz="14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4719679"/>
        <c:crosses val="autoZero"/>
        <c:crossBetween val="midCat"/>
      </c:valAx>
      <c:valAx>
        <c:axId val="128471967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400" b="1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47188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335520</xdr:colOff>
      <xdr:row>17</xdr:row>
      <xdr:rowOff>114120</xdr:rowOff>
    </xdr:from>
    <xdr:to>
      <xdr:col>22</xdr:col>
      <xdr:colOff>618840</xdr:colOff>
      <xdr:row>39</xdr:row>
      <xdr:rowOff>102240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23</xdr:col>
      <xdr:colOff>377280</xdr:colOff>
      <xdr:row>19</xdr:row>
      <xdr:rowOff>80640</xdr:rowOff>
    </xdr:from>
    <xdr:to>
      <xdr:col>33</xdr:col>
      <xdr:colOff>656640</xdr:colOff>
      <xdr:row>41</xdr:row>
      <xdr:rowOff>64080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66674</xdr:colOff>
      <xdr:row>16</xdr:row>
      <xdr:rowOff>38099</xdr:rowOff>
    </xdr:from>
    <xdr:to>
      <xdr:col>12</xdr:col>
      <xdr:colOff>28574</xdr:colOff>
      <xdr:row>39</xdr:row>
      <xdr:rowOff>161924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D521699-FD19-409E-8699-63C9B44AB9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4"/>
  <sheetViews>
    <sheetView topLeftCell="J1" zoomScaleNormal="100" workbookViewId="0">
      <selection activeCell="O41" sqref="O41"/>
    </sheetView>
  </sheetViews>
  <sheetFormatPr defaultColWidth="8.5703125" defaultRowHeight="15" x14ac:dyDescent="0.25"/>
  <cols>
    <col min="1" max="1" width="10.28515625" customWidth="1"/>
  </cols>
  <sheetData>
    <row r="1" spans="1:13" x14ac:dyDescent="0.25">
      <c r="A1" t="s">
        <v>0</v>
      </c>
      <c r="C1" t="s">
        <v>1</v>
      </c>
      <c r="D1" t="s">
        <v>2</v>
      </c>
      <c r="F1" t="s">
        <v>3</v>
      </c>
      <c r="G1" t="s">
        <v>4</v>
      </c>
      <c r="H1" t="s">
        <v>5</v>
      </c>
      <c r="J1" t="s">
        <v>6</v>
      </c>
      <c r="L1" t="s">
        <v>7</v>
      </c>
      <c r="M1" t="s">
        <v>8</v>
      </c>
    </row>
    <row r="2" spans="1:13" x14ac:dyDescent="0.25">
      <c r="A2">
        <v>5</v>
      </c>
      <c r="C2" s="1">
        <v>1.3500000000000001E-3</v>
      </c>
      <c r="D2" s="1">
        <f t="shared" ref="D2:D24" si="0">C2*30</f>
        <v>4.0500000000000001E-2</v>
      </c>
      <c r="F2">
        <v>1.4339999999999999</v>
      </c>
      <c r="G2">
        <f t="shared" ref="G2:G24" si="1">F2/100</f>
        <v>1.4339999999999999E-2</v>
      </c>
      <c r="H2">
        <f t="shared" ref="H2:H24" si="2">POWER(F2,2)/100</f>
        <v>2.0563559999999995E-2</v>
      </c>
      <c r="J2">
        <f t="shared" ref="J2:J24" si="3">(H2/D2)*100</f>
        <v>50.774222222222207</v>
      </c>
      <c r="L2">
        <v>30</v>
      </c>
      <c r="M2">
        <f>100</f>
        <v>100</v>
      </c>
    </row>
    <row r="3" spans="1:13" x14ac:dyDescent="0.25">
      <c r="A3">
        <v>6</v>
      </c>
      <c r="C3" s="1">
        <v>1.66E-3</v>
      </c>
      <c r="D3" s="1">
        <f t="shared" si="0"/>
        <v>4.9799999999999997E-2</v>
      </c>
      <c r="F3">
        <v>1.714</v>
      </c>
      <c r="G3">
        <f t="shared" si="1"/>
        <v>1.7139999999999999E-2</v>
      </c>
      <c r="H3">
        <f t="shared" si="2"/>
        <v>2.9377960000000002E-2</v>
      </c>
      <c r="J3">
        <f t="shared" si="3"/>
        <v>58.991887550200808</v>
      </c>
    </row>
    <row r="4" spans="1:13" x14ac:dyDescent="0.25">
      <c r="A4">
        <v>7</v>
      </c>
      <c r="C4" s="1">
        <v>2.0300000000000001E-3</v>
      </c>
      <c r="D4" s="1">
        <f t="shared" si="0"/>
        <v>6.0900000000000003E-2</v>
      </c>
      <c r="F4">
        <v>1.992</v>
      </c>
      <c r="G4">
        <f t="shared" si="1"/>
        <v>1.992E-2</v>
      </c>
      <c r="H4">
        <f t="shared" si="2"/>
        <v>3.9680640000000003E-2</v>
      </c>
      <c r="J4">
        <f t="shared" si="3"/>
        <v>65.157044334975367</v>
      </c>
    </row>
    <row r="5" spans="1:13" x14ac:dyDescent="0.25">
      <c r="A5">
        <v>8</v>
      </c>
      <c r="C5" s="1">
        <v>2.4599999999999999E-3</v>
      </c>
      <c r="D5" s="1">
        <f t="shared" si="0"/>
        <v>7.3800000000000004E-2</v>
      </c>
      <c r="F5">
        <v>2.2679999999999998</v>
      </c>
      <c r="G5">
        <f t="shared" si="1"/>
        <v>2.2679999999999999E-2</v>
      </c>
      <c r="H5">
        <f t="shared" si="2"/>
        <v>5.1438239999999996E-2</v>
      </c>
      <c r="J5">
        <f t="shared" si="3"/>
        <v>69.69951219512194</v>
      </c>
    </row>
    <row r="6" spans="1:13" x14ac:dyDescent="0.25">
      <c r="A6">
        <v>9</v>
      </c>
      <c r="C6" s="1">
        <v>2.96E-3</v>
      </c>
      <c r="D6" s="1">
        <f t="shared" si="0"/>
        <v>8.8800000000000004E-2</v>
      </c>
      <c r="F6">
        <v>2.5419999999999998</v>
      </c>
      <c r="G6">
        <f t="shared" si="1"/>
        <v>2.5419999999999998E-2</v>
      </c>
      <c r="H6">
        <f t="shared" si="2"/>
        <v>6.461763999999999E-2</v>
      </c>
      <c r="J6">
        <f t="shared" si="3"/>
        <v>72.767612612612595</v>
      </c>
    </row>
    <row r="7" spans="1:13" x14ac:dyDescent="0.25">
      <c r="A7">
        <v>10</v>
      </c>
      <c r="C7" s="1">
        <v>3.5200000000000001E-3</v>
      </c>
      <c r="D7" s="1">
        <f t="shared" si="0"/>
        <v>0.1056</v>
      </c>
      <c r="F7">
        <v>2.8180000000000001</v>
      </c>
      <c r="G7">
        <f t="shared" si="1"/>
        <v>2.818E-2</v>
      </c>
      <c r="H7">
        <f t="shared" si="2"/>
        <v>7.9411240000000008E-2</v>
      </c>
      <c r="J7">
        <f t="shared" si="3"/>
        <v>75.200037878787882</v>
      </c>
    </row>
    <row r="8" spans="1:13" x14ac:dyDescent="0.25">
      <c r="A8">
        <v>15</v>
      </c>
      <c r="C8" s="1">
        <v>7.1900000000000002E-3</v>
      </c>
      <c r="D8" s="1">
        <f t="shared" si="0"/>
        <v>0.2157</v>
      </c>
      <c r="F8">
        <v>4.2030000000000003</v>
      </c>
      <c r="G8">
        <f t="shared" si="1"/>
        <v>4.2030000000000005E-2</v>
      </c>
      <c r="H8">
        <f t="shared" si="2"/>
        <v>0.17665209000000001</v>
      </c>
      <c r="J8">
        <f t="shared" si="3"/>
        <v>81.897121001390829</v>
      </c>
    </row>
    <row r="9" spans="1:13" x14ac:dyDescent="0.25">
      <c r="A9">
        <v>20</v>
      </c>
      <c r="C9" s="1">
        <v>1.2319999999999999E-2</v>
      </c>
      <c r="D9" s="1">
        <f t="shared" si="0"/>
        <v>0.36959999999999998</v>
      </c>
      <c r="F9">
        <v>5.61</v>
      </c>
      <c r="G9">
        <f t="shared" si="1"/>
        <v>5.6100000000000004E-2</v>
      </c>
      <c r="H9">
        <f t="shared" si="2"/>
        <v>0.31472100000000003</v>
      </c>
      <c r="J9">
        <f t="shared" si="3"/>
        <v>85.151785714285722</v>
      </c>
    </row>
    <row r="10" spans="1:13" x14ac:dyDescent="0.25">
      <c r="A10">
        <v>25</v>
      </c>
      <c r="C10" s="1">
        <v>1.891E-2</v>
      </c>
      <c r="D10" s="1">
        <f t="shared" si="0"/>
        <v>0.56730000000000003</v>
      </c>
      <c r="F10">
        <v>7.0289999999999999</v>
      </c>
      <c r="G10">
        <f t="shared" si="1"/>
        <v>7.0290000000000005E-2</v>
      </c>
      <c r="H10">
        <f t="shared" si="2"/>
        <v>0.49406841000000001</v>
      </c>
      <c r="J10">
        <f t="shared" si="3"/>
        <v>87.091205711263882</v>
      </c>
    </row>
    <row r="11" spans="1:13" x14ac:dyDescent="0.25">
      <c r="A11">
        <v>30</v>
      </c>
      <c r="C11" s="1">
        <v>2.6929999999999999E-2</v>
      </c>
      <c r="D11" s="1">
        <f t="shared" si="0"/>
        <v>0.80789999999999995</v>
      </c>
      <c r="F11">
        <v>8.4499999999999993</v>
      </c>
      <c r="G11">
        <f t="shared" si="1"/>
        <v>8.4499999999999992E-2</v>
      </c>
      <c r="H11">
        <f t="shared" si="2"/>
        <v>0.71402499999999991</v>
      </c>
      <c r="J11">
        <f t="shared" si="3"/>
        <v>88.380368857531863</v>
      </c>
    </row>
    <row r="12" spans="1:13" x14ac:dyDescent="0.25">
      <c r="A12">
        <v>35</v>
      </c>
      <c r="C12" s="1">
        <v>3.637E-2</v>
      </c>
      <c r="D12" s="1">
        <f t="shared" si="0"/>
        <v>1.0911</v>
      </c>
      <c r="F12">
        <v>9.8699999999999992</v>
      </c>
      <c r="G12">
        <f t="shared" si="1"/>
        <v>9.8699999999999996E-2</v>
      </c>
      <c r="H12">
        <f t="shared" si="2"/>
        <v>0.97416899999999984</v>
      </c>
      <c r="J12">
        <f t="shared" si="3"/>
        <v>89.283200439923007</v>
      </c>
    </row>
    <row r="13" spans="1:13" x14ac:dyDescent="0.25">
      <c r="A13">
        <v>40</v>
      </c>
      <c r="C13" s="1">
        <v>4.7300000000000002E-2</v>
      </c>
      <c r="D13" s="1">
        <f t="shared" si="0"/>
        <v>1.419</v>
      </c>
      <c r="F13">
        <v>11.284000000000001</v>
      </c>
      <c r="G13">
        <f t="shared" si="1"/>
        <v>0.11284000000000001</v>
      </c>
      <c r="H13">
        <f t="shared" si="2"/>
        <v>1.2732865600000001</v>
      </c>
      <c r="J13">
        <f t="shared" si="3"/>
        <v>89.731258632840024</v>
      </c>
    </row>
    <row r="14" spans="1:13" x14ac:dyDescent="0.25">
      <c r="A14">
        <v>45</v>
      </c>
      <c r="C14" s="1">
        <v>5.9499999999999997E-2</v>
      </c>
      <c r="D14" s="1">
        <f t="shared" si="0"/>
        <v>1.7849999999999999</v>
      </c>
      <c r="F14">
        <v>12.694000000000001</v>
      </c>
      <c r="G14">
        <f t="shared" si="1"/>
        <v>0.12694</v>
      </c>
      <c r="H14">
        <f t="shared" si="2"/>
        <v>1.6113763600000002</v>
      </c>
      <c r="J14">
        <f t="shared" si="3"/>
        <v>90.273185434173683</v>
      </c>
    </row>
    <row r="15" spans="1:13" x14ac:dyDescent="0.25">
      <c r="A15">
        <v>50</v>
      </c>
      <c r="C15" s="1">
        <v>7.2999999999999995E-2</v>
      </c>
      <c r="D15" s="1">
        <f t="shared" si="0"/>
        <v>2.19</v>
      </c>
      <c r="F15">
        <v>14.090999999999999</v>
      </c>
      <c r="G15">
        <f t="shared" si="1"/>
        <v>0.14090999999999998</v>
      </c>
      <c r="H15">
        <f t="shared" si="2"/>
        <v>1.9855628099999998</v>
      </c>
      <c r="J15">
        <f t="shared" si="3"/>
        <v>90.664968493150681</v>
      </c>
    </row>
    <row r="16" spans="1:13" x14ac:dyDescent="0.25">
      <c r="A16">
        <v>55</v>
      </c>
      <c r="C16" s="1">
        <v>8.7900000000000006E-2</v>
      </c>
      <c r="D16" s="1">
        <f t="shared" si="0"/>
        <v>2.637</v>
      </c>
      <c r="F16">
        <v>15.48</v>
      </c>
      <c r="G16">
        <f t="shared" si="1"/>
        <v>0.15479999999999999</v>
      </c>
      <c r="H16">
        <f t="shared" si="2"/>
        <v>2.3963040000000002</v>
      </c>
      <c r="J16">
        <f t="shared" si="3"/>
        <v>90.872354948805466</v>
      </c>
    </row>
    <row r="17" spans="1:10" x14ac:dyDescent="0.25">
      <c r="A17">
        <v>60</v>
      </c>
      <c r="C17" s="1">
        <v>0.10390000000000001</v>
      </c>
      <c r="D17" s="1">
        <f t="shared" si="0"/>
        <v>3.117</v>
      </c>
      <c r="F17">
        <v>16.856000000000002</v>
      </c>
      <c r="G17">
        <f t="shared" si="1"/>
        <v>0.16856000000000002</v>
      </c>
      <c r="H17">
        <f t="shared" si="2"/>
        <v>2.8412473600000006</v>
      </c>
      <c r="J17">
        <f t="shared" si="3"/>
        <v>91.153267885787642</v>
      </c>
    </row>
    <row r="18" spans="1:10" x14ac:dyDescent="0.25">
      <c r="A18">
        <v>65</v>
      </c>
      <c r="C18" s="1">
        <v>0.12130000000000001</v>
      </c>
      <c r="D18" s="1">
        <f t="shared" si="0"/>
        <v>3.6390000000000002</v>
      </c>
      <c r="F18">
        <v>18.221</v>
      </c>
      <c r="G18">
        <f t="shared" si="1"/>
        <v>0.18221000000000001</v>
      </c>
      <c r="H18">
        <f t="shared" si="2"/>
        <v>3.3200484100000001</v>
      </c>
      <c r="J18">
        <f t="shared" si="3"/>
        <v>91.235185765320139</v>
      </c>
    </row>
    <row r="19" spans="1:10" x14ac:dyDescent="0.25">
      <c r="A19">
        <v>70</v>
      </c>
      <c r="C19" s="1">
        <v>0.13980000000000001</v>
      </c>
      <c r="D19" s="1">
        <f t="shared" si="0"/>
        <v>4.194</v>
      </c>
      <c r="F19">
        <v>19.568000000000001</v>
      </c>
      <c r="G19">
        <f t="shared" si="1"/>
        <v>0.19568000000000002</v>
      </c>
      <c r="H19">
        <f t="shared" si="2"/>
        <v>3.8290662400000008</v>
      </c>
      <c r="J19">
        <f t="shared" si="3"/>
        <v>91.298670481640471</v>
      </c>
    </row>
    <row r="20" spans="1:10" x14ac:dyDescent="0.25">
      <c r="A20">
        <v>75</v>
      </c>
      <c r="C20" s="1">
        <v>0.15970000000000001</v>
      </c>
      <c r="D20" s="1">
        <f t="shared" si="0"/>
        <v>4.7910000000000004</v>
      </c>
      <c r="F20">
        <v>20.905000000000001</v>
      </c>
      <c r="G20">
        <f t="shared" si="1"/>
        <v>0.20905000000000001</v>
      </c>
      <c r="H20">
        <f t="shared" si="2"/>
        <v>4.3701902500000003</v>
      </c>
      <c r="J20">
        <f t="shared" si="3"/>
        <v>91.21666144854936</v>
      </c>
    </row>
    <row r="21" spans="1:10" x14ac:dyDescent="0.25">
      <c r="A21">
        <v>80</v>
      </c>
      <c r="C21" s="1">
        <v>0.18079999999999999</v>
      </c>
      <c r="D21" s="1">
        <f t="shared" si="0"/>
        <v>5.4239999999999995</v>
      </c>
      <c r="F21">
        <v>22.227</v>
      </c>
      <c r="G21">
        <f t="shared" si="1"/>
        <v>0.22227</v>
      </c>
      <c r="H21">
        <f t="shared" si="2"/>
        <v>4.9403952900000005</v>
      </c>
      <c r="J21">
        <f t="shared" si="3"/>
        <v>91.083983960177008</v>
      </c>
    </row>
    <row r="22" spans="1:10" x14ac:dyDescent="0.25">
      <c r="A22">
        <v>85</v>
      </c>
      <c r="C22" s="1">
        <v>0.2029</v>
      </c>
      <c r="D22" s="1">
        <f t="shared" si="0"/>
        <v>6.0869999999999997</v>
      </c>
      <c r="F22">
        <v>23.529</v>
      </c>
      <c r="G22">
        <f t="shared" si="1"/>
        <v>0.23529</v>
      </c>
      <c r="H22">
        <f t="shared" si="2"/>
        <v>5.5361384099999995</v>
      </c>
      <c r="J22">
        <f t="shared" si="3"/>
        <v>90.95019566288812</v>
      </c>
    </row>
    <row r="23" spans="1:10" x14ac:dyDescent="0.25">
      <c r="A23">
        <v>90</v>
      </c>
      <c r="C23" s="1">
        <v>0.2263</v>
      </c>
      <c r="D23" s="1">
        <f t="shared" si="0"/>
        <v>6.7889999999999997</v>
      </c>
      <c r="F23">
        <v>24.814</v>
      </c>
      <c r="G23">
        <f t="shared" si="1"/>
        <v>0.24814</v>
      </c>
      <c r="H23">
        <f t="shared" si="2"/>
        <v>6.1573459599999998</v>
      </c>
      <c r="J23">
        <f t="shared" si="3"/>
        <v>90.695919281190157</v>
      </c>
    </row>
    <row r="24" spans="1:10" x14ac:dyDescent="0.25">
      <c r="A24">
        <v>95</v>
      </c>
      <c r="C24" s="1">
        <v>0.251</v>
      </c>
      <c r="D24" s="1">
        <f t="shared" si="0"/>
        <v>7.53</v>
      </c>
      <c r="F24">
        <v>26.082000000000001</v>
      </c>
      <c r="G24">
        <f t="shared" si="1"/>
        <v>0.26082</v>
      </c>
      <c r="H24">
        <f t="shared" si="2"/>
        <v>6.802707240000001</v>
      </c>
      <c r="J24">
        <f t="shared" si="3"/>
        <v>90.341397609561767</v>
      </c>
    </row>
  </sheetData>
  <pageMargins left="0.7" right="0.7" top="0.75" bottom="0.75" header="0.51180555555555496" footer="0.51180555555555496"/>
  <pageSetup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8"/>
  <sheetViews>
    <sheetView tabSelected="1" zoomScaleNormal="100" workbookViewId="0">
      <selection activeCell="P24" sqref="P24"/>
    </sheetView>
  </sheetViews>
  <sheetFormatPr defaultColWidth="10.140625" defaultRowHeight="15" x14ac:dyDescent="0.25"/>
  <cols>
    <col min="3" max="3" width="18.5703125" customWidth="1"/>
  </cols>
  <sheetData>
    <row r="1" spans="1:13" x14ac:dyDescent="0.25">
      <c r="A1" t="s">
        <v>0</v>
      </c>
      <c r="C1" t="s">
        <v>1</v>
      </c>
      <c r="D1" t="s">
        <v>2</v>
      </c>
      <c r="F1" t="s">
        <v>3</v>
      </c>
      <c r="G1" t="s">
        <v>4</v>
      </c>
      <c r="H1" t="s">
        <v>5</v>
      </c>
      <c r="J1" t="s">
        <v>6</v>
      </c>
      <c r="L1" t="s">
        <v>7</v>
      </c>
      <c r="M1" t="s">
        <v>8</v>
      </c>
    </row>
    <row r="2" spans="1:13" x14ac:dyDescent="0.25">
      <c r="A2">
        <v>10</v>
      </c>
      <c r="C2" s="1">
        <v>2.0899999999999998E-3</v>
      </c>
      <c r="D2" s="1">
        <f t="shared" ref="D2:D14" si="0">C2*10</f>
        <v>2.0899999999999998E-2</v>
      </c>
      <c r="F2">
        <v>1.708</v>
      </c>
      <c r="G2">
        <f t="shared" ref="G2:G14" si="1">F2/487</f>
        <v>3.5071868583162217E-3</v>
      </c>
      <c r="H2">
        <f t="shared" ref="H2:H14" si="2">POWER(F2,2)/487</f>
        <v>5.9902751540041061E-3</v>
      </c>
      <c r="J2">
        <f t="shared" ref="J2:J14" si="3">(H2/D2)*100</f>
        <v>28.661603607675151</v>
      </c>
      <c r="L2">
        <v>10</v>
      </c>
      <c r="M2">
        <f>487</f>
        <v>487</v>
      </c>
    </row>
    <row r="3" spans="1:13" x14ac:dyDescent="0.25">
      <c r="A3">
        <v>15</v>
      </c>
      <c r="C3" s="1">
        <v>2.8400000000000001E-3</v>
      </c>
      <c r="D3" s="1">
        <f t="shared" si="0"/>
        <v>2.8400000000000002E-2</v>
      </c>
      <c r="F3">
        <v>2.2360000000000002</v>
      </c>
      <c r="G3">
        <f t="shared" si="1"/>
        <v>4.5913757700205343E-3</v>
      </c>
      <c r="H3">
        <f t="shared" si="2"/>
        <v>1.0266316221765916E-2</v>
      </c>
      <c r="J3">
        <f t="shared" si="3"/>
        <v>36.149000780865897</v>
      </c>
    </row>
    <row r="4" spans="1:13" x14ac:dyDescent="0.25">
      <c r="A4">
        <v>20</v>
      </c>
      <c r="C4" s="1">
        <v>3.9199999999999999E-3</v>
      </c>
      <c r="D4" s="1">
        <f t="shared" si="0"/>
        <v>3.9199999999999999E-2</v>
      </c>
      <c r="F4">
        <v>2.8719999999999999</v>
      </c>
      <c r="G4">
        <f t="shared" si="1"/>
        <v>5.8973305954825462E-3</v>
      </c>
      <c r="H4">
        <f t="shared" si="2"/>
        <v>1.6937133470225872E-2</v>
      </c>
      <c r="J4">
        <f t="shared" si="3"/>
        <v>43.206973138331307</v>
      </c>
    </row>
    <row r="5" spans="1:13" x14ac:dyDescent="0.25">
      <c r="A5">
        <v>25</v>
      </c>
      <c r="C5" s="1">
        <v>5.4400000000000004E-3</v>
      </c>
      <c r="D5" s="1">
        <f t="shared" si="0"/>
        <v>5.4400000000000004E-2</v>
      </c>
      <c r="F5">
        <v>3.6219999999999999</v>
      </c>
      <c r="G5">
        <f t="shared" si="1"/>
        <v>7.4373716632443526E-3</v>
      </c>
      <c r="H5">
        <f t="shared" si="2"/>
        <v>2.6938160164271047E-2</v>
      </c>
      <c r="J5">
        <f t="shared" si="3"/>
        <v>49.518676772557072</v>
      </c>
    </row>
    <row r="6" spans="1:13" x14ac:dyDescent="0.25">
      <c r="A6">
        <v>30</v>
      </c>
      <c r="C6" s="1">
        <v>7.5700000000000003E-3</v>
      </c>
      <c r="D6" s="1">
        <f t="shared" si="0"/>
        <v>7.5700000000000003E-2</v>
      </c>
      <c r="F6">
        <v>4.5</v>
      </c>
      <c r="G6">
        <f t="shared" si="1"/>
        <v>9.2402464065708418E-3</v>
      </c>
      <c r="H6">
        <f t="shared" si="2"/>
        <v>4.1581108829568787E-2</v>
      </c>
      <c r="J6">
        <f t="shared" si="3"/>
        <v>54.928809550289017</v>
      </c>
    </row>
    <row r="7" spans="1:13" x14ac:dyDescent="0.25">
      <c r="A7">
        <v>35</v>
      </c>
      <c r="C7" s="1">
        <v>1.052E-2</v>
      </c>
      <c r="D7" s="1">
        <f t="shared" si="0"/>
        <v>0.1052</v>
      </c>
      <c r="F7">
        <v>5.5250000000000004</v>
      </c>
      <c r="G7">
        <f t="shared" si="1"/>
        <v>1.1344969199178646E-2</v>
      </c>
      <c r="H7">
        <f t="shared" si="2"/>
        <v>6.2680954825462029E-2</v>
      </c>
      <c r="J7">
        <f t="shared" si="3"/>
        <v>59.582656678195846</v>
      </c>
    </row>
    <row r="8" spans="1:13" x14ac:dyDescent="0.25">
      <c r="A8">
        <v>40</v>
      </c>
      <c r="C8" s="1">
        <v>1.465E-2</v>
      </c>
      <c r="D8" s="1">
        <f t="shared" si="0"/>
        <v>0.14649999999999999</v>
      </c>
      <c r="F8">
        <v>6.7240000000000002</v>
      </c>
      <c r="G8">
        <f t="shared" si="1"/>
        <v>1.3806981519507187E-2</v>
      </c>
      <c r="H8">
        <f t="shared" si="2"/>
        <v>9.2838143737166326E-2</v>
      </c>
      <c r="J8">
        <f t="shared" si="3"/>
        <v>63.370746578270534</v>
      </c>
    </row>
    <row r="9" spans="1:13" x14ac:dyDescent="0.25">
      <c r="A9">
        <v>45</v>
      </c>
      <c r="C9" s="1">
        <v>2.0410000000000001E-2</v>
      </c>
      <c r="D9" s="1">
        <f t="shared" si="0"/>
        <v>0.2041</v>
      </c>
      <c r="F9">
        <v>8.1319999999999997</v>
      </c>
      <c r="G9">
        <f t="shared" si="1"/>
        <v>1.6698151950718686E-2</v>
      </c>
      <c r="H9">
        <f t="shared" si="2"/>
        <v>0.13578937166324434</v>
      </c>
      <c r="J9">
        <f t="shared" si="3"/>
        <v>66.530804342598898</v>
      </c>
    </row>
    <row r="10" spans="1:13" x14ac:dyDescent="0.25">
      <c r="A10">
        <v>50</v>
      </c>
      <c r="C10" s="1">
        <v>2.86E-2</v>
      </c>
      <c r="D10" s="1">
        <f t="shared" si="0"/>
        <v>0.28600000000000003</v>
      </c>
      <c r="F10">
        <v>9.798</v>
      </c>
      <c r="G10">
        <f t="shared" si="1"/>
        <v>2.0119096509240247E-2</v>
      </c>
      <c r="H10">
        <f t="shared" si="2"/>
        <v>0.19712690759753593</v>
      </c>
      <c r="J10">
        <f t="shared" si="3"/>
        <v>68.925492166970599</v>
      </c>
    </row>
    <row r="11" spans="1:13" x14ac:dyDescent="0.25">
      <c r="A11">
        <v>55</v>
      </c>
      <c r="C11" s="1">
        <v>4.0500000000000001E-2</v>
      </c>
      <c r="D11" s="1">
        <f t="shared" si="0"/>
        <v>0.40500000000000003</v>
      </c>
      <c r="F11">
        <v>11.785</v>
      </c>
      <c r="G11">
        <f t="shared" si="1"/>
        <v>2.4199178644763862E-2</v>
      </c>
      <c r="H11">
        <f t="shared" si="2"/>
        <v>0.2851873203285421</v>
      </c>
      <c r="J11">
        <f t="shared" si="3"/>
        <v>70.416622303343729</v>
      </c>
    </row>
    <row r="12" spans="1:13" x14ac:dyDescent="0.25">
      <c r="A12">
        <v>60</v>
      </c>
      <c r="C12" s="1">
        <v>5.7700000000000001E-2</v>
      </c>
      <c r="D12" s="1">
        <f t="shared" si="0"/>
        <v>0.57699999999999996</v>
      </c>
      <c r="F12">
        <v>14.15</v>
      </c>
      <c r="G12">
        <f t="shared" si="1"/>
        <v>2.9055441478439425E-2</v>
      </c>
      <c r="H12">
        <f t="shared" si="2"/>
        <v>0.41113449691991788</v>
      </c>
      <c r="J12">
        <f t="shared" si="3"/>
        <v>71.253812291146957</v>
      </c>
    </row>
    <row r="13" spans="1:13" x14ac:dyDescent="0.25">
      <c r="A13">
        <v>65</v>
      </c>
      <c r="C13" s="1">
        <v>8.2000000000000003E-2</v>
      </c>
      <c r="D13" s="1">
        <f t="shared" si="0"/>
        <v>0.82000000000000006</v>
      </c>
      <c r="F13">
        <v>16.829999999999998</v>
      </c>
      <c r="G13">
        <f t="shared" si="1"/>
        <v>3.4558521560574942E-2</v>
      </c>
      <c r="H13">
        <f t="shared" si="2"/>
        <v>0.5816199178644762</v>
      </c>
      <c r="J13">
        <f t="shared" si="3"/>
        <v>70.929258276155622</v>
      </c>
    </row>
    <row r="14" spans="1:13" x14ac:dyDescent="0.25">
      <c r="A14">
        <v>70</v>
      </c>
      <c r="C14" s="1">
        <v>8.6499999999999994E-2</v>
      </c>
      <c r="D14" s="1">
        <f t="shared" si="0"/>
        <v>0.86499999999999999</v>
      </c>
      <c r="F14">
        <v>17.27</v>
      </c>
      <c r="G14">
        <f t="shared" si="1"/>
        <v>3.5462012320328543E-2</v>
      </c>
      <c r="H14">
        <f t="shared" si="2"/>
        <v>0.61242895277207399</v>
      </c>
      <c r="J14">
        <f t="shared" si="3"/>
        <v>70.801035002551899</v>
      </c>
    </row>
    <row r="15" spans="1:13" x14ac:dyDescent="0.25">
      <c r="C15" s="1"/>
      <c r="D15" s="1"/>
    </row>
    <row r="16" spans="1:13" x14ac:dyDescent="0.25">
      <c r="C16" s="1"/>
      <c r="D16" s="1"/>
    </row>
    <row r="17" spans="3:4" x14ac:dyDescent="0.25">
      <c r="C17" s="1"/>
      <c r="D17" s="1"/>
    </row>
    <row r="18" spans="3:4" x14ac:dyDescent="0.25">
      <c r="C18" s="1"/>
      <c r="D18" s="1"/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Niels Clayton</dc:creator>
  <dc:description/>
  <cp:lastModifiedBy>Niels Clayton</cp:lastModifiedBy>
  <cp:revision>10</cp:revision>
  <dcterms:created xsi:type="dcterms:W3CDTF">2021-07-19T02:57:29Z</dcterms:created>
  <dcterms:modified xsi:type="dcterms:W3CDTF">2021-08-26T17:18:41Z</dcterms:modified>
  <dc:language>en-NZ</dc:language>
</cp:coreProperties>
</file>