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ate-opera.ecs.vuw.ac.nz\claytoniel\Desktop\Uni-Notes\self-tuning-buck-converter\self-tuning-buck-converter\Peak Detector\Evaluation\"/>
    </mc:Choice>
  </mc:AlternateContent>
  <xr:revisionPtr revIDLastSave="0" documentId="13_ncr:1_{2275D99C-3A79-4373-AB90-50655D2E5DC5}" xr6:coauthVersionLast="36" xr6:coauthVersionMax="36" xr10:uidLastSave="{00000000-0000-0000-0000-000000000000}"/>
  <bookViews>
    <workbookView xWindow="0" yWindow="0" windowWidth="28800" windowHeight="12225" xr2:uid="{C1352C5F-0847-4A0F-B095-DF52534FE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S8" i="1"/>
  <c r="S7" i="1"/>
  <c r="T7" i="1" s="1"/>
  <c r="S11" i="1"/>
  <c r="T11" i="1" s="1"/>
  <c r="S3" i="1"/>
  <c r="V27" i="1" s="1"/>
  <c r="W27" i="1" s="1"/>
  <c r="L25" i="1"/>
  <c r="L7" i="1"/>
  <c r="K25" i="1"/>
  <c r="K21" i="1"/>
  <c r="L21" i="1" s="1"/>
  <c r="K17" i="1"/>
  <c r="L17" i="1" s="1"/>
  <c r="K13" i="1"/>
  <c r="L13" i="1" s="1"/>
  <c r="K9" i="1"/>
  <c r="L9" i="1" s="1"/>
  <c r="K3" i="1"/>
  <c r="N27" i="1" s="1"/>
  <c r="O27" i="1" s="1"/>
  <c r="C3" i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C24" i="1"/>
  <c r="D24" i="1" s="1"/>
  <c r="C20" i="1"/>
  <c r="D20" i="1" s="1"/>
  <c r="C17" i="1"/>
  <c r="D17" i="1" s="1"/>
  <c r="C16" i="1"/>
  <c r="D16" i="1" s="1"/>
  <c r="C13" i="1"/>
  <c r="D13" i="1" s="1"/>
  <c r="C12" i="1"/>
  <c r="D12" i="1" s="1"/>
  <c r="C9" i="1"/>
  <c r="D9" i="1" s="1"/>
  <c r="C8" i="1"/>
  <c r="D8" i="1" s="1"/>
  <c r="C27" i="1"/>
  <c r="D27" i="1" s="1"/>
  <c r="S15" i="1" l="1"/>
  <c r="T15" i="1" s="1"/>
  <c r="S19" i="1"/>
  <c r="T19" i="1" s="1"/>
  <c r="S23" i="1"/>
  <c r="T23" i="1" s="1"/>
  <c r="S27" i="1"/>
  <c r="T27" i="1" s="1"/>
  <c r="S12" i="1"/>
  <c r="T12" i="1" s="1"/>
  <c r="S16" i="1"/>
  <c r="T16" i="1" s="1"/>
  <c r="S20" i="1"/>
  <c r="T20" i="1" s="1"/>
  <c r="S24" i="1"/>
  <c r="T24" i="1" s="1"/>
  <c r="S9" i="1"/>
  <c r="T9" i="1" s="1"/>
  <c r="S13" i="1"/>
  <c r="T13" i="1" s="1"/>
  <c r="S17" i="1"/>
  <c r="T17" i="1" s="1"/>
  <c r="S21" i="1"/>
  <c r="T21" i="1" s="1"/>
  <c r="S25" i="1"/>
  <c r="T25" i="1" s="1"/>
  <c r="S10" i="1"/>
  <c r="T10" i="1" s="1"/>
  <c r="S14" i="1"/>
  <c r="T14" i="1" s="1"/>
  <c r="S18" i="1"/>
  <c r="T18" i="1" s="1"/>
  <c r="S22" i="1"/>
  <c r="T22" i="1" s="1"/>
  <c r="S26" i="1"/>
  <c r="T2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K10" i="1"/>
  <c r="L10" i="1" s="1"/>
  <c r="K14" i="1"/>
  <c r="L14" i="1" s="1"/>
  <c r="K18" i="1"/>
  <c r="L18" i="1" s="1"/>
  <c r="K22" i="1"/>
  <c r="L22" i="1" s="1"/>
  <c r="K26" i="1"/>
  <c r="L26" i="1" s="1"/>
  <c r="K7" i="1"/>
  <c r="K11" i="1"/>
  <c r="L11" i="1" s="1"/>
  <c r="K15" i="1"/>
  <c r="L15" i="1" s="1"/>
  <c r="K19" i="1"/>
  <c r="L19" i="1" s="1"/>
  <c r="K23" i="1"/>
  <c r="L23" i="1" s="1"/>
  <c r="K27" i="1"/>
  <c r="L27" i="1" s="1"/>
  <c r="K8" i="1"/>
  <c r="L8" i="1" s="1"/>
  <c r="K12" i="1"/>
  <c r="L12" i="1" s="1"/>
  <c r="K16" i="1"/>
  <c r="L16" i="1" s="1"/>
  <c r="K20" i="1"/>
  <c r="L20" i="1" s="1"/>
  <c r="K24" i="1"/>
  <c r="L24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C10" i="1"/>
  <c r="D10" i="1" s="1"/>
  <c r="C14" i="1"/>
  <c r="D14" i="1" s="1"/>
  <c r="C18" i="1"/>
  <c r="D18" i="1" s="1"/>
  <c r="C22" i="1"/>
  <c r="D22" i="1" s="1"/>
  <c r="C26" i="1"/>
  <c r="D26" i="1" s="1"/>
  <c r="C21" i="1"/>
  <c r="D21" i="1" s="1"/>
  <c r="C25" i="1"/>
  <c r="D25" i="1" s="1"/>
  <c r="C7" i="1"/>
  <c r="D7" i="1" s="1"/>
  <c r="C11" i="1"/>
  <c r="D11" i="1" s="1"/>
  <c r="C15" i="1"/>
  <c r="D15" i="1" s="1"/>
  <c r="C19" i="1"/>
  <c r="D19" i="1" s="1"/>
  <c r="C23" i="1"/>
  <c r="D23" i="1" s="1"/>
</calcChain>
</file>

<file path=xl/sharedStrings.xml><?xml version="1.0" encoding="utf-8"?>
<sst xmlns="http://schemas.openxmlformats.org/spreadsheetml/2006/main" count="33" uniqueCount="11">
  <si>
    <t>Peak Detection Accuracy Comparison</t>
  </si>
  <si>
    <t>Voltage pk-pk (mV)</t>
  </si>
  <si>
    <t>Frequency (kHz)</t>
  </si>
  <si>
    <t>new error (mV)</t>
  </si>
  <si>
    <t>Voltage Peak (mV)</t>
  </si>
  <si>
    <t>Voltage Refrence (mV)</t>
  </si>
  <si>
    <t>new % error</t>
  </si>
  <si>
    <t>old % error</t>
  </si>
  <si>
    <t>V_out new (mV)</t>
  </si>
  <si>
    <t>V_out old (mV)</t>
  </si>
  <si>
    <t>old error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</si>
</sst>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Peak to Peak Voltage Measurment Error %</a:t>
            </a:r>
          </a:p>
          <a:p>
            <a:pPr>
              <a:defRPr/>
            </a:pPr>
            <a:r>
              <a:rPr lang="en-NZ"/>
              <a:t> Peak Voltage = 150mV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First Design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Sheet1!$G$7:$G$27</c:f>
              <c:numCache>
                <c:formatCode>General</c:formatCode>
                <c:ptCount val="21"/>
                <c:pt idx="0">
                  <c:v>4.5333333333328483</c:v>
                </c:pt>
                <c:pt idx="1">
                  <c:v>7.7333333333323635</c:v>
                </c:pt>
                <c:pt idx="2">
                  <c:v>17.066666666665697</c:v>
                </c:pt>
                <c:pt idx="3">
                  <c:v>24.666666666666668</c:v>
                </c:pt>
                <c:pt idx="4">
                  <c:v>31.0666666666657</c:v>
                </c:pt>
                <c:pt idx="5">
                  <c:v>37.733333333332361</c:v>
                </c:pt>
                <c:pt idx="6">
                  <c:v>43.466666666665937</c:v>
                </c:pt>
                <c:pt idx="7">
                  <c:v>48.666666666666671</c:v>
                </c:pt>
                <c:pt idx="8">
                  <c:v>53.59999999999976</c:v>
                </c:pt>
                <c:pt idx="9">
                  <c:v>58.266666666666424</c:v>
                </c:pt>
                <c:pt idx="10">
                  <c:v>62.666666666666671</c:v>
                </c:pt>
                <c:pt idx="11">
                  <c:v>66.799999999999272</c:v>
                </c:pt>
                <c:pt idx="12">
                  <c:v>70.666666666666671</c:v>
                </c:pt>
                <c:pt idx="13">
                  <c:v>74.799999999999272</c:v>
                </c:pt>
                <c:pt idx="14">
                  <c:v>79.333333333333329</c:v>
                </c:pt>
                <c:pt idx="15">
                  <c:v>83.599999999999753</c:v>
                </c:pt>
                <c:pt idx="16">
                  <c:v>86.933333333333096</c:v>
                </c:pt>
                <c:pt idx="17">
                  <c:v>90.399999999999025</c:v>
                </c:pt>
                <c:pt idx="18">
                  <c:v>90.799999999999272</c:v>
                </c:pt>
                <c:pt idx="19">
                  <c:v>90.799999999999272</c:v>
                </c:pt>
                <c:pt idx="20">
                  <c:v>90.799999999999272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1-4C78-9483-A60747A6E394}"/>
            </c:ext>
          </c:extLst>
        </c:ser>
        <c:ser>
          <c:idx val="0"/>
          <c:order val="1"/>
          <c:tx>
            <c:v>Improved Design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Sheet1!$D$7:$D$27</c:f>
              <c:numCache>
                <c:formatCode>General</c:formatCode>
                <c:ptCount val="21"/>
                <c:pt idx="0">
                  <c:v>-5.2000000000007276</c:v>
                </c:pt>
                <c:pt idx="1">
                  <c:v>-5.0666666666669098</c:v>
                </c:pt>
                <c:pt idx="2">
                  <c:v>-4.9333333333343035</c:v>
                </c:pt>
                <c:pt idx="3">
                  <c:v>-3.8666666666673941</c:v>
                </c:pt>
                <c:pt idx="4">
                  <c:v>-2.9333333333343035</c:v>
                </c:pt>
                <c:pt idx="5">
                  <c:v>-2.1333333333338182</c:v>
                </c:pt>
                <c:pt idx="6">
                  <c:v>-1.2000000000007276</c:v>
                </c:pt>
                <c:pt idx="7">
                  <c:v>-0.40000000000024249</c:v>
                </c:pt>
                <c:pt idx="8">
                  <c:v>0.26666666666642413</c:v>
                </c:pt>
                <c:pt idx="9">
                  <c:v>1.0666666666656965</c:v>
                </c:pt>
                <c:pt idx="10">
                  <c:v>1.7333333333323633</c:v>
                </c:pt>
                <c:pt idx="11">
                  <c:v>2.666666666666667</c:v>
                </c:pt>
                <c:pt idx="12">
                  <c:v>3.4666666666659394</c:v>
                </c:pt>
                <c:pt idx="13">
                  <c:v>4.1333333333326054</c:v>
                </c:pt>
                <c:pt idx="14">
                  <c:v>4.666666666666667</c:v>
                </c:pt>
                <c:pt idx="15">
                  <c:v>5.3333333333333339</c:v>
                </c:pt>
                <c:pt idx="16">
                  <c:v>6.1333333333326054</c:v>
                </c:pt>
                <c:pt idx="17">
                  <c:v>6.666666666666667</c:v>
                </c:pt>
                <c:pt idx="18">
                  <c:v>7.4666666666659385</c:v>
                </c:pt>
                <c:pt idx="19">
                  <c:v>8.1333333333326063</c:v>
                </c:pt>
                <c:pt idx="20">
                  <c:v>8.9333333333330902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1-4C78-9483-A60747A6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29520"/>
        <c:axId val="690262496"/>
      </c:scatterChart>
      <c:valAx>
        <c:axId val="59822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PWM 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2496"/>
        <c:crosses val="autoZero"/>
        <c:crossBetween val="midCat"/>
      </c:valAx>
      <c:valAx>
        <c:axId val="6902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Measurment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2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Peak to Peak Voltage Measurment Error %</a:t>
            </a:r>
            <a:endParaRPr lang="en-NZ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 Peak Voltage = 500mV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First Design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Sheet1!$O$7:$O$27</c:f>
              <c:numCache>
                <c:formatCode>General</c:formatCode>
                <c:ptCount val="21"/>
                <c:pt idx="0">
                  <c:v>2.8000000000000003</c:v>
                </c:pt>
                <c:pt idx="1">
                  <c:v>6</c:v>
                </c:pt>
                <c:pt idx="2">
                  <c:v>9.5599999999998548</c:v>
                </c:pt>
                <c:pt idx="3">
                  <c:v>13.159999999999854</c:v>
                </c:pt>
                <c:pt idx="4">
                  <c:v>16.279999999999927</c:v>
                </c:pt>
                <c:pt idx="5">
                  <c:v>19.159999999999854</c:v>
                </c:pt>
                <c:pt idx="6">
                  <c:v>21.759999999999856</c:v>
                </c:pt>
                <c:pt idx="7">
                  <c:v>24.239999999999782</c:v>
                </c:pt>
                <c:pt idx="8">
                  <c:v>26.520000000000071</c:v>
                </c:pt>
                <c:pt idx="9">
                  <c:v>28.759999999999852</c:v>
                </c:pt>
                <c:pt idx="10">
                  <c:v>30.920000000000076</c:v>
                </c:pt>
                <c:pt idx="11">
                  <c:v>32.959999999999859</c:v>
                </c:pt>
                <c:pt idx="12">
                  <c:v>34.959999999999852</c:v>
                </c:pt>
                <c:pt idx="13">
                  <c:v>37</c:v>
                </c:pt>
                <c:pt idx="14">
                  <c:v>38.800000000000004</c:v>
                </c:pt>
                <c:pt idx="15">
                  <c:v>40.679999999999929</c:v>
                </c:pt>
                <c:pt idx="16">
                  <c:v>42.479999999999926</c:v>
                </c:pt>
                <c:pt idx="17">
                  <c:v>44.2</c:v>
                </c:pt>
                <c:pt idx="18">
                  <c:v>45.959999999999859</c:v>
                </c:pt>
                <c:pt idx="19">
                  <c:v>47.599999999999994</c:v>
                </c:pt>
                <c:pt idx="20">
                  <c:v>49.27999999999993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3-4235-BA93-61B03142A9A8}"/>
            </c:ext>
          </c:extLst>
        </c:ser>
        <c:ser>
          <c:idx val="0"/>
          <c:order val="1"/>
          <c:tx>
            <c:v>Improved Design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Sheet1!$L$7:$L$27</c:f>
              <c:numCache>
                <c:formatCode>General</c:formatCode>
                <c:ptCount val="21"/>
                <c:pt idx="0">
                  <c:v>-0.64000000000014545</c:v>
                </c:pt>
                <c:pt idx="1">
                  <c:v>-0.67999999999992733</c:v>
                </c:pt>
                <c:pt idx="2">
                  <c:v>-0.76000000000021828</c:v>
                </c:pt>
                <c:pt idx="3">
                  <c:v>-0.2</c:v>
                </c:pt>
                <c:pt idx="4">
                  <c:v>0.5599999999998545</c:v>
                </c:pt>
                <c:pt idx="5">
                  <c:v>1.0799999999999272</c:v>
                </c:pt>
                <c:pt idx="6">
                  <c:v>1.3200000000000727</c:v>
                </c:pt>
                <c:pt idx="7">
                  <c:v>1.7599999999998543</c:v>
                </c:pt>
                <c:pt idx="8">
                  <c:v>2.1999999999999997</c:v>
                </c:pt>
                <c:pt idx="9">
                  <c:v>2.5200000000000728</c:v>
                </c:pt>
                <c:pt idx="10">
                  <c:v>2.9599999999998543</c:v>
                </c:pt>
                <c:pt idx="11">
                  <c:v>3.3200000000000731</c:v>
                </c:pt>
                <c:pt idx="12">
                  <c:v>3.7599999999998546</c:v>
                </c:pt>
                <c:pt idx="13">
                  <c:v>4.0799999999999272</c:v>
                </c:pt>
                <c:pt idx="14">
                  <c:v>4.3999999999999995</c:v>
                </c:pt>
                <c:pt idx="15">
                  <c:v>4.7200000000000726</c:v>
                </c:pt>
                <c:pt idx="16">
                  <c:v>5.0799999999999272</c:v>
                </c:pt>
                <c:pt idx="17">
                  <c:v>5.3599999999998547</c:v>
                </c:pt>
                <c:pt idx="18">
                  <c:v>5.759999999999855</c:v>
                </c:pt>
                <c:pt idx="19">
                  <c:v>6</c:v>
                </c:pt>
                <c:pt idx="20">
                  <c:v>6.3200000000000731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3-4235-BA93-61B03142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07392"/>
        <c:axId val="863766048"/>
      </c:scatterChart>
      <c:valAx>
        <c:axId val="79490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/>
                  <a:t>PWM</a:t>
                </a:r>
                <a:r>
                  <a:rPr lang="en-NZ" sz="1000" baseline="0"/>
                  <a:t> Frequency (kHz)</a:t>
                </a:r>
                <a:endParaRPr lang="en-NZ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6048"/>
        <c:crosses val="autoZero"/>
        <c:crossBetween val="midCat"/>
      </c:valAx>
      <c:valAx>
        <c:axId val="8637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Measurment</a:t>
                </a:r>
                <a:r>
                  <a:rPr lang="en-NZ" baseline="0"/>
                  <a:t> Error (%)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7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Peak to Peak Voltage Measurment Error %</a:t>
            </a:r>
            <a:endParaRPr lang="en-NZ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baseline="0">
                <a:effectLst/>
              </a:rPr>
              <a:t> Peak Voltage = 1500mV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First Design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Sheet1!$W$7:$W$27</c:f>
              <c:numCache>
                <c:formatCode>General</c:formatCode>
                <c:ptCount val="21"/>
                <c:pt idx="0">
                  <c:v>2</c:v>
                </c:pt>
                <c:pt idx="1">
                  <c:v>3.959999999999976</c:v>
                </c:pt>
                <c:pt idx="2">
                  <c:v>5.5599999999999756</c:v>
                </c:pt>
                <c:pt idx="3">
                  <c:v>7.4533333333332852</c:v>
                </c:pt>
                <c:pt idx="4">
                  <c:v>9.1599999999999753</c:v>
                </c:pt>
                <c:pt idx="5">
                  <c:v>10.653333333333284</c:v>
                </c:pt>
                <c:pt idx="6">
                  <c:v>12</c:v>
                </c:pt>
                <c:pt idx="7">
                  <c:v>13.319999999999951</c:v>
                </c:pt>
                <c:pt idx="8">
                  <c:v>14.493333333333307</c:v>
                </c:pt>
                <c:pt idx="9">
                  <c:v>15.626666666666642</c:v>
                </c:pt>
                <c:pt idx="10">
                  <c:v>16.733333333333334</c:v>
                </c:pt>
                <c:pt idx="11">
                  <c:v>17.813333333333262</c:v>
                </c:pt>
                <c:pt idx="12">
                  <c:v>18.866666666666667</c:v>
                </c:pt>
                <c:pt idx="13">
                  <c:v>19.89333333333331</c:v>
                </c:pt>
                <c:pt idx="14">
                  <c:v>21.093333333333309</c:v>
                </c:pt>
                <c:pt idx="15">
                  <c:v>21.840000000000025</c:v>
                </c:pt>
                <c:pt idx="16">
                  <c:v>22.759999999999973</c:v>
                </c:pt>
                <c:pt idx="17">
                  <c:v>23.666666666666668</c:v>
                </c:pt>
                <c:pt idx="18">
                  <c:v>24.586666666666616</c:v>
                </c:pt>
                <c:pt idx="19">
                  <c:v>25.466666666666665</c:v>
                </c:pt>
                <c:pt idx="20">
                  <c:v>26.333333333333332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8-4102-9FED-AC34C2A58FEB}"/>
            </c:ext>
          </c:extLst>
        </c:ser>
        <c:ser>
          <c:idx val="0"/>
          <c:order val="1"/>
          <c:tx>
            <c:v>Improved Design</c:v>
          </c:tx>
          <c:xVal>
            <c:numRef>
              <c:f>Sheet1!$I$7:$I$27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Sheet1!$T$7:$T$27</c:f>
              <c:numCache>
                <c:formatCode>General</c:formatCode>
                <c:ptCount val="21"/>
                <c:pt idx="0">
                  <c:v>0.71999999999995146</c:v>
                </c:pt>
                <c:pt idx="1">
                  <c:v>0.75999999999997569</c:v>
                </c:pt>
                <c:pt idx="2">
                  <c:v>0.47999999999992726</c:v>
                </c:pt>
                <c:pt idx="3">
                  <c:v>0.86666666666666659</c:v>
                </c:pt>
                <c:pt idx="4">
                  <c:v>1.2533333333332848</c:v>
                </c:pt>
                <c:pt idx="5">
                  <c:v>1.546666666666594</c:v>
                </c:pt>
                <c:pt idx="6">
                  <c:v>1.7999999999999998</c:v>
                </c:pt>
                <c:pt idx="7">
                  <c:v>2.0133333333332604</c:v>
                </c:pt>
                <c:pt idx="8">
                  <c:v>2.293333333333309</c:v>
                </c:pt>
                <c:pt idx="9">
                  <c:v>2.5599999999999756</c:v>
                </c:pt>
                <c:pt idx="10">
                  <c:v>2.7333333333333334</c:v>
                </c:pt>
                <c:pt idx="11">
                  <c:v>2.9199999999999515</c:v>
                </c:pt>
                <c:pt idx="12">
                  <c:v>3.1066666666666909</c:v>
                </c:pt>
                <c:pt idx="13">
                  <c:v>3.3066666666666911</c:v>
                </c:pt>
                <c:pt idx="14">
                  <c:v>3.4799999999999267</c:v>
                </c:pt>
                <c:pt idx="15">
                  <c:v>3.6666666666666665</c:v>
                </c:pt>
                <c:pt idx="16">
                  <c:v>3.8133333333332602</c:v>
                </c:pt>
                <c:pt idx="17">
                  <c:v>3.9466666666665944</c:v>
                </c:pt>
                <c:pt idx="18">
                  <c:v>4.0933333333333088</c:v>
                </c:pt>
                <c:pt idx="19">
                  <c:v>4.2799999999999265</c:v>
                </c:pt>
                <c:pt idx="20">
                  <c:v>4.4533333333332852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8-4102-9FED-AC34C2A58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07392"/>
        <c:axId val="863766048"/>
      </c:scatterChart>
      <c:valAx>
        <c:axId val="79490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/>
                  <a:t>PWM</a:t>
                </a:r>
                <a:r>
                  <a:rPr lang="en-NZ" sz="1000" baseline="0"/>
                  <a:t> Frequency (kHz)</a:t>
                </a:r>
                <a:endParaRPr lang="en-NZ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6048"/>
        <c:crosses val="autoZero"/>
        <c:crossBetween val="midCat"/>
      </c:valAx>
      <c:valAx>
        <c:axId val="8637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Measurment</a:t>
                </a:r>
                <a:r>
                  <a:rPr lang="en-NZ" baseline="0"/>
                  <a:t> Error (%)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7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Sheet1!$G$7:$G$27</c:f>
              <c:numCache>
                <c:formatCode>General</c:formatCode>
                <c:ptCount val="21"/>
                <c:pt idx="0">
                  <c:v>4.5333333333328483</c:v>
                </c:pt>
                <c:pt idx="1">
                  <c:v>7.7333333333323635</c:v>
                </c:pt>
                <c:pt idx="2">
                  <c:v>17.066666666665697</c:v>
                </c:pt>
                <c:pt idx="3">
                  <c:v>24.666666666666668</c:v>
                </c:pt>
                <c:pt idx="4">
                  <c:v>31.0666666666657</c:v>
                </c:pt>
                <c:pt idx="5">
                  <c:v>37.733333333332361</c:v>
                </c:pt>
                <c:pt idx="6">
                  <c:v>43.466666666665937</c:v>
                </c:pt>
                <c:pt idx="7">
                  <c:v>48.666666666666671</c:v>
                </c:pt>
                <c:pt idx="8">
                  <c:v>53.59999999999976</c:v>
                </c:pt>
                <c:pt idx="9">
                  <c:v>58.266666666666424</c:v>
                </c:pt>
                <c:pt idx="10">
                  <c:v>62.666666666666671</c:v>
                </c:pt>
                <c:pt idx="11">
                  <c:v>66.799999999999272</c:v>
                </c:pt>
                <c:pt idx="12">
                  <c:v>70.666666666666671</c:v>
                </c:pt>
                <c:pt idx="13">
                  <c:v>74.799999999999272</c:v>
                </c:pt>
                <c:pt idx="14">
                  <c:v>79.333333333333329</c:v>
                </c:pt>
                <c:pt idx="15">
                  <c:v>83.599999999999753</c:v>
                </c:pt>
                <c:pt idx="16">
                  <c:v>86.933333333333096</c:v>
                </c:pt>
                <c:pt idx="17">
                  <c:v>90.399999999999025</c:v>
                </c:pt>
                <c:pt idx="18">
                  <c:v>90.799999999999272</c:v>
                </c:pt>
                <c:pt idx="19">
                  <c:v>90.799999999999272</c:v>
                </c:pt>
                <c:pt idx="20">
                  <c:v>90.799999999999272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4-4682-9EE3-0748DE9C5C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Sheet1!$O$7:$O$27</c:f>
              <c:numCache>
                <c:formatCode>General</c:formatCode>
                <c:ptCount val="21"/>
                <c:pt idx="0">
                  <c:v>2.8000000000000003</c:v>
                </c:pt>
                <c:pt idx="1">
                  <c:v>6</c:v>
                </c:pt>
                <c:pt idx="2">
                  <c:v>9.5599999999998548</c:v>
                </c:pt>
                <c:pt idx="3">
                  <c:v>13.159999999999854</c:v>
                </c:pt>
                <c:pt idx="4">
                  <c:v>16.279999999999927</c:v>
                </c:pt>
                <c:pt idx="5">
                  <c:v>19.159999999999854</c:v>
                </c:pt>
                <c:pt idx="6">
                  <c:v>21.759999999999856</c:v>
                </c:pt>
                <c:pt idx="7">
                  <c:v>24.239999999999782</c:v>
                </c:pt>
                <c:pt idx="8">
                  <c:v>26.520000000000071</c:v>
                </c:pt>
                <c:pt idx="9">
                  <c:v>28.759999999999852</c:v>
                </c:pt>
                <c:pt idx="10">
                  <c:v>30.920000000000076</c:v>
                </c:pt>
                <c:pt idx="11">
                  <c:v>32.959999999999859</c:v>
                </c:pt>
                <c:pt idx="12">
                  <c:v>34.959999999999852</c:v>
                </c:pt>
                <c:pt idx="13">
                  <c:v>37</c:v>
                </c:pt>
                <c:pt idx="14">
                  <c:v>38.800000000000004</c:v>
                </c:pt>
                <c:pt idx="15">
                  <c:v>40.679999999999929</c:v>
                </c:pt>
                <c:pt idx="16">
                  <c:v>42.479999999999926</c:v>
                </c:pt>
                <c:pt idx="17">
                  <c:v>44.2</c:v>
                </c:pt>
                <c:pt idx="18">
                  <c:v>45.959999999999859</c:v>
                </c:pt>
                <c:pt idx="19">
                  <c:v>47.599999999999994</c:v>
                </c:pt>
                <c:pt idx="20">
                  <c:v>49.27999999999993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4-4682-9EE3-0748DE9C5CD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Sheet1!$W$7:$W$27</c:f>
              <c:numCache>
                <c:formatCode>General</c:formatCode>
                <c:ptCount val="21"/>
                <c:pt idx="0">
                  <c:v>2</c:v>
                </c:pt>
                <c:pt idx="1">
                  <c:v>3.959999999999976</c:v>
                </c:pt>
                <c:pt idx="2">
                  <c:v>5.5599999999999756</c:v>
                </c:pt>
                <c:pt idx="3">
                  <c:v>7.4533333333332852</c:v>
                </c:pt>
                <c:pt idx="4">
                  <c:v>9.1599999999999753</c:v>
                </c:pt>
                <c:pt idx="5">
                  <c:v>10.653333333333284</c:v>
                </c:pt>
                <c:pt idx="6">
                  <c:v>12</c:v>
                </c:pt>
                <c:pt idx="7">
                  <c:v>13.319999999999951</c:v>
                </c:pt>
                <c:pt idx="8">
                  <c:v>14.493333333333307</c:v>
                </c:pt>
                <c:pt idx="9">
                  <c:v>15.626666666666642</c:v>
                </c:pt>
                <c:pt idx="10">
                  <c:v>16.733333333333334</c:v>
                </c:pt>
                <c:pt idx="11">
                  <c:v>17.813333333333262</c:v>
                </c:pt>
                <c:pt idx="12">
                  <c:v>18.866666666666667</c:v>
                </c:pt>
                <c:pt idx="13">
                  <c:v>19.89333333333331</c:v>
                </c:pt>
                <c:pt idx="14">
                  <c:v>21.093333333333309</c:v>
                </c:pt>
                <c:pt idx="15">
                  <c:v>21.840000000000025</c:v>
                </c:pt>
                <c:pt idx="16">
                  <c:v>22.759999999999973</c:v>
                </c:pt>
                <c:pt idx="17">
                  <c:v>23.666666666666668</c:v>
                </c:pt>
                <c:pt idx="18">
                  <c:v>24.586666666666616</c:v>
                </c:pt>
                <c:pt idx="19">
                  <c:v>25.466666666666665</c:v>
                </c:pt>
                <c:pt idx="20">
                  <c:v>26.333333333333332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4-4682-9EE3-0748DE9C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97056"/>
        <c:axId val="794841648"/>
      </c:scatterChart>
      <c:valAx>
        <c:axId val="968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41648"/>
        <c:crosses val="autoZero"/>
        <c:crossBetween val="midCat"/>
      </c:valAx>
      <c:valAx>
        <c:axId val="794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Improved Voltage Peak Detector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Sheet1!$D$7:$D$27</c:f>
              <c:numCache>
                <c:formatCode>General</c:formatCode>
                <c:ptCount val="21"/>
                <c:pt idx="0">
                  <c:v>-5.2000000000007276</c:v>
                </c:pt>
                <c:pt idx="1">
                  <c:v>-5.0666666666669098</c:v>
                </c:pt>
                <c:pt idx="2">
                  <c:v>-4.9333333333343035</c:v>
                </c:pt>
                <c:pt idx="3">
                  <c:v>-3.8666666666673941</c:v>
                </c:pt>
                <c:pt idx="4">
                  <c:v>-2.9333333333343035</c:v>
                </c:pt>
                <c:pt idx="5">
                  <c:v>-2.1333333333338182</c:v>
                </c:pt>
                <c:pt idx="6">
                  <c:v>-1.2000000000007276</c:v>
                </c:pt>
                <c:pt idx="7">
                  <c:v>-0.40000000000024249</c:v>
                </c:pt>
                <c:pt idx="8">
                  <c:v>0.26666666666642413</c:v>
                </c:pt>
                <c:pt idx="9">
                  <c:v>1.0666666666656965</c:v>
                </c:pt>
                <c:pt idx="10">
                  <c:v>1.7333333333323633</c:v>
                </c:pt>
                <c:pt idx="11">
                  <c:v>2.666666666666667</c:v>
                </c:pt>
                <c:pt idx="12">
                  <c:v>3.4666666666659394</c:v>
                </c:pt>
                <c:pt idx="13">
                  <c:v>4.1333333333326054</c:v>
                </c:pt>
                <c:pt idx="14">
                  <c:v>4.666666666666667</c:v>
                </c:pt>
                <c:pt idx="15">
                  <c:v>5.3333333333333339</c:v>
                </c:pt>
                <c:pt idx="16">
                  <c:v>6.1333333333326054</c:v>
                </c:pt>
                <c:pt idx="17">
                  <c:v>6.666666666666667</c:v>
                </c:pt>
                <c:pt idx="18">
                  <c:v>7.4666666666659385</c:v>
                </c:pt>
                <c:pt idx="19">
                  <c:v>8.1333333333326063</c:v>
                </c:pt>
                <c:pt idx="20">
                  <c:v>8.9333333333330902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F-43BC-877D-EE203E36DA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Sheet1!$L$7:$L$27</c:f>
              <c:numCache>
                <c:formatCode>General</c:formatCode>
                <c:ptCount val="21"/>
                <c:pt idx="0">
                  <c:v>-0.64000000000014545</c:v>
                </c:pt>
                <c:pt idx="1">
                  <c:v>-0.67999999999992733</c:v>
                </c:pt>
                <c:pt idx="2">
                  <c:v>-0.76000000000021828</c:v>
                </c:pt>
                <c:pt idx="3">
                  <c:v>-0.2</c:v>
                </c:pt>
                <c:pt idx="4">
                  <c:v>0.5599999999998545</c:v>
                </c:pt>
                <c:pt idx="5">
                  <c:v>1.0799999999999272</c:v>
                </c:pt>
                <c:pt idx="6">
                  <c:v>1.3200000000000727</c:v>
                </c:pt>
                <c:pt idx="7">
                  <c:v>1.7599999999998543</c:v>
                </c:pt>
                <c:pt idx="8">
                  <c:v>2.1999999999999997</c:v>
                </c:pt>
                <c:pt idx="9">
                  <c:v>2.5200000000000728</c:v>
                </c:pt>
                <c:pt idx="10">
                  <c:v>2.9599999999998543</c:v>
                </c:pt>
                <c:pt idx="11">
                  <c:v>3.3200000000000731</c:v>
                </c:pt>
                <c:pt idx="12">
                  <c:v>3.7599999999998546</c:v>
                </c:pt>
                <c:pt idx="13">
                  <c:v>4.0799999999999272</c:v>
                </c:pt>
                <c:pt idx="14">
                  <c:v>4.3999999999999995</c:v>
                </c:pt>
                <c:pt idx="15">
                  <c:v>4.7200000000000726</c:v>
                </c:pt>
                <c:pt idx="16">
                  <c:v>5.0799999999999272</c:v>
                </c:pt>
                <c:pt idx="17">
                  <c:v>5.3599999999998547</c:v>
                </c:pt>
                <c:pt idx="18">
                  <c:v>5.759999999999855</c:v>
                </c:pt>
                <c:pt idx="19">
                  <c:v>6</c:v>
                </c:pt>
                <c:pt idx="20">
                  <c:v>6.3200000000000731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F-43BC-877D-EE203E36DA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Sheet1!$T$7:$T$27</c:f>
              <c:numCache>
                <c:formatCode>General</c:formatCode>
                <c:ptCount val="21"/>
                <c:pt idx="0">
                  <c:v>0.71999999999995146</c:v>
                </c:pt>
                <c:pt idx="1">
                  <c:v>0.75999999999997569</c:v>
                </c:pt>
                <c:pt idx="2">
                  <c:v>0.47999999999992726</c:v>
                </c:pt>
                <c:pt idx="3">
                  <c:v>0.86666666666666659</c:v>
                </c:pt>
                <c:pt idx="4">
                  <c:v>1.2533333333332848</c:v>
                </c:pt>
                <c:pt idx="5">
                  <c:v>1.546666666666594</c:v>
                </c:pt>
                <c:pt idx="6">
                  <c:v>1.7999999999999998</c:v>
                </c:pt>
                <c:pt idx="7">
                  <c:v>2.0133333333332604</c:v>
                </c:pt>
                <c:pt idx="8">
                  <c:v>2.293333333333309</c:v>
                </c:pt>
                <c:pt idx="9">
                  <c:v>2.5599999999999756</c:v>
                </c:pt>
                <c:pt idx="10">
                  <c:v>2.7333333333333334</c:v>
                </c:pt>
                <c:pt idx="11">
                  <c:v>2.9199999999999515</c:v>
                </c:pt>
                <c:pt idx="12">
                  <c:v>3.1066666666666909</c:v>
                </c:pt>
                <c:pt idx="13">
                  <c:v>3.3066666666666911</c:v>
                </c:pt>
                <c:pt idx="14">
                  <c:v>3.4799999999999267</c:v>
                </c:pt>
                <c:pt idx="15">
                  <c:v>3.6666666666666665</c:v>
                </c:pt>
                <c:pt idx="16">
                  <c:v>3.8133333333332602</c:v>
                </c:pt>
                <c:pt idx="17">
                  <c:v>3.9466666666665944</c:v>
                </c:pt>
                <c:pt idx="18">
                  <c:v>4.0933333333333088</c:v>
                </c:pt>
                <c:pt idx="19">
                  <c:v>4.2799999999999265</c:v>
                </c:pt>
                <c:pt idx="20">
                  <c:v>4.4533333333332852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F-43BC-877D-EE203E36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95712"/>
        <c:axId val="1065078688"/>
      </c:scatterChart>
      <c:valAx>
        <c:axId val="9717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8688"/>
        <c:crosses val="autoZero"/>
        <c:crossBetween val="midCat"/>
      </c:valAx>
      <c:valAx>
        <c:axId val="1065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128585</xdr:colOff>
      <xdr:row>27</xdr:row>
      <xdr:rowOff>95250</xdr:rowOff>
    </xdr:from>
    <xdr:to>
      <xdr:col>6</xdr:col>
      <xdr:colOff>685800</xdr:colOff>
      <xdr:row>49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76232-7904-4239-8DA8-D442FAF2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308695</xdr:colOff>
      <xdr:row>28</xdr:row>
      <xdr:rowOff>22080</xdr:rowOff>
    </xdr:from>
    <xdr:to>
      <xdr:col>15</xdr:col>
      <xdr:colOff>167985</xdr:colOff>
      <xdr:row>49</xdr:row>
      <xdr:rowOff>112568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31275A-E315-4857-940F-57499C4E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606137</xdr:colOff>
      <xdr:row>28</xdr:row>
      <xdr:rowOff>103909</xdr:rowOff>
    </xdr:from>
    <xdr:to>
      <xdr:col>23</xdr:col>
      <xdr:colOff>448109</xdr:colOff>
      <xdr:row>50</xdr:row>
      <xdr:rowOff>3897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79CFE7-2A11-4177-9798-5B5D08396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145677</xdr:colOff>
      <xdr:row>50</xdr:row>
      <xdr:rowOff>33617</xdr:rowOff>
    </xdr:from>
    <xdr:to>
      <xdr:col>6</xdr:col>
      <xdr:colOff>616323</xdr:colOff>
      <xdr:row>68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EDA5D-9152-4740-999D-BC6EBE661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324970</xdr:colOff>
      <xdr:row>50</xdr:row>
      <xdr:rowOff>68355</xdr:rowOff>
    </xdr:from>
    <xdr:to>
      <xdr:col>14</xdr:col>
      <xdr:colOff>481853</xdr:colOff>
      <xdr:row>68</xdr:row>
      <xdr:rowOff>56028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F9D171-7CA0-4365-A946-D77D4978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4CF-224D-485F-9D28-7577BCAB77AB}">
  <dimension ref="A1:W27"/>
  <sheetViews>
    <sheetView tabSelected="1" topLeftCell="A28" zoomScaleNormal="100" workbookViewId="0">
      <selection activeCell="W7" activeCellId="6" sqref="A7:A27 D7:D27 L7:L27 T7:T27 G7:G26 O7:O27 W7:W27"/>
    </sheetView>
  </sheetViews>
  <sheetFormatPr defaultRowHeight="15" x14ac:dyDescent="0.25"/>
  <cols>
    <col min="1" max="1" width="15.5703125" customWidth="1"/>
    <col min="2" max="2" width="15.42578125" customWidth="1"/>
    <col min="3" max="3" width="15" customWidth="1"/>
    <col min="4" max="4" width="12" customWidth="1"/>
    <col min="5" max="5" width="14.28515625" customWidth="1"/>
    <col min="6" max="6" width="14" customWidth="1"/>
    <col min="7" max="7" width="11.140625" customWidth="1"/>
    <col min="9" max="9" width="15.7109375" customWidth="1"/>
    <col min="10" max="10" width="15" customWidth="1"/>
    <col min="11" max="11" width="14.5703125" customWidth="1"/>
    <col min="12" max="12" width="12.140625" customWidth="1"/>
    <col min="13" max="13" width="14.42578125" customWidth="1"/>
    <col min="14" max="14" width="14" customWidth="1"/>
    <col min="15" max="15" width="11.28515625" customWidth="1"/>
    <col min="17" max="18" width="15.28515625" customWidth="1"/>
    <col min="19" max="19" width="15" customWidth="1"/>
    <col min="20" max="20" width="12.28515625" customWidth="1"/>
    <col min="21" max="21" width="14.42578125" customWidth="1"/>
    <col min="22" max="22" width="13.85546875" customWidth="1"/>
    <col min="23" max="23" width="11.42578125" customWidth="1"/>
  </cols>
  <sheetData>
    <row r="1" spans="1:23" x14ac:dyDescent="0.25">
      <c r="A1" s="1" t="s">
        <v>0</v>
      </c>
      <c r="B1" s="1"/>
      <c r="C1" s="1"/>
      <c r="D1" s="1"/>
      <c r="I1" s="1" t="s">
        <v>0</v>
      </c>
      <c r="J1" s="1"/>
      <c r="K1" s="1"/>
      <c r="L1" s="1"/>
      <c r="Q1" s="1" t="s">
        <v>0</v>
      </c>
      <c r="R1" s="1"/>
      <c r="S1" s="1"/>
      <c r="T1" s="1"/>
    </row>
    <row r="2" spans="1:23" x14ac:dyDescent="0.25">
      <c r="A2" s="3" t="s">
        <v>1</v>
      </c>
      <c r="B2" s="3"/>
      <c r="C2">
        <v>150</v>
      </c>
      <c r="I2" s="3" t="s">
        <v>1</v>
      </c>
      <c r="J2" s="3"/>
      <c r="K2">
        <v>500</v>
      </c>
      <c r="Q2" s="3" t="s">
        <v>1</v>
      </c>
      <c r="R2" s="3"/>
      <c r="S2">
        <v>1500</v>
      </c>
    </row>
    <row r="3" spans="1:23" x14ac:dyDescent="0.25">
      <c r="A3" s="4" t="s">
        <v>4</v>
      </c>
      <c r="B3" s="4"/>
      <c r="C3">
        <f>(C2/2)</f>
        <v>75</v>
      </c>
      <c r="I3" s="4" t="s">
        <v>4</v>
      </c>
      <c r="J3" s="4"/>
      <c r="K3">
        <f>(K2/2)</f>
        <v>250</v>
      </c>
      <c r="Q3" s="4" t="s">
        <v>4</v>
      </c>
      <c r="R3" s="4"/>
      <c r="S3">
        <f>(S2/2)</f>
        <v>750</v>
      </c>
    </row>
    <row r="4" spans="1:23" x14ac:dyDescent="0.25">
      <c r="A4" s="4" t="s">
        <v>5</v>
      </c>
      <c r="B4" s="4"/>
      <c r="C4" s="5">
        <v>5999.9</v>
      </c>
      <c r="I4" s="4" t="s">
        <v>5</v>
      </c>
      <c r="J4" s="4"/>
      <c r="K4" s="5">
        <v>6002.2</v>
      </c>
      <c r="Q4" s="4" t="s">
        <v>5</v>
      </c>
      <c r="R4" s="4"/>
      <c r="S4" s="5">
        <v>6001.7</v>
      </c>
    </row>
    <row r="5" spans="1:23" ht="15.75" thickBot="1" x14ac:dyDescent="0.3"/>
    <row r="6" spans="1:23" ht="15.75" thickBot="1" x14ac:dyDescent="0.3">
      <c r="A6" s="6" t="s">
        <v>2</v>
      </c>
      <c r="B6" s="7" t="s">
        <v>8</v>
      </c>
      <c r="C6" s="7" t="s">
        <v>3</v>
      </c>
      <c r="D6" s="10" t="s">
        <v>6</v>
      </c>
      <c r="E6" s="7" t="s">
        <v>9</v>
      </c>
      <c r="F6" s="7" t="s">
        <v>10</v>
      </c>
      <c r="G6" s="8" t="s">
        <v>7</v>
      </c>
      <c r="H6" s="2"/>
      <c r="I6" s="6" t="s">
        <v>2</v>
      </c>
      <c r="J6" s="7" t="s">
        <v>8</v>
      </c>
      <c r="K6" s="7" t="s">
        <v>3</v>
      </c>
      <c r="L6" s="10" t="s">
        <v>6</v>
      </c>
      <c r="M6" s="7" t="s">
        <v>9</v>
      </c>
      <c r="N6" s="7" t="s">
        <v>10</v>
      </c>
      <c r="O6" s="8" t="s">
        <v>7</v>
      </c>
      <c r="Q6" s="6" t="s">
        <v>2</v>
      </c>
      <c r="R6" s="7" t="s">
        <v>8</v>
      </c>
      <c r="S6" s="7" t="s">
        <v>3</v>
      </c>
      <c r="T6" s="10" t="s">
        <v>6</v>
      </c>
      <c r="U6" s="7" t="s">
        <v>9</v>
      </c>
      <c r="V6" s="7" t="s">
        <v>10</v>
      </c>
      <c r="W6" s="8" t="s">
        <v>7</v>
      </c>
    </row>
    <row r="7" spans="1:23" x14ac:dyDescent="0.25">
      <c r="A7">
        <v>1</v>
      </c>
      <c r="B7" s="5">
        <v>6078.8</v>
      </c>
      <c r="C7" s="5">
        <f>((C4+C3) - B7)</f>
        <v>-3.9000000000005457</v>
      </c>
      <c r="D7" s="9">
        <f>(C7/75)*100</f>
        <v>-5.2000000000007276</v>
      </c>
      <c r="E7" s="5">
        <v>6071.5</v>
      </c>
      <c r="F7" s="5">
        <f>((C4+C3) - E7)</f>
        <v>3.3999999999996362</v>
      </c>
      <c r="G7" s="9">
        <f>(F7/75)*100</f>
        <v>4.5333333333328483</v>
      </c>
      <c r="I7">
        <v>1</v>
      </c>
      <c r="J7" s="5">
        <v>6253.8</v>
      </c>
      <c r="K7" s="5">
        <f>((K4+K3) - J7)</f>
        <v>-1.6000000000003638</v>
      </c>
      <c r="L7" s="9">
        <f>(K7/250)*100</f>
        <v>-0.64000000000014545</v>
      </c>
      <c r="M7" s="5">
        <v>6245.2</v>
      </c>
      <c r="N7" s="5">
        <f>((K4+K3) - M7)</f>
        <v>7</v>
      </c>
      <c r="O7" s="9">
        <f>(N7/250)*100</f>
        <v>2.8000000000000003</v>
      </c>
      <c r="Q7">
        <v>1</v>
      </c>
      <c r="R7" s="5">
        <v>6746.3</v>
      </c>
      <c r="S7" s="5">
        <f>((S4+S3) - R7)</f>
        <v>5.3999999999996362</v>
      </c>
      <c r="T7" s="9">
        <f>(S7/750)*100</f>
        <v>0.71999999999995146</v>
      </c>
      <c r="U7" s="5">
        <v>6736.7</v>
      </c>
      <c r="V7" s="5">
        <f>((S4+S3) - U7)</f>
        <v>15</v>
      </c>
      <c r="W7" s="9">
        <f>(V7/750)*100</f>
        <v>2</v>
      </c>
    </row>
    <row r="8" spans="1:23" x14ac:dyDescent="0.25">
      <c r="A8">
        <v>5</v>
      </c>
      <c r="B8" s="5">
        <v>6078.7</v>
      </c>
      <c r="C8" s="5">
        <f>((C4+C3) - B8)</f>
        <v>-3.8000000000001819</v>
      </c>
      <c r="D8" s="9">
        <f t="shared" ref="D8:D27" si="0">(C8/75)*100</f>
        <v>-5.0666666666669098</v>
      </c>
      <c r="E8" s="5">
        <v>6069.1</v>
      </c>
      <c r="F8" s="5">
        <f>((C4+C3) - E8)</f>
        <v>5.7999999999992724</v>
      </c>
      <c r="G8" s="9">
        <f t="shared" ref="G8:G27" si="1">(F8/75)*100</f>
        <v>7.7333333333323635</v>
      </c>
      <c r="I8">
        <v>5</v>
      </c>
      <c r="J8" s="5">
        <v>6253.9</v>
      </c>
      <c r="K8" s="5">
        <f>((K4+K3) - J8)</f>
        <v>-1.6999999999998181</v>
      </c>
      <c r="L8" s="9">
        <f t="shared" ref="L8:L27" si="2">(K8/250)*100</f>
        <v>-0.67999999999992733</v>
      </c>
      <c r="M8" s="5">
        <v>6237.2</v>
      </c>
      <c r="N8" s="5">
        <f>((K4+K3) - M8)</f>
        <v>15</v>
      </c>
      <c r="O8" s="9">
        <f t="shared" ref="O8:O27" si="3">(N8/250)*100</f>
        <v>6</v>
      </c>
      <c r="Q8">
        <v>5</v>
      </c>
      <c r="R8" s="5">
        <v>6746</v>
      </c>
      <c r="S8" s="5">
        <f>((S4+S3) - R8)</f>
        <v>5.6999999999998181</v>
      </c>
      <c r="T8" s="9">
        <f t="shared" ref="T8:T27" si="4">(S8/750)*100</f>
        <v>0.75999999999997569</v>
      </c>
      <c r="U8" s="5">
        <v>6722</v>
      </c>
      <c r="V8" s="5">
        <f>((S4+S3) - U8)</f>
        <v>29.699999999999818</v>
      </c>
      <c r="W8" s="9">
        <f t="shared" ref="W8:W27" si="5">(V8/750)*100</f>
        <v>3.959999999999976</v>
      </c>
    </row>
    <row r="9" spans="1:23" x14ac:dyDescent="0.25">
      <c r="A9">
        <v>10</v>
      </c>
      <c r="B9" s="5">
        <v>6078.6</v>
      </c>
      <c r="C9" s="5">
        <f>((C4+C3) - B9)</f>
        <v>-3.7000000000007276</v>
      </c>
      <c r="D9" s="9">
        <f t="shared" si="0"/>
        <v>-4.9333333333343035</v>
      </c>
      <c r="E9" s="5">
        <v>6062.1</v>
      </c>
      <c r="F9" s="5">
        <f>((C4+C3) - E9)</f>
        <v>12.799999999999272</v>
      </c>
      <c r="G9" s="9">
        <f t="shared" si="1"/>
        <v>17.066666666665697</v>
      </c>
      <c r="I9">
        <v>10</v>
      </c>
      <c r="J9" s="5">
        <v>6254.1</v>
      </c>
      <c r="K9" s="5">
        <f>((K4+K3) - J9)</f>
        <v>-1.9000000000005457</v>
      </c>
      <c r="L9" s="9">
        <f t="shared" si="2"/>
        <v>-0.76000000000021828</v>
      </c>
      <c r="M9" s="5">
        <v>6228.3</v>
      </c>
      <c r="N9" s="5">
        <f>((K4+K3) - M9)</f>
        <v>23.899999999999636</v>
      </c>
      <c r="O9" s="9">
        <f t="shared" si="3"/>
        <v>9.5599999999998548</v>
      </c>
      <c r="Q9">
        <v>10</v>
      </c>
      <c r="R9" s="5">
        <v>6748.1</v>
      </c>
      <c r="S9" s="5">
        <f>((S4+S3) - R9)</f>
        <v>3.5999999999994543</v>
      </c>
      <c r="T9" s="9">
        <f t="shared" si="4"/>
        <v>0.47999999999992726</v>
      </c>
      <c r="U9" s="5">
        <v>6710</v>
      </c>
      <c r="V9" s="5">
        <f>((S4+S3) - U9)</f>
        <v>41.699999999999818</v>
      </c>
      <c r="W9" s="9">
        <f t="shared" si="5"/>
        <v>5.5599999999999756</v>
      </c>
    </row>
    <row r="10" spans="1:23" x14ac:dyDescent="0.25">
      <c r="A10">
        <v>15</v>
      </c>
      <c r="B10" s="5">
        <v>6077.8</v>
      </c>
      <c r="C10" s="5">
        <f>((C4+C3) - B10)</f>
        <v>-2.9000000000005457</v>
      </c>
      <c r="D10" s="9">
        <f t="shared" si="0"/>
        <v>-3.8666666666673941</v>
      </c>
      <c r="E10" s="5">
        <v>6056.4</v>
      </c>
      <c r="F10" s="5">
        <f>((C4+C3) - E10)</f>
        <v>18.5</v>
      </c>
      <c r="G10" s="9">
        <f t="shared" si="1"/>
        <v>24.666666666666668</v>
      </c>
      <c r="I10">
        <v>15</v>
      </c>
      <c r="J10" s="5">
        <v>6252.7</v>
      </c>
      <c r="K10" s="5">
        <f>((K4+K3) - J10)</f>
        <v>-0.5</v>
      </c>
      <c r="L10" s="9">
        <f t="shared" si="2"/>
        <v>-0.2</v>
      </c>
      <c r="M10" s="5">
        <v>6219.3</v>
      </c>
      <c r="N10" s="5">
        <f>((K4+K3) - M10)</f>
        <v>32.899999999999636</v>
      </c>
      <c r="O10" s="9">
        <f t="shared" si="3"/>
        <v>13.159999999999854</v>
      </c>
      <c r="Q10">
        <v>15</v>
      </c>
      <c r="R10" s="5">
        <v>6745.2</v>
      </c>
      <c r="S10" s="5">
        <f>((S4+S3) - R10)</f>
        <v>6.5</v>
      </c>
      <c r="T10" s="9">
        <f t="shared" si="4"/>
        <v>0.86666666666666659</v>
      </c>
      <c r="U10" s="5">
        <v>6695.8</v>
      </c>
      <c r="V10" s="5">
        <f>((S4+S3) - U10)</f>
        <v>55.899999999999636</v>
      </c>
      <c r="W10" s="9">
        <f t="shared" si="5"/>
        <v>7.4533333333332852</v>
      </c>
    </row>
    <row r="11" spans="1:23" x14ac:dyDescent="0.25">
      <c r="A11">
        <v>20</v>
      </c>
      <c r="B11" s="5">
        <v>6077.1</v>
      </c>
      <c r="C11" s="5">
        <f>((C4+C3) - B11)</f>
        <v>-2.2000000000007276</v>
      </c>
      <c r="D11" s="9">
        <f t="shared" si="0"/>
        <v>-2.9333333333343035</v>
      </c>
      <c r="E11" s="5">
        <v>6051.6</v>
      </c>
      <c r="F11" s="5">
        <f>((C4+C3) - E11)</f>
        <v>23.299999999999272</v>
      </c>
      <c r="G11" s="9">
        <f t="shared" si="1"/>
        <v>31.0666666666657</v>
      </c>
      <c r="I11">
        <v>20</v>
      </c>
      <c r="J11" s="5">
        <v>6250.8</v>
      </c>
      <c r="K11" s="5">
        <f>((K4+K3) - J11)</f>
        <v>1.3999999999996362</v>
      </c>
      <c r="L11" s="9">
        <f t="shared" si="2"/>
        <v>0.5599999999998545</v>
      </c>
      <c r="M11" s="5">
        <v>6211.5</v>
      </c>
      <c r="N11" s="5">
        <f>((K4+K3) - M11)</f>
        <v>40.699999999999818</v>
      </c>
      <c r="O11" s="9">
        <f t="shared" si="3"/>
        <v>16.279999999999927</v>
      </c>
      <c r="Q11">
        <v>20</v>
      </c>
      <c r="R11" s="5">
        <v>6742.3</v>
      </c>
      <c r="S11" s="5">
        <f>((S4+S3) - R11)</f>
        <v>9.3999999999996362</v>
      </c>
      <c r="T11" s="9">
        <f t="shared" si="4"/>
        <v>1.2533333333332848</v>
      </c>
      <c r="U11" s="5">
        <v>6683</v>
      </c>
      <c r="V11" s="5">
        <f>((S4+S3) - U11)</f>
        <v>68.699999999999818</v>
      </c>
      <c r="W11" s="9">
        <f t="shared" si="5"/>
        <v>9.1599999999999753</v>
      </c>
    </row>
    <row r="12" spans="1:23" x14ac:dyDescent="0.25">
      <c r="A12">
        <v>25</v>
      </c>
      <c r="B12" s="5">
        <v>6076.5</v>
      </c>
      <c r="C12" s="5">
        <f>((C4+C3) - B12)</f>
        <v>-1.6000000000003638</v>
      </c>
      <c r="D12" s="9">
        <f t="shared" si="0"/>
        <v>-2.1333333333338182</v>
      </c>
      <c r="E12" s="5">
        <v>6046.6</v>
      </c>
      <c r="F12" s="5">
        <f>((C4+C3) - E12)</f>
        <v>28.299999999999272</v>
      </c>
      <c r="G12" s="9">
        <f t="shared" si="1"/>
        <v>37.733333333332361</v>
      </c>
      <c r="I12">
        <v>25</v>
      </c>
      <c r="J12" s="5">
        <v>6249.5</v>
      </c>
      <c r="K12" s="5">
        <f>((K4+K3) - J12)</f>
        <v>2.6999999999998181</v>
      </c>
      <c r="L12" s="9">
        <f t="shared" si="2"/>
        <v>1.0799999999999272</v>
      </c>
      <c r="M12" s="5">
        <v>6204.3</v>
      </c>
      <c r="N12" s="5">
        <f>((K4+K3) - M12)</f>
        <v>47.899999999999636</v>
      </c>
      <c r="O12" s="9">
        <f t="shared" si="3"/>
        <v>19.159999999999854</v>
      </c>
      <c r="Q12">
        <v>25</v>
      </c>
      <c r="R12" s="5">
        <v>6740.1</v>
      </c>
      <c r="S12" s="5">
        <f>((S4+S3) - R12)</f>
        <v>11.599999999999454</v>
      </c>
      <c r="T12" s="9">
        <f t="shared" si="4"/>
        <v>1.546666666666594</v>
      </c>
      <c r="U12" s="5">
        <v>6671.8</v>
      </c>
      <c r="V12" s="5">
        <f>((S4+S3) - U12)</f>
        <v>79.899999999999636</v>
      </c>
      <c r="W12" s="9">
        <f t="shared" si="5"/>
        <v>10.653333333333284</v>
      </c>
    </row>
    <row r="13" spans="1:23" x14ac:dyDescent="0.25">
      <c r="A13">
        <v>30</v>
      </c>
      <c r="B13" s="5">
        <v>6075.8</v>
      </c>
      <c r="C13" s="5">
        <f>((C4+C3) - B13)</f>
        <v>-0.9000000000005457</v>
      </c>
      <c r="D13" s="9">
        <f t="shared" si="0"/>
        <v>-1.2000000000007276</v>
      </c>
      <c r="E13" s="5">
        <v>6042.3</v>
      </c>
      <c r="F13" s="5">
        <f>((C4+C3) - E13)</f>
        <v>32.599999999999454</v>
      </c>
      <c r="G13" s="9">
        <f t="shared" si="1"/>
        <v>43.466666666665937</v>
      </c>
      <c r="I13">
        <v>30</v>
      </c>
      <c r="J13" s="5">
        <v>6248.9</v>
      </c>
      <c r="K13" s="5">
        <f>((K4+K3) - J13)</f>
        <v>3.3000000000001819</v>
      </c>
      <c r="L13" s="9">
        <f t="shared" si="2"/>
        <v>1.3200000000000727</v>
      </c>
      <c r="M13" s="5">
        <v>6197.8</v>
      </c>
      <c r="N13" s="5">
        <f>((K4+K3) - M13)</f>
        <v>54.399999999999636</v>
      </c>
      <c r="O13" s="9">
        <f t="shared" si="3"/>
        <v>21.759999999999856</v>
      </c>
      <c r="Q13">
        <v>30</v>
      </c>
      <c r="R13" s="5">
        <v>6738.2</v>
      </c>
      <c r="S13" s="5">
        <f>((S4+S3) - R13)</f>
        <v>13.5</v>
      </c>
      <c r="T13" s="9">
        <f t="shared" si="4"/>
        <v>1.7999999999999998</v>
      </c>
      <c r="U13" s="5">
        <v>6661.7</v>
      </c>
      <c r="V13" s="5">
        <f>((S4+S3) - U13)</f>
        <v>90</v>
      </c>
      <c r="W13" s="9">
        <f t="shared" si="5"/>
        <v>12</v>
      </c>
    </row>
    <row r="14" spans="1:23" x14ac:dyDescent="0.25">
      <c r="A14">
        <v>35</v>
      </c>
      <c r="B14" s="5">
        <v>6075.2</v>
      </c>
      <c r="C14" s="5">
        <f>((C4+C3) - B14)</f>
        <v>-0.3000000000001819</v>
      </c>
      <c r="D14" s="9">
        <f t="shared" si="0"/>
        <v>-0.40000000000024249</v>
      </c>
      <c r="E14" s="5">
        <v>6038.4</v>
      </c>
      <c r="F14" s="5">
        <f>((C4+C3) - E14)</f>
        <v>36.5</v>
      </c>
      <c r="G14" s="9">
        <f t="shared" si="1"/>
        <v>48.666666666666671</v>
      </c>
      <c r="I14">
        <v>35</v>
      </c>
      <c r="J14" s="5">
        <v>6247.8</v>
      </c>
      <c r="K14" s="5">
        <f>((K4+K3) - J14)</f>
        <v>4.3999999999996362</v>
      </c>
      <c r="L14" s="9">
        <f t="shared" si="2"/>
        <v>1.7599999999998543</v>
      </c>
      <c r="M14" s="5">
        <v>6191.6</v>
      </c>
      <c r="N14" s="5">
        <f>((K4+K3) - M14)</f>
        <v>60.599999999999454</v>
      </c>
      <c r="O14" s="9">
        <f t="shared" si="3"/>
        <v>24.239999999999782</v>
      </c>
      <c r="Q14">
        <v>35</v>
      </c>
      <c r="R14" s="5">
        <v>6736.6</v>
      </c>
      <c r="S14" s="5">
        <f>((S4+S3) - R14)</f>
        <v>15.099999999999454</v>
      </c>
      <c r="T14" s="9">
        <f t="shared" si="4"/>
        <v>2.0133333333332604</v>
      </c>
      <c r="U14" s="5">
        <v>6651.8</v>
      </c>
      <c r="V14" s="5">
        <f>((S4+S3) - U14)</f>
        <v>99.899999999999636</v>
      </c>
      <c r="W14" s="9">
        <f t="shared" si="5"/>
        <v>13.319999999999951</v>
      </c>
    </row>
    <row r="15" spans="1:23" x14ac:dyDescent="0.25">
      <c r="A15">
        <v>40</v>
      </c>
      <c r="B15" s="5">
        <v>6074.7</v>
      </c>
      <c r="C15" s="5">
        <f>((C4+C3) - B15)</f>
        <v>0.1999999999998181</v>
      </c>
      <c r="D15" s="9">
        <f t="shared" si="0"/>
        <v>0.26666666666642413</v>
      </c>
      <c r="E15" s="5">
        <v>6034.7</v>
      </c>
      <c r="F15" s="5">
        <f>((C4+C3) - E15)</f>
        <v>40.199999999999818</v>
      </c>
      <c r="G15" s="9">
        <f t="shared" si="1"/>
        <v>53.59999999999976</v>
      </c>
      <c r="I15">
        <v>40</v>
      </c>
      <c r="J15" s="5">
        <v>6246.7</v>
      </c>
      <c r="K15" s="5">
        <f>((K4+K3) - J15)</f>
        <v>5.5</v>
      </c>
      <c r="L15" s="9">
        <f t="shared" si="2"/>
        <v>2.1999999999999997</v>
      </c>
      <c r="M15" s="5">
        <v>6185.9</v>
      </c>
      <c r="N15" s="5">
        <f>((K4+K3) - M15)</f>
        <v>66.300000000000182</v>
      </c>
      <c r="O15" s="9">
        <f t="shared" si="3"/>
        <v>26.520000000000071</v>
      </c>
      <c r="Q15">
        <v>40</v>
      </c>
      <c r="R15" s="5">
        <v>6734.5</v>
      </c>
      <c r="S15" s="5">
        <f>((S4+S3) - R15)</f>
        <v>17.199999999999818</v>
      </c>
      <c r="T15" s="9">
        <f t="shared" si="4"/>
        <v>2.293333333333309</v>
      </c>
      <c r="U15" s="5">
        <v>6643</v>
      </c>
      <c r="V15" s="5">
        <f>((S4+S3) - U15)</f>
        <v>108.69999999999982</v>
      </c>
      <c r="W15" s="9">
        <f t="shared" si="5"/>
        <v>14.493333333333307</v>
      </c>
    </row>
    <row r="16" spans="1:23" x14ac:dyDescent="0.25">
      <c r="A16">
        <v>45</v>
      </c>
      <c r="B16" s="5">
        <v>6074.1</v>
      </c>
      <c r="C16" s="5">
        <f>((C4+C3) - B16)</f>
        <v>0.7999999999992724</v>
      </c>
      <c r="D16" s="9">
        <f t="shared" si="0"/>
        <v>1.0666666666656965</v>
      </c>
      <c r="E16" s="5">
        <v>6031.2</v>
      </c>
      <c r="F16" s="5">
        <f>((C4+C3) - E16)</f>
        <v>43.699999999999818</v>
      </c>
      <c r="G16" s="9">
        <f t="shared" si="1"/>
        <v>58.266666666666424</v>
      </c>
      <c r="I16">
        <v>45</v>
      </c>
      <c r="J16" s="5">
        <v>6245.9</v>
      </c>
      <c r="K16" s="5">
        <f>((K4+K3) - J16)</f>
        <v>6.3000000000001819</v>
      </c>
      <c r="L16" s="9">
        <f t="shared" si="2"/>
        <v>2.5200000000000728</v>
      </c>
      <c r="M16" s="5">
        <v>6180.3</v>
      </c>
      <c r="N16" s="5">
        <f>((K4+K3) - M16)</f>
        <v>71.899999999999636</v>
      </c>
      <c r="O16" s="9">
        <f t="shared" si="3"/>
        <v>28.759999999999852</v>
      </c>
      <c r="Q16">
        <v>45</v>
      </c>
      <c r="R16" s="5">
        <v>6732.5</v>
      </c>
      <c r="S16" s="5">
        <f>((S4+S3) - R16)</f>
        <v>19.199999999999818</v>
      </c>
      <c r="T16" s="9">
        <f t="shared" si="4"/>
        <v>2.5599999999999756</v>
      </c>
      <c r="U16" s="5">
        <v>6634.5</v>
      </c>
      <c r="V16" s="5">
        <f>((S4+S3) - U16)</f>
        <v>117.19999999999982</v>
      </c>
      <c r="W16" s="9">
        <f t="shared" si="5"/>
        <v>15.626666666666642</v>
      </c>
    </row>
    <row r="17" spans="1:23" x14ac:dyDescent="0.25">
      <c r="A17">
        <v>50</v>
      </c>
      <c r="B17" s="5">
        <v>6073.6</v>
      </c>
      <c r="C17" s="5">
        <f>((C4+C3) - B17)</f>
        <v>1.2999999999992724</v>
      </c>
      <c r="D17" s="9">
        <f t="shared" si="0"/>
        <v>1.7333333333323633</v>
      </c>
      <c r="E17" s="5">
        <v>6027.9</v>
      </c>
      <c r="F17" s="5">
        <f>((C4+C3) - E17)</f>
        <v>47</v>
      </c>
      <c r="G17" s="9">
        <f t="shared" si="1"/>
        <v>62.666666666666671</v>
      </c>
      <c r="I17">
        <v>50</v>
      </c>
      <c r="J17" s="5">
        <v>6244.8</v>
      </c>
      <c r="K17" s="5">
        <f>((K4+K3) - J17)</f>
        <v>7.3999999999996362</v>
      </c>
      <c r="L17" s="9">
        <f t="shared" si="2"/>
        <v>2.9599999999998543</v>
      </c>
      <c r="M17" s="5">
        <v>6174.9</v>
      </c>
      <c r="N17" s="5">
        <f>((K4+K3) - M17)</f>
        <v>77.300000000000182</v>
      </c>
      <c r="O17" s="9">
        <f t="shared" si="3"/>
        <v>30.920000000000076</v>
      </c>
      <c r="Q17">
        <v>50</v>
      </c>
      <c r="R17" s="5">
        <v>6731.2</v>
      </c>
      <c r="S17" s="5">
        <f>((S4+S3) - R17)</f>
        <v>20.5</v>
      </c>
      <c r="T17" s="9">
        <f t="shared" si="4"/>
        <v>2.7333333333333334</v>
      </c>
      <c r="U17" s="5">
        <v>6626.2</v>
      </c>
      <c r="V17" s="5">
        <f>((S4+S3) - U17)</f>
        <v>125.5</v>
      </c>
      <c r="W17" s="9">
        <f t="shared" si="5"/>
        <v>16.733333333333334</v>
      </c>
    </row>
    <row r="18" spans="1:23" x14ac:dyDescent="0.25">
      <c r="A18">
        <v>55</v>
      </c>
      <c r="B18" s="5">
        <v>6072.9</v>
      </c>
      <c r="C18" s="5">
        <f>((C4+C3) - B18)</f>
        <v>2</v>
      </c>
      <c r="D18" s="9">
        <f t="shared" si="0"/>
        <v>2.666666666666667</v>
      </c>
      <c r="E18" s="5">
        <v>6024.8</v>
      </c>
      <c r="F18" s="5">
        <f>((C4+C3) - E18)</f>
        <v>50.099999999999454</v>
      </c>
      <c r="G18" s="9">
        <f t="shared" si="1"/>
        <v>66.799999999999272</v>
      </c>
      <c r="I18">
        <v>55</v>
      </c>
      <c r="J18" s="5">
        <v>6243.9</v>
      </c>
      <c r="K18" s="5">
        <f>((K4+K3) - J18)</f>
        <v>8.3000000000001819</v>
      </c>
      <c r="L18" s="9">
        <f t="shared" si="2"/>
        <v>3.3200000000000731</v>
      </c>
      <c r="M18" s="5">
        <v>6169.8</v>
      </c>
      <c r="N18" s="5">
        <f>((K4+K3) - M18)</f>
        <v>82.399999999999636</v>
      </c>
      <c r="O18" s="9">
        <f t="shared" si="3"/>
        <v>32.959999999999859</v>
      </c>
      <c r="Q18">
        <v>55</v>
      </c>
      <c r="R18" s="5">
        <v>6729.8</v>
      </c>
      <c r="S18" s="5">
        <f>((S4+S3) - R18)</f>
        <v>21.899999999999636</v>
      </c>
      <c r="T18" s="9">
        <f t="shared" si="4"/>
        <v>2.9199999999999515</v>
      </c>
      <c r="U18" s="5">
        <v>6618.1</v>
      </c>
      <c r="V18" s="5">
        <f>((S4+S3) - U18)</f>
        <v>133.59999999999945</v>
      </c>
      <c r="W18" s="9">
        <f t="shared" si="5"/>
        <v>17.813333333333262</v>
      </c>
    </row>
    <row r="19" spans="1:23" x14ac:dyDescent="0.25">
      <c r="A19">
        <v>60</v>
      </c>
      <c r="B19" s="5">
        <v>6072.3</v>
      </c>
      <c r="C19" s="5">
        <f>((C4+C3) - B19)</f>
        <v>2.5999999999994543</v>
      </c>
      <c r="D19" s="9">
        <f t="shared" si="0"/>
        <v>3.4666666666659394</v>
      </c>
      <c r="E19" s="5">
        <v>6021.9</v>
      </c>
      <c r="F19" s="5">
        <f>((C4+C3) - E19)</f>
        <v>53</v>
      </c>
      <c r="G19" s="9">
        <f t="shared" si="1"/>
        <v>70.666666666666671</v>
      </c>
      <c r="I19">
        <v>60</v>
      </c>
      <c r="J19" s="5">
        <v>6242.8</v>
      </c>
      <c r="K19" s="5">
        <f>((K4+K3) - J19)</f>
        <v>9.3999999999996362</v>
      </c>
      <c r="L19" s="9">
        <f t="shared" si="2"/>
        <v>3.7599999999998546</v>
      </c>
      <c r="M19" s="5">
        <v>6164.8</v>
      </c>
      <c r="N19" s="5">
        <f>((K4+K3) - M19)</f>
        <v>87.399999999999636</v>
      </c>
      <c r="O19" s="9">
        <f t="shared" si="3"/>
        <v>34.959999999999852</v>
      </c>
      <c r="Q19">
        <v>60</v>
      </c>
      <c r="R19" s="5">
        <v>6728.4</v>
      </c>
      <c r="S19" s="5">
        <f>((S4+S3) - R19)</f>
        <v>23.300000000000182</v>
      </c>
      <c r="T19" s="9">
        <f t="shared" si="4"/>
        <v>3.1066666666666909</v>
      </c>
      <c r="U19" s="5">
        <v>6610.2</v>
      </c>
      <c r="V19" s="5">
        <f>((S4+S3) - U19)</f>
        <v>141.5</v>
      </c>
      <c r="W19" s="9">
        <f t="shared" si="5"/>
        <v>18.866666666666667</v>
      </c>
    </row>
    <row r="20" spans="1:23" x14ac:dyDescent="0.25">
      <c r="A20">
        <v>65</v>
      </c>
      <c r="B20" s="5">
        <v>6071.8</v>
      </c>
      <c r="C20" s="5">
        <f>((C4+C3) - B20)</f>
        <v>3.0999999999994543</v>
      </c>
      <c r="D20" s="9">
        <f t="shared" si="0"/>
        <v>4.1333333333326054</v>
      </c>
      <c r="E20" s="5">
        <v>6018.8</v>
      </c>
      <c r="F20" s="5">
        <f>((C4+C3) - E20)</f>
        <v>56.099999999999454</v>
      </c>
      <c r="G20" s="9">
        <f t="shared" si="1"/>
        <v>74.799999999999272</v>
      </c>
      <c r="I20">
        <v>65</v>
      </c>
      <c r="J20" s="5">
        <v>6242</v>
      </c>
      <c r="K20" s="5">
        <f>((K4+K3) - J20)</f>
        <v>10.199999999999818</v>
      </c>
      <c r="L20" s="9">
        <f t="shared" si="2"/>
        <v>4.0799999999999272</v>
      </c>
      <c r="M20" s="5">
        <v>6159.7</v>
      </c>
      <c r="N20" s="5">
        <f>((K4+K3) - M20)</f>
        <v>92.5</v>
      </c>
      <c r="O20" s="9">
        <f t="shared" si="3"/>
        <v>37</v>
      </c>
      <c r="Q20">
        <v>65</v>
      </c>
      <c r="R20" s="5">
        <v>6726.9</v>
      </c>
      <c r="S20" s="5">
        <f>((S4+S3) - R20)</f>
        <v>24.800000000000182</v>
      </c>
      <c r="T20" s="9">
        <f t="shared" si="4"/>
        <v>3.3066666666666911</v>
      </c>
      <c r="U20" s="5">
        <v>6602.5</v>
      </c>
      <c r="V20" s="5">
        <f>((S4+S3) - U20)</f>
        <v>149.19999999999982</v>
      </c>
      <c r="W20" s="9">
        <f t="shared" si="5"/>
        <v>19.89333333333331</v>
      </c>
    </row>
    <row r="21" spans="1:23" x14ac:dyDescent="0.25">
      <c r="A21">
        <v>70</v>
      </c>
      <c r="B21" s="5">
        <v>6071.4</v>
      </c>
      <c r="C21" s="5">
        <f>((C4+C3) - B21)</f>
        <v>3.5</v>
      </c>
      <c r="D21" s="9">
        <f t="shared" si="0"/>
        <v>4.666666666666667</v>
      </c>
      <c r="E21" s="5">
        <v>6015.4</v>
      </c>
      <c r="F21" s="5">
        <f>((C4+C3) - E21)</f>
        <v>59.5</v>
      </c>
      <c r="G21" s="9">
        <f t="shared" si="1"/>
        <v>79.333333333333329</v>
      </c>
      <c r="I21">
        <v>70</v>
      </c>
      <c r="J21" s="5">
        <v>6241.2</v>
      </c>
      <c r="K21" s="5">
        <f>((K4+K3) - J21)</f>
        <v>11</v>
      </c>
      <c r="L21" s="9">
        <f t="shared" si="2"/>
        <v>4.3999999999999995</v>
      </c>
      <c r="M21" s="5">
        <v>6155.2</v>
      </c>
      <c r="N21" s="5">
        <f>((K4+K3) - M21)</f>
        <v>97</v>
      </c>
      <c r="O21" s="9">
        <f t="shared" si="3"/>
        <v>38.800000000000004</v>
      </c>
      <c r="Q21">
        <v>70</v>
      </c>
      <c r="R21" s="5">
        <v>6725.6</v>
      </c>
      <c r="S21" s="5">
        <f>((S4+S3) - R21)</f>
        <v>26.099999999999454</v>
      </c>
      <c r="T21" s="9">
        <f t="shared" si="4"/>
        <v>3.4799999999999267</v>
      </c>
      <c r="U21" s="5">
        <v>6593.5</v>
      </c>
      <c r="V21" s="5">
        <f>((S4+S3) - U21)</f>
        <v>158.19999999999982</v>
      </c>
      <c r="W21" s="9">
        <f t="shared" si="5"/>
        <v>21.093333333333309</v>
      </c>
    </row>
    <row r="22" spans="1:23" x14ac:dyDescent="0.25">
      <c r="A22">
        <v>75</v>
      </c>
      <c r="B22" s="5">
        <v>6070.9</v>
      </c>
      <c r="C22" s="5">
        <f>((C4+C3) - B22)</f>
        <v>4</v>
      </c>
      <c r="D22" s="9">
        <f t="shared" si="0"/>
        <v>5.3333333333333339</v>
      </c>
      <c r="E22" s="5">
        <v>6012.2</v>
      </c>
      <c r="F22" s="5">
        <f>((C4+C3) - E22)</f>
        <v>62.699999999999818</v>
      </c>
      <c r="G22" s="9">
        <f t="shared" si="1"/>
        <v>83.599999999999753</v>
      </c>
      <c r="I22">
        <v>75</v>
      </c>
      <c r="J22" s="5">
        <v>6240.4</v>
      </c>
      <c r="K22" s="5">
        <f>((K4+K3) - J22)</f>
        <v>11.800000000000182</v>
      </c>
      <c r="L22" s="9">
        <f t="shared" si="2"/>
        <v>4.7200000000000726</v>
      </c>
      <c r="M22" s="5">
        <v>6150.5</v>
      </c>
      <c r="N22" s="5">
        <f>((K4+K3) - M22)</f>
        <v>101.69999999999982</v>
      </c>
      <c r="O22" s="9">
        <f t="shared" si="3"/>
        <v>40.679999999999929</v>
      </c>
      <c r="Q22">
        <v>75</v>
      </c>
      <c r="R22" s="5">
        <v>6724.2</v>
      </c>
      <c r="S22" s="5">
        <f>((S4+S3) - R22)</f>
        <v>27.5</v>
      </c>
      <c r="T22" s="9">
        <f t="shared" si="4"/>
        <v>3.6666666666666665</v>
      </c>
      <c r="U22" s="5">
        <v>6587.9</v>
      </c>
      <c r="V22" s="5">
        <f>((S4+S3) - U22)</f>
        <v>163.80000000000018</v>
      </c>
      <c r="W22" s="9">
        <f t="shared" si="5"/>
        <v>21.840000000000025</v>
      </c>
    </row>
    <row r="23" spans="1:23" x14ac:dyDescent="0.25">
      <c r="A23">
        <v>80</v>
      </c>
      <c r="B23" s="5">
        <v>6070.3</v>
      </c>
      <c r="C23" s="5">
        <f>((C4+C3) - B23)</f>
        <v>4.5999999999994543</v>
      </c>
      <c r="D23" s="9">
        <f t="shared" si="0"/>
        <v>6.1333333333326054</v>
      </c>
      <c r="E23" s="5">
        <v>6009.7</v>
      </c>
      <c r="F23" s="5">
        <f>((C4+C3) - E23)</f>
        <v>65.199999999999818</v>
      </c>
      <c r="G23" s="9">
        <f t="shared" si="1"/>
        <v>86.933333333333096</v>
      </c>
      <c r="I23">
        <v>80</v>
      </c>
      <c r="J23" s="5">
        <v>6239.5</v>
      </c>
      <c r="K23" s="5">
        <f>((K4+K3) - J23)</f>
        <v>12.699999999999818</v>
      </c>
      <c r="L23" s="9">
        <f t="shared" si="2"/>
        <v>5.0799999999999272</v>
      </c>
      <c r="M23" s="5">
        <v>6146</v>
      </c>
      <c r="N23" s="5">
        <f>((K4+K3) - M23)</f>
        <v>106.19999999999982</v>
      </c>
      <c r="O23" s="9">
        <f t="shared" si="3"/>
        <v>42.479999999999926</v>
      </c>
      <c r="Q23">
        <v>80</v>
      </c>
      <c r="R23" s="5">
        <v>6723.1</v>
      </c>
      <c r="S23" s="5">
        <f>((S4+S3) - R23)</f>
        <v>28.599999999999454</v>
      </c>
      <c r="T23" s="9">
        <f t="shared" si="4"/>
        <v>3.8133333333332602</v>
      </c>
      <c r="U23" s="5">
        <v>6581</v>
      </c>
      <c r="V23" s="5">
        <f>((S4+S3) - U23)</f>
        <v>170.69999999999982</v>
      </c>
      <c r="W23" s="9">
        <f t="shared" si="5"/>
        <v>22.759999999999973</v>
      </c>
    </row>
    <row r="24" spans="1:23" x14ac:dyDescent="0.25">
      <c r="A24">
        <v>85</v>
      </c>
      <c r="B24" s="5">
        <v>6069.9</v>
      </c>
      <c r="C24" s="5">
        <f>((C4+C3) - B24)</f>
        <v>5</v>
      </c>
      <c r="D24" s="9">
        <f t="shared" si="0"/>
        <v>6.666666666666667</v>
      </c>
      <c r="E24" s="5">
        <v>6007.1</v>
      </c>
      <c r="F24" s="5">
        <f>((C4+C3) - E24)</f>
        <v>67.799999999999272</v>
      </c>
      <c r="G24" s="9">
        <f t="shared" si="1"/>
        <v>90.399999999999025</v>
      </c>
      <c r="I24">
        <v>85</v>
      </c>
      <c r="J24" s="5">
        <v>6238.8</v>
      </c>
      <c r="K24" s="5">
        <f>((K4+K3) - J24)</f>
        <v>13.399999999999636</v>
      </c>
      <c r="L24" s="9">
        <f t="shared" si="2"/>
        <v>5.3599999999998547</v>
      </c>
      <c r="M24" s="5">
        <v>6141.7</v>
      </c>
      <c r="N24" s="5">
        <f>((K4+K3) - M24)</f>
        <v>110.5</v>
      </c>
      <c r="O24" s="9">
        <f t="shared" si="3"/>
        <v>44.2</v>
      </c>
      <c r="Q24">
        <v>85</v>
      </c>
      <c r="R24" s="5">
        <v>6722.1</v>
      </c>
      <c r="S24" s="5">
        <f>((S4+S3) - R24)</f>
        <v>29.599999999999454</v>
      </c>
      <c r="T24" s="9">
        <f t="shared" si="4"/>
        <v>3.9466666666665944</v>
      </c>
      <c r="U24" s="5">
        <v>6574.2</v>
      </c>
      <c r="V24" s="5">
        <f>((S4+S3) - U24)</f>
        <v>177.5</v>
      </c>
      <c r="W24" s="9">
        <f t="shared" si="5"/>
        <v>23.666666666666668</v>
      </c>
    </row>
    <row r="25" spans="1:23" x14ac:dyDescent="0.25">
      <c r="A25">
        <v>90</v>
      </c>
      <c r="B25" s="5">
        <v>6069.3</v>
      </c>
      <c r="C25" s="5">
        <f>((C4+C3) - B25)</f>
        <v>5.5999999999994543</v>
      </c>
      <c r="D25" s="9">
        <f t="shared" si="0"/>
        <v>7.4666666666659385</v>
      </c>
      <c r="E25" s="5">
        <v>6006.8</v>
      </c>
      <c r="F25" s="5">
        <f>((C4+C3) - E25)</f>
        <v>68.099999999999454</v>
      </c>
      <c r="G25" s="9">
        <f t="shared" si="1"/>
        <v>90.799999999999272</v>
      </c>
      <c r="I25">
        <v>90</v>
      </c>
      <c r="J25" s="5">
        <v>6237.8</v>
      </c>
      <c r="K25" s="5">
        <f>((K4+K3) - J25)</f>
        <v>14.399999999999636</v>
      </c>
      <c r="L25" s="9">
        <f t="shared" si="2"/>
        <v>5.759999999999855</v>
      </c>
      <c r="M25" s="5">
        <v>6137.3</v>
      </c>
      <c r="N25" s="5">
        <f>((K4+K3) - M25)</f>
        <v>114.89999999999964</v>
      </c>
      <c r="O25" s="9">
        <f t="shared" si="3"/>
        <v>45.959999999999859</v>
      </c>
      <c r="Q25">
        <v>90</v>
      </c>
      <c r="R25" s="5">
        <v>6721</v>
      </c>
      <c r="S25" s="5">
        <f>((S4+S3) - R25)</f>
        <v>30.699999999999818</v>
      </c>
      <c r="T25" s="9">
        <f t="shared" si="4"/>
        <v>4.0933333333333088</v>
      </c>
      <c r="U25" s="5">
        <v>6567.3</v>
      </c>
      <c r="V25" s="5">
        <f>((S4+S3) - U25)</f>
        <v>184.39999999999964</v>
      </c>
      <c r="W25" s="9">
        <f t="shared" si="5"/>
        <v>24.586666666666616</v>
      </c>
    </row>
    <row r="26" spans="1:23" x14ac:dyDescent="0.25">
      <c r="A26">
        <v>95</v>
      </c>
      <c r="B26" s="5">
        <v>6068.8</v>
      </c>
      <c r="C26" s="5">
        <f>((C4+C3) - B26)</f>
        <v>6.0999999999994543</v>
      </c>
      <c r="D26" s="9">
        <f t="shared" si="0"/>
        <v>8.1333333333326063</v>
      </c>
      <c r="E26" s="5">
        <v>6006.8</v>
      </c>
      <c r="F26" s="5">
        <f>((C4+C3) - E26)</f>
        <v>68.099999999999454</v>
      </c>
      <c r="G26" s="9">
        <f t="shared" si="1"/>
        <v>90.799999999999272</v>
      </c>
      <c r="I26">
        <v>95</v>
      </c>
      <c r="J26" s="5">
        <v>6237.2</v>
      </c>
      <c r="K26" s="5">
        <f>((K4+K3) - J26)</f>
        <v>15</v>
      </c>
      <c r="L26" s="9">
        <f t="shared" si="2"/>
        <v>6</v>
      </c>
      <c r="M26" s="5">
        <v>6133.2</v>
      </c>
      <c r="N26" s="5">
        <f>((K4+K3) - M26)</f>
        <v>119</v>
      </c>
      <c r="O26" s="9">
        <f t="shared" si="3"/>
        <v>47.599999999999994</v>
      </c>
      <c r="Q26">
        <v>95</v>
      </c>
      <c r="R26" s="5">
        <v>6719.6</v>
      </c>
      <c r="S26" s="5">
        <f>((S4+S3) - R26)</f>
        <v>32.099999999999454</v>
      </c>
      <c r="T26" s="9">
        <f t="shared" si="4"/>
        <v>4.2799999999999265</v>
      </c>
      <c r="U26" s="5">
        <v>6560.7</v>
      </c>
      <c r="V26" s="5">
        <f>((S4+S3) - U26)</f>
        <v>191</v>
      </c>
      <c r="W26" s="9">
        <f t="shared" si="5"/>
        <v>25.466666666666665</v>
      </c>
    </row>
    <row r="27" spans="1:23" x14ac:dyDescent="0.25">
      <c r="A27">
        <v>100</v>
      </c>
      <c r="B27" s="5">
        <v>6068.2</v>
      </c>
      <c r="C27" s="5">
        <f>((C4+C3) - B27)</f>
        <v>6.6999999999998181</v>
      </c>
      <c r="D27" s="9">
        <f t="shared" si="0"/>
        <v>8.9333333333330902</v>
      </c>
      <c r="E27" s="5">
        <v>6006.8</v>
      </c>
      <c r="F27" s="5">
        <f>((C4+C3) - E27)</f>
        <v>68.099999999999454</v>
      </c>
      <c r="G27" s="9">
        <f t="shared" si="1"/>
        <v>90.799999999999272</v>
      </c>
      <c r="I27">
        <v>100</v>
      </c>
      <c r="J27" s="5">
        <v>6236.4</v>
      </c>
      <c r="K27" s="5">
        <f>((K4+K3) - J27)</f>
        <v>15.800000000000182</v>
      </c>
      <c r="L27" s="9">
        <f t="shared" si="2"/>
        <v>6.3200000000000731</v>
      </c>
      <c r="M27" s="5">
        <v>6129</v>
      </c>
      <c r="N27" s="5">
        <f>((K4+K3) - M27)</f>
        <v>123.19999999999982</v>
      </c>
      <c r="O27" s="9">
        <f t="shared" si="3"/>
        <v>49.27999999999993</v>
      </c>
      <c r="Q27">
        <v>100</v>
      </c>
      <c r="R27" s="5">
        <v>6718.3</v>
      </c>
      <c r="S27" s="5">
        <f>((S4+S3) - R27)</f>
        <v>33.399999999999636</v>
      </c>
      <c r="T27" s="9">
        <f t="shared" si="4"/>
        <v>4.4533333333332852</v>
      </c>
      <c r="U27" s="5">
        <v>6554.2</v>
      </c>
      <c r="V27" s="5">
        <f>((S4+S3) - U27)</f>
        <v>197.5</v>
      </c>
      <c r="W27" s="9">
        <f t="shared" si="5"/>
        <v>26.333333333333332</v>
      </c>
    </row>
  </sheetData>
  <mergeCells count="12">
    <mergeCell ref="Q1:T1"/>
    <mergeCell ref="Q2:R2"/>
    <mergeCell ref="Q3:R3"/>
    <mergeCell ref="Q4:R4"/>
    <mergeCell ref="A1:D1"/>
    <mergeCell ref="A3:B3"/>
    <mergeCell ref="A2:B2"/>
    <mergeCell ref="A4:B4"/>
    <mergeCell ref="I1:L1"/>
    <mergeCell ref="I2:J2"/>
    <mergeCell ref="I3:J3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Clayton</dc:creator>
  <cp:lastModifiedBy>Niels Clayton</cp:lastModifiedBy>
  <dcterms:created xsi:type="dcterms:W3CDTF">2021-09-26T00:43:16Z</dcterms:created>
  <dcterms:modified xsi:type="dcterms:W3CDTF">2021-09-26T07:33:02Z</dcterms:modified>
</cp:coreProperties>
</file>