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4160" windowHeight="418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E50" i="1" l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49" i="1"/>
  <c r="I50" i="1" l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49" i="1"/>
  <c r="I94" i="1" l="1"/>
  <c r="I95" i="1"/>
  <c r="I97" i="1"/>
  <c r="I102" i="1"/>
  <c r="I93" i="1"/>
  <c r="H93" i="1"/>
  <c r="F93" i="1"/>
  <c r="E93" i="1"/>
  <c r="E95" i="1"/>
  <c r="E96" i="1"/>
  <c r="I96" i="1" s="1"/>
  <c r="E97" i="1"/>
  <c r="E98" i="1"/>
  <c r="I98" i="1" s="1"/>
  <c r="E99" i="1"/>
  <c r="I99" i="1" s="1"/>
  <c r="E100" i="1"/>
  <c r="I100" i="1" s="1"/>
  <c r="E101" i="1"/>
  <c r="I101" i="1" s="1"/>
  <c r="E102" i="1"/>
  <c r="E94" i="1"/>
  <c r="F95" i="1"/>
  <c r="F96" i="1"/>
  <c r="F97" i="1"/>
  <c r="F98" i="1"/>
  <c r="F99" i="1"/>
  <c r="F100" i="1"/>
  <c r="F101" i="1"/>
  <c r="F102" i="1"/>
  <c r="H95" i="1"/>
  <c r="H96" i="1"/>
  <c r="H97" i="1"/>
  <c r="H98" i="1"/>
  <c r="H99" i="1"/>
  <c r="H100" i="1"/>
  <c r="H101" i="1"/>
  <c r="H102" i="1"/>
  <c r="H94" i="1"/>
  <c r="F94" i="1"/>
  <c r="F50" i="1" l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49" i="1"/>
  <c r="H58" i="1"/>
  <c r="H59" i="1"/>
  <c r="H63" i="1"/>
  <c r="H62" i="1"/>
  <c r="H61" i="1"/>
  <c r="H60" i="1"/>
  <c r="H53" i="1"/>
  <c r="H50" i="1"/>
  <c r="H51" i="1"/>
  <c r="H52" i="1"/>
  <c r="H57" i="1"/>
  <c r="H54" i="1"/>
  <c r="H55" i="1"/>
  <c r="H56" i="1"/>
  <c r="H49" i="1"/>
  <c r="D17" i="1" l="1"/>
  <c r="D18" i="1"/>
  <c r="D19" i="1"/>
  <c r="D20" i="1"/>
  <c r="D21" i="1"/>
  <c r="D22" i="1"/>
  <c r="D23" i="1"/>
  <c r="D24" i="1"/>
  <c r="D25" i="1"/>
  <c r="D16" i="1"/>
  <c r="F17" i="1"/>
  <c r="F18" i="1"/>
  <c r="F19" i="1"/>
  <c r="F20" i="1"/>
  <c r="F21" i="1"/>
  <c r="F22" i="1"/>
  <c r="F23" i="1"/>
  <c r="F24" i="1"/>
  <c r="F25" i="1"/>
  <c r="F16" i="1"/>
  <c r="G24" i="1"/>
  <c r="G23" i="1"/>
  <c r="F6" i="1"/>
  <c r="F7" i="1"/>
  <c r="F8" i="1"/>
  <c r="F9" i="1"/>
  <c r="F10" i="1"/>
  <c r="F11" i="1"/>
  <c r="F12" i="1"/>
  <c r="F13" i="1"/>
  <c r="F5" i="1"/>
  <c r="D6" i="1"/>
  <c r="C18" i="1" s="1"/>
  <c r="D7" i="1"/>
  <c r="C19" i="1" s="1"/>
  <c r="D8" i="1"/>
  <c r="C20" i="1" s="1"/>
  <c r="D9" i="1"/>
  <c r="C21" i="1" s="1"/>
  <c r="D10" i="1"/>
  <c r="C22" i="1" s="1"/>
  <c r="D11" i="1"/>
  <c r="C23" i="1" s="1"/>
  <c r="D12" i="1"/>
  <c r="C24" i="1" s="1"/>
  <c r="D13" i="1"/>
  <c r="C25" i="1" s="1"/>
  <c r="D5" i="1"/>
  <c r="C17" i="1" s="1"/>
  <c r="G19" i="1" l="1"/>
  <c r="G20" i="1"/>
  <c r="G21" i="1"/>
  <c r="G22" i="1"/>
  <c r="G17" i="1"/>
  <c r="G25" i="1"/>
  <c r="G18" i="1"/>
</calcChain>
</file>

<file path=xl/sharedStrings.xml><?xml version="1.0" encoding="utf-8"?>
<sst xmlns="http://schemas.openxmlformats.org/spreadsheetml/2006/main" count="31" uniqueCount="19">
  <si>
    <t>PWM</t>
  </si>
  <si>
    <t>Added Mass [g]</t>
  </si>
  <si>
    <t>Thrust Force [N]</t>
  </si>
  <si>
    <t>Motor Speed [rpm]</t>
  </si>
  <si>
    <t>Motor Speed [rad/s]</t>
  </si>
  <si>
    <t>Motor Speed2 [rpm2]</t>
  </si>
  <si>
    <t>Estimated  Thrust Force [N]</t>
  </si>
  <si>
    <t>PWM-Speed Test with changing voltages</t>
  </si>
  <si>
    <t>First Thrust+Speed+PWM Test        23/09/2016</t>
  </si>
  <si>
    <t>Speed/Thrust Test Again 30/09/2016</t>
  </si>
  <si>
    <t>Battery Level</t>
  </si>
  <si>
    <t>Torque Test 04/10/2016</t>
  </si>
  <si>
    <t>Estimated Force</t>
  </si>
  <si>
    <t>Speed [rpm]</t>
  </si>
  <si>
    <t>Speed [rpm2]</t>
  </si>
  <si>
    <t>Speed[rad/s]</t>
  </si>
  <si>
    <t>Torque [Nm]</t>
  </si>
  <si>
    <t>Voltage [V]</t>
  </si>
  <si>
    <t>Estimated Torque [Nm]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</si>
</sst>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Hoja1!$C$15</c:f>
              <c:strCache>
                <c:ptCount val="1"/>
                <c:pt idx="0">
                  <c:v>Thrust Force [N]</c:v>
                </c:pt>
              </c:strCache>
            </c:strRef>
          </c:tx>
          <c:spPr>
            <a:ln w="28575">
              <a:noFill/>
            </a:ln>
          </c:spPr>
          <c:xVal>
            <c:numRef>
              <c:f>Hoja1!$B$16:$B$25</c:f>
              <c:numCache>
                <c:formatCode>General</c:formatCode>
                <c:ptCount val="10"/>
                <c:pt idx="0">
                  <c:v>0</c:v>
                </c:pt>
                <c:pt idx="1">
                  <c:v>2789</c:v>
                </c:pt>
                <c:pt idx="2">
                  <c:v>2994</c:v>
                </c:pt>
                <c:pt idx="3">
                  <c:v>3190</c:v>
                </c:pt>
                <c:pt idx="4">
                  <c:v>3264</c:v>
                </c:pt>
                <c:pt idx="5">
                  <c:v>3518</c:v>
                </c:pt>
                <c:pt idx="6">
                  <c:v>3621</c:v>
                </c:pt>
                <c:pt idx="7">
                  <c:v>3771</c:v>
                </c:pt>
                <c:pt idx="8">
                  <c:v>3848</c:v>
                </c:pt>
                <c:pt idx="9">
                  <c:v>4031</c:v>
                </c:pt>
              </c:numCache>
            </c:numRef>
          </c:xVal>
          <c:yVal>
            <c:numRef>
              <c:f>Hoja1!$C$16:$C$25</c:f>
              <c:numCache>
                <c:formatCode>General</c:formatCode>
                <c:ptCount val="10"/>
                <c:pt idx="0">
                  <c:v>0</c:v>
                </c:pt>
                <c:pt idx="1">
                  <c:v>1.1489400000000001</c:v>
                </c:pt>
                <c:pt idx="2">
                  <c:v>1.3649800000000001</c:v>
                </c:pt>
                <c:pt idx="3">
                  <c:v>1.49264</c:v>
                </c:pt>
                <c:pt idx="4">
                  <c:v>1.6104800000000001</c:v>
                </c:pt>
                <c:pt idx="5">
                  <c:v>1.7872399999999999</c:v>
                </c:pt>
                <c:pt idx="6">
                  <c:v>1.9738200000000001</c:v>
                </c:pt>
                <c:pt idx="7">
                  <c:v>2.0916600000000001</c:v>
                </c:pt>
                <c:pt idx="8">
                  <c:v>2.2978800000000001</c:v>
                </c:pt>
                <c:pt idx="9">
                  <c:v>2.5532000000000004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Hoja1!$D$15</c:f>
              <c:strCache>
                <c:ptCount val="1"/>
                <c:pt idx="0">
                  <c:v>Estimated  Thrust Force [N]</c:v>
                </c:pt>
              </c:strCache>
            </c:strRef>
          </c:tx>
          <c:spPr>
            <a:ln w="28575">
              <a:noFill/>
            </a:ln>
          </c:spPr>
          <c:xVal>
            <c:numRef>
              <c:f>Hoja1!$B$16:$B$25</c:f>
              <c:numCache>
                <c:formatCode>General</c:formatCode>
                <c:ptCount val="10"/>
                <c:pt idx="0">
                  <c:v>0</c:v>
                </c:pt>
                <c:pt idx="1">
                  <c:v>2789</c:v>
                </c:pt>
                <c:pt idx="2">
                  <c:v>2994</c:v>
                </c:pt>
                <c:pt idx="3">
                  <c:v>3190</c:v>
                </c:pt>
                <c:pt idx="4">
                  <c:v>3264</c:v>
                </c:pt>
                <c:pt idx="5">
                  <c:v>3518</c:v>
                </c:pt>
                <c:pt idx="6">
                  <c:v>3621</c:v>
                </c:pt>
                <c:pt idx="7">
                  <c:v>3771</c:v>
                </c:pt>
                <c:pt idx="8">
                  <c:v>3848</c:v>
                </c:pt>
                <c:pt idx="9">
                  <c:v>4031</c:v>
                </c:pt>
              </c:numCache>
            </c:numRef>
          </c:xVal>
          <c:yVal>
            <c:numRef>
              <c:f>Hoja1!$D$16:$D$25</c:f>
              <c:numCache>
                <c:formatCode>General</c:formatCode>
                <c:ptCount val="10"/>
                <c:pt idx="0">
                  <c:v>0</c:v>
                </c:pt>
                <c:pt idx="1">
                  <c:v>1.1753034090159999</c:v>
                </c:pt>
                <c:pt idx="2">
                  <c:v>1.3544299834559999</c:v>
                </c:pt>
                <c:pt idx="3">
                  <c:v>1.5375680055999998</c:v>
                </c:pt>
                <c:pt idx="4">
                  <c:v>1.609730850816</c:v>
                </c:pt>
                <c:pt idx="5">
                  <c:v>1.8700130511039998</c:v>
                </c:pt>
                <c:pt idx="6">
                  <c:v>1.9811165085359999</c:v>
                </c:pt>
                <c:pt idx="7">
                  <c:v>2.1486517533359999</c:v>
                </c:pt>
                <c:pt idx="8">
                  <c:v>2.2372941859840001</c:v>
                </c:pt>
                <c:pt idx="9">
                  <c:v>2.4551530112559998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51808"/>
        <c:axId val="198553600"/>
      </c:scatterChart>
      <c:valAx>
        <c:axId val="198551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8553600"/>
        <c:crosses val="autoZero"/>
        <c:crossBetween val="midCat"/>
      </c:valAx>
      <c:valAx>
        <c:axId val="198553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551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Hoja1!$G$15</c:f>
              <c:strCache>
                <c:ptCount val="1"/>
                <c:pt idx="0">
                  <c:v>Thrust Force [N]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0.43925285310004003"/>
                  <c:y val="-8.4733466464485766E-3"/>
                </c:manualLayout>
              </c:layout>
              <c:numFmt formatCode="0.000000E+00" sourceLinked="0"/>
            </c:trendlineLbl>
          </c:trendline>
          <c:xVal>
            <c:numRef>
              <c:f>Hoja1!$F$16:$F$25</c:f>
              <c:numCache>
                <c:formatCode>General</c:formatCode>
                <c:ptCount val="10"/>
                <c:pt idx="0">
                  <c:v>0</c:v>
                </c:pt>
                <c:pt idx="1">
                  <c:v>7778521</c:v>
                </c:pt>
                <c:pt idx="2">
                  <c:v>8964036</c:v>
                </c:pt>
                <c:pt idx="3">
                  <c:v>10176100</c:v>
                </c:pt>
                <c:pt idx="4">
                  <c:v>10653696</c:v>
                </c:pt>
                <c:pt idx="5">
                  <c:v>12376324</c:v>
                </c:pt>
                <c:pt idx="6">
                  <c:v>13111641</c:v>
                </c:pt>
                <c:pt idx="7">
                  <c:v>14220441</c:v>
                </c:pt>
                <c:pt idx="8">
                  <c:v>14807104</c:v>
                </c:pt>
                <c:pt idx="9">
                  <c:v>16248961</c:v>
                </c:pt>
              </c:numCache>
            </c:numRef>
          </c:xVal>
          <c:yVal>
            <c:numRef>
              <c:f>Hoja1!$G$16:$G$25</c:f>
              <c:numCache>
                <c:formatCode>General</c:formatCode>
                <c:ptCount val="10"/>
                <c:pt idx="0">
                  <c:v>0</c:v>
                </c:pt>
                <c:pt idx="1">
                  <c:v>1.1489400000000001</c:v>
                </c:pt>
                <c:pt idx="2">
                  <c:v>1.3649800000000001</c:v>
                </c:pt>
                <c:pt idx="3">
                  <c:v>1.49264</c:v>
                </c:pt>
                <c:pt idx="4">
                  <c:v>1.6104800000000001</c:v>
                </c:pt>
                <c:pt idx="5">
                  <c:v>1.7872399999999999</c:v>
                </c:pt>
                <c:pt idx="6">
                  <c:v>1.9738200000000001</c:v>
                </c:pt>
                <c:pt idx="7">
                  <c:v>2.0916600000000001</c:v>
                </c:pt>
                <c:pt idx="8">
                  <c:v>2.2978800000000001</c:v>
                </c:pt>
                <c:pt idx="9">
                  <c:v>2.5532000000000004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44800"/>
        <c:axId val="198846336"/>
      </c:scatterChart>
      <c:valAx>
        <c:axId val="19884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8846336"/>
        <c:crosses val="autoZero"/>
        <c:crossBetween val="midCat"/>
      </c:valAx>
      <c:valAx>
        <c:axId val="198846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8448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Hoja1!$H$48</c:f>
              <c:strCache>
                <c:ptCount val="1"/>
                <c:pt idx="0">
                  <c:v>Thrust Force [N]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0.37248198363237089"/>
                  <c:y val="-7.8181039629222682E-2"/>
                </c:manualLayout>
              </c:layout>
              <c:numFmt formatCode="0.00000E+00" sourceLinked="0"/>
            </c:trendlineLbl>
          </c:trendline>
          <c:xVal>
            <c:numRef>
              <c:f>Hoja1!$F$49:$F$63</c:f>
              <c:numCache>
                <c:formatCode>General</c:formatCode>
                <c:ptCount val="15"/>
                <c:pt idx="0">
                  <c:v>7901721</c:v>
                </c:pt>
                <c:pt idx="1">
                  <c:v>8970025</c:v>
                </c:pt>
                <c:pt idx="2">
                  <c:v>10208025</c:v>
                </c:pt>
                <c:pt idx="3">
                  <c:v>10804369</c:v>
                </c:pt>
                <c:pt idx="4">
                  <c:v>12201049</c:v>
                </c:pt>
                <c:pt idx="5">
                  <c:v>13024881</c:v>
                </c:pt>
                <c:pt idx="6">
                  <c:v>14175225</c:v>
                </c:pt>
                <c:pt idx="7">
                  <c:v>15116544</c:v>
                </c:pt>
                <c:pt idx="8">
                  <c:v>16483600</c:v>
                </c:pt>
                <c:pt idx="9">
                  <c:v>5017600</c:v>
                </c:pt>
                <c:pt idx="10">
                  <c:v>5313025</c:v>
                </c:pt>
                <c:pt idx="11">
                  <c:v>5978025</c:v>
                </c:pt>
                <c:pt idx="12">
                  <c:v>6225025</c:v>
                </c:pt>
                <c:pt idx="13">
                  <c:v>6682225</c:v>
                </c:pt>
                <c:pt idx="14">
                  <c:v>7102225</c:v>
                </c:pt>
              </c:numCache>
            </c:numRef>
          </c:xVal>
          <c:yVal>
            <c:numRef>
              <c:f>Hoja1!$H$49:$H$63</c:f>
              <c:numCache>
                <c:formatCode>General</c:formatCode>
                <c:ptCount val="15"/>
                <c:pt idx="0">
                  <c:v>1.11948</c:v>
                </c:pt>
                <c:pt idx="1">
                  <c:v>1.26678</c:v>
                </c:pt>
                <c:pt idx="2">
                  <c:v>1.4730000000000001</c:v>
                </c:pt>
                <c:pt idx="3">
                  <c:v>1.5712000000000002</c:v>
                </c:pt>
                <c:pt idx="4">
                  <c:v>1.7872399999999999</c:v>
                </c:pt>
                <c:pt idx="5">
                  <c:v>1.9149</c:v>
                </c:pt>
                <c:pt idx="6">
                  <c:v>2.1113</c:v>
                </c:pt>
                <c:pt idx="7">
                  <c:v>2.2389600000000001</c:v>
                </c:pt>
                <c:pt idx="8">
                  <c:v>2.4550000000000001</c:v>
                </c:pt>
                <c:pt idx="9">
                  <c:v>0.67758000000000007</c:v>
                </c:pt>
                <c:pt idx="10">
                  <c:v>0.72667999999999999</c:v>
                </c:pt>
                <c:pt idx="11">
                  <c:v>0.83470000000000011</c:v>
                </c:pt>
                <c:pt idx="12">
                  <c:v>0.87397999999999998</c:v>
                </c:pt>
                <c:pt idx="13">
                  <c:v>0.95254000000000005</c:v>
                </c:pt>
                <c:pt idx="14">
                  <c:v>0.97218000000000004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63488"/>
        <c:axId val="198889856"/>
      </c:scatterChart>
      <c:valAx>
        <c:axId val="19886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8889856"/>
        <c:crosses val="autoZero"/>
        <c:crossBetween val="midCat"/>
      </c:valAx>
      <c:valAx>
        <c:axId val="19888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863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Hoja1!$H$92</c:f>
              <c:strCache>
                <c:ptCount val="1"/>
                <c:pt idx="0">
                  <c:v>Torque [Nm]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0.34296609798775152"/>
                  <c:y val="-7.9062773403324585E-2"/>
                </c:manualLayout>
              </c:layout>
              <c:numFmt formatCode="0.000000E+00" sourceLinked="0"/>
            </c:trendlineLbl>
          </c:trendline>
          <c:xVal>
            <c:numRef>
              <c:f>Hoja1!$E$93:$E$102</c:f>
              <c:numCache>
                <c:formatCode>General</c:formatCode>
                <c:ptCount val="10"/>
                <c:pt idx="0">
                  <c:v>0</c:v>
                </c:pt>
                <c:pt idx="1">
                  <c:v>8433216</c:v>
                </c:pt>
                <c:pt idx="2">
                  <c:v>9709456</c:v>
                </c:pt>
                <c:pt idx="3">
                  <c:v>10942864</c:v>
                </c:pt>
                <c:pt idx="4">
                  <c:v>11669056</c:v>
                </c:pt>
                <c:pt idx="5">
                  <c:v>13359025</c:v>
                </c:pt>
                <c:pt idx="6">
                  <c:v>14100025</c:v>
                </c:pt>
                <c:pt idx="7">
                  <c:v>15335056</c:v>
                </c:pt>
                <c:pt idx="8">
                  <c:v>16362025</c:v>
                </c:pt>
                <c:pt idx="9">
                  <c:v>17977600</c:v>
                </c:pt>
              </c:numCache>
            </c:numRef>
          </c:xVal>
          <c:yVal>
            <c:numRef>
              <c:f>Hoja1!$H$93:$H$102</c:f>
              <c:numCache>
                <c:formatCode>General</c:formatCode>
                <c:ptCount val="10"/>
                <c:pt idx="0">
                  <c:v>0</c:v>
                </c:pt>
                <c:pt idx="1">
                  <c:v>2.0799999999999999E-2</c:v>
                </c:pt>
                <c:pt idx="2">
                  <c:v>2.5000000000000001E-2</c:v>
                </c:pt>
                <c:pt idx="3">
                  <c:v>2.8760000000000001E-2</c:v>
                </c:pt>
                <c:pt idx="4">
                  <c:v>3.0620000000000001E-2</c:v>
                </c:pt>
                <c:pt idx="5">
                  <c:v>3.3759999999999998E-2</c:v>
                </c:pt>
                <c:pt idx="6">
                  <c:v>3.4380000000000001E-2</c:v>
                </c:pt>
                <c:pt idx="7">
                  <c:v>4.1260000000000005E-2</c:v>
                </c:pt>
                <c:pt idx="8">
                  <c:v>4.2499999999999996E-2</c:v>
                </c:pt>
                <c:pt idx="9">
                  <c:v>4.6260000000000003E-2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13216"/>
        <c:axId val="199514752"/>
      </c:scatterChart>
      <c:valAx>
        <c:axId val="19951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9514752"/>
        <c:crosses val="autoZero"/>
        <c:crossBetween val="midCat"/>
      </c:valAx>
      <c:valAx>
        <c:axId val="199514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513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Hoja1!$H$92</c:f>
              <c:strCache>
                <c:ptCount val="1"/>
                <c:pt idx="0">
                  <c:v>Torque [Nm]</c:v>
                </c:pt>
              </c:strCache>
            </c:strRef>
          </c:tx>
          <c:spPr>
            <a:ln w="28575">
              <a:noFill/>
            </a:ln>
          </c:spPr>
          <c:xVal>
            <c:numRef>
              <c:f>Hoja1!$D$93:$D$102</c:f>
              <c:numCache>
                <c:formatCode>General</c:formatCode>
                <c:ptCount val="10"/>
                <c:pt idx="0">
                  <c:v>0</c:v>
                </c:pt>
                <c:pt idx="1">
                  <c:v>2904</c:v>
                </c:pt>
                <c:pt idx="2">
                  <c:v>3116</c:v>
                </c:pt>
                <c:pt idx="3">
                  <c:v>3308</c:v>
                </c:pt>
                <c:pt idx="4">
                  <c:v>3416</c:v>
                </c:pt>
                <c:pt idx="5">
                  <c:v>3655</c:v>
                </c:pt>
                <c:pt idx="6">
                  <c:v>3755</c:v>
                </c:pt>
                <c:pt idx="7">
                  <c:v>3916</c:v>
                </c:pt>
                <c:pt idx="8">
                  <c:v>4045</c:v>
                </c:pt>
                <c:pt idx="9">
                  <c:v>4240</c:v>
                </c:pt>
              </c:numCache>
            </c:numRef>
          </c:xVal>
          <c:yVal>
            <c:numRef>
              <c:f>Hoja1!$H$93:$H$102</c:f>
              <c:numCache>
                <c:formatCode>General</c:formatCode>
                <c:ptCount val="10"/>
                <c:pt idx="0">
                  <c:v>0</c:v>
                </c:pt>
                <c:pt idx="1">
                  <c:v>2.0799999999999999E-2</c:v>
                </c:pt>
                <c:pt idx="2">
                  <c:v>2.5000000000000001E-2</c:v>
                </c:pt>
                <c:pt idx="3">
                  <c:v>2.8760000000000001E-2</c:v>
                </c:pt>
                <c:pt idx="4">
                  <c:v>3.0620000000000001E-2</c:v>
                </c:pt>
                <c:pt idx="5">
                  <c:v>3.3759999999999998E-2</c:v>
                </c:pt>
                <c:pt idx="6">
                  <c:v>3.4380000000000001E-2</c:v>
                </c:pt>
                <c:pt idx="7">
                  <c:v>4.1260000000000005E-2</c:v>
                </c:pt>
                <c:pt idx="8">
                  <c:v>4.2499999999999996E-2</c:v>
                </c:pt>
                <c:pt idx="9">
                  <c:v>4.6260000000000003E-2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Hoja1!$I$92</c:f>
              <c:strCache>
                <c:ptCount val="1"/>
                <c:pt idx="0">
                  <c:v>Estimated Torque [Nm]</c:v>
                </c:pt>
              </c:strCache>
            </c:strRef>
          </c:tx>
          <c:spPr>
            <a:ln w="28575">
              <a:noFill/>
            </a:ln>
          </c:spPr>
          <c:xVal>
            <c:numRef>
              <c:f>Hoja1!$D$93:$D$102</c:f>
              <c:numCache>
                <c:formatCode>General</c:formatCode>
                <c:ptCount val="10"/>
                <c:pt idx="0">
                  <c:v>0</c:v>
                </c:pt>
                <c:pt idx="1">
                  <c:v>2904</c:v>
                </c:pt>
                <c:pt idx="2">
                  <c:v>3116</c:v>
                </c:pt>
                <c:pt idx="3">
                  <c:v>3308</c:v>
                </c:pt>
                <c:pt idx="4">
                  <c:v>3416</c:v>
                </c:pt>
                <c:pt idx="5">
                  <c:v>3655</c:v>
                </c:pt>
                <c:pt idx="6">
                  <c:v>3755</c:v>
                </c:pt>
                <c:pt idx="7">
                  <c:v>3916</c:v>
                </c:pt>
                <c:pt idx="8">
                  <c:v>4045</c:v>
                </c:pt>
                <c:pt idx="9">
                  <c:v>4240</c:v>
                </c:pt>
              </c:numCache>
            </c:numRef>
          </c:xVal>
          <c:yVal>
            <c:numRef>
              <c:f>Hoja1!$I$93:$I$102</c:f>
              <c:numCache>
                <c:formatCode>General</c:formatCode>
                <c:ptCount val="10"/>
                <c:pt idx="0">
                  <c:v>0</c:v>
                </c:pt>
                <c:pt idx="1">
                  <c:v>2.1726949774464002E-2</c:v>
                </c:pt>
                <c:pt idx="2">
                  <c:v>2.5014995803424003E-2</c:v>
                </c:pt>
                <c:pt idx="3">
                  <c:v>2.8192691437856E-2</c:v>
                </c:pt>
                <c:pt idx="4">
                  <c:v>3.0063619101824E-2</c:v>
                </c:pt>
                <c:pt idx="5">
                  <c:v>3.4417577494849999E-2</c:v>
                </c:pt>
                <c:pt idx="6">
                  <c:v>3.632665580885E-2</c:v>
                </c:pt>
                <c:pt idx="7">
                  <c:v>3.9508532865824002E-2</c:v>
                </c:pt>
                <c:pt idx="8">
                  <c:v>4.2154368556850001E-2</c:v>
                </c:pt>
                <c:pt idx="9">
                  <c:v>4.6316661670400001E-2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44192"/>
        <c:axId val="199545984"/>
      </c:scatterChart>
      <c:valAx>
        <c:axId val="19954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9545984"/>
        <c:crosses val="autoZero"/>
        <c:crossBetween val="midCat"/>
      </c:valAx>
      <c:valAx>
        <c:axId val="199545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544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u="none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Hoja1!$H$48</c:f>
              <c:strCache>
                <c:ptCount val="1"/>
                <c:pt idx="0">
                  <c:v>Thrust Force [N]</c:v>
                </c:pt>
              </c:strCache>
            </c:strRef>
          </c:tx>
          <c:spPr>
            <a:ln w="28575">
              <a:noFill/>
            </a:ln>
          </c:spPr>
          <c:xVal>
            <c:numRef>
              <c:f>Hoja1!$D$49:$D$63</c:f>
              <c:numCache>
                <c:formatCode>General</c:formatCode>
                <c:ptCount val="15"/>
                <c:pt idx="0">
                  <c:v>2811</c:v>
                </c:pt>
                <c:pt idx="1">
                  <c:v>2995</c:v>
                </c:pt>
                <c:pt idx="2">
                  <c:v>3195</c:v>
                </c:pt>
                <c:pt idx="3">
                  <c:v>3287</c:v>
                </c:pt>
                <c:pt idx="4">
                  <c:v>3493</c:v>
                </c:pt>
                <c:pt idx="5">
                  <c:v>3609</c:v>
                </c:pt>
                <c:pt idx="6">
                  <c:v>3765</c:v>
                </c:pt>
                <c:pt idx="7">
                  <c:v>3888</c:v>
                </c:pt>
                <c:pt idx="8">
                  <c:v>4060</c:v>
                </c:pt>
                <c:pt idx="9">
                  <c:v>2240</c:v>
                </c:pt>
                <c:pt idx="10">
                  <c:v>2305</c:v>
                </c:pt>
                <c:pt idx="11">
                  <c:v>2445</c:v>
                </c:pt>
                <c:pt idx="12">
                  <c:v>2495</c:v>
                </c:pt>
                <c:pt idx="13">
                  <c:v>2585</c:v>
                </c:pt>
                <c:pt idx="14">
                  <c:v>2665</c:v>
                </c:pt>
              </c:numCache>
            </c:numRef>
          </c:xVal>
          <c:yVal>
            <c:numRef>
              <c:f>Hoja1!$H$49:$H$63</c:f>
              <c:numCache>
                <c:formatCode>General</c:formatCode>
                <c:ptCount val="15"/>
                <c:pt idx="0">
                  <c:v>1.11948</c:v>
                </c:pt>
                <c:pt idx="1">
                  <c:v>1.26678</c:v>
                </c:pt>
                <c:pt idx="2">
                  <c:v>1.4730000000000001</c:v>
                </c:pt>
                <c:pt idx="3">
                  <c:v>1.5712000000000002</c:v>
                </c:pt>
                <c:pt idx="4">
                  <c:v>1.7872399999999999</c:v>
                </c:pt>
                <c:pt idx="5">
                  <c:v>1.9149</c:v>
                </c:pt>
                <c:pt idx="6">
                  <c:v>2.1113</c:v>
                </c:pt>
                <c:pt idx="7">
                  <c:v>2.2389600000000001</c:v>
                </c:pt>
                <c:pt idx="8">
                  <c:v>2.4550000000000001</c:v>
                </c:pt>
                <c:pt idx="9">
                  <c:v>0.67758000000000007</c:v>
                </c:pt>
                <c:pt idx="10">
                  <c:v>0.72667999999999999</c:v>
                </c:pt>
                <c:pt idx="11">
                  <c:v>0.83470000000000011</c:v>
                </c:pt>
                <c:pt idx="12">
                  <c:v>0.87397999999999998</c:v>
                </c:pt>
                <c:pt idx="13">
                  <c:v>0.95254000000000005</c:v>
                </c:pt>
                <c:pt idx="14">
                  <c:v>0.97218000000000004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Hoja1!$I$48</c:f>
              <c:strCache>
                <c:ptCount val="1"/>
                <c:pt idx="0">
                  <c:v>Estimated Force</c:v>
                </c:pt>
              </c:strCache>
            </c:strRef>
          </c:tx>
          <c:spPr>
            <a:ln w="28575">
              <a:noFill/>
            </a:ln>
          </c:spPr>
          <c:xVal>
            <c:numRef>
              <c:f>Hoja1!$D$49:$D$63</c:f>
              <c:numCache>
                <c:formatCode>General</c:formatCode>
                <c:ptCount val="15"/>
                <c:pt idx="0">
                  <c:v>2811</c:v>
                </c:pt>
                <c:pt idx="1">
                  <c:v>2995</c:v>
                </c:pt>
                <c:pt idx="2">
                  <c:v>3195</c:v>
                </c:pt>
                <c:pt idx="3">
                  <c:v>3287</c:v>
                </c:pt>
                <c:pt idx="4">
                  <c:v>3493</c:v>
                </c:pt>
                <c:pt idx="5">
                  <c:v>3609</c:v>
                </c:pt>
                <c:pt idx="6">
                  <c:v>3765</c:v>
                </c:pt>
                <c:pt idx="7">
                  <c:v>3888</c:v>
                </c:pt>
                <c:pt idx="8">
                  <c:v>4060</c:v>
                </c:pt>
                <c:pt idx="9">
                  <c:v>2240</c:v>
                </c:pt>
                <c:pt idx="10">
                  <c:v>2305</c:v>
                </c:pt>
                <c:pt idx="11">
                  <c:v>2445</c:v>
                </c:pt>
                <c:pt idx="12">
                  <c:v>2495</c:v>
                </c:pt>
                <c:pt idx="13">
                  <c:v>2585</c:v>
                </c:pt>
                <c:pt idx="14">
                  <c:v>2665</c:v>
                </c:pt>
              </c:numCache>
            </c:numRef>
          </c:xVal>
          <c:yVal>
            <c:numRef>
              <c:f>Hoja1!$I$49:$I$63</c:f>
              <c:numCache>
                <c:formatCode>General</c:formatCode>
                <c:ptCount val="15"/>
                <c:pt idx="0">
                  <c:v>1.1517943615650001</c:v>
                </c:pt>
                <c:pt idx="1">
                  <c:v>1.3075156941250001</c:v>
                </c:pt>
                <c:pt idx="2">
                  <c:v>1.487972764125</c:v>
                </c:pt>
                <c:pt idx="3">
                  <c:v>1.5748988472850001</c:v>
                </c:pt>
                <c:pt idx="4">
                  <c:v>1.7784859074850001</c:v>
                </c:pt>
                <c:pt idx="5">
                  <c:v>1.8985717789650001</c:v>
                </c:pt>
                <c:pt idx="6">
                  <c:v>2.0662516721249999</c:v>
                </c:pt>
                <c:pt idx="7">
                  <c:v>2.2034630361600001</c:v>
                </c:pt>
                <c:pt idx="8">
                  <c:v>2.4027319540000001</c:v>
                </c:pt>
                <c:pt idx="9">
                  <c:v>0.73139046400000007</c:v>
                </c:pt>
                <c:pt idx="10">
                  <c:v>0.77445308912499999</c:v>
                </c:pt>
                <c:pt idx="11">
                  <c:v>0.87138681412500008</c:v>
                </c:pt>
                <c:pt idx="12">
                  <c:v>0.90739076912500005</c:v>
                </c:pt>
                <c:pt idx="13">
                  <c:v>0.97403452712500005</c:v>
                </c:pt>
                <c:pt idx="14">
                  <c:v>1.0352558271250001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48064"/>
        <c:axId val="199449600"/>
      </c:scatterChart>
      <c:valAx>
        <c:axId val="199448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9449600"/>
        <c:crosses val="autoZero"/>
        <c:crossBetween val="midCat"/>
      </c:valAx>
      <c:valAx>
        <c:axId val="199449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448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404450</xdr:colOff>
      <xdr:row>13</xdr:row>
      <xdr:rowOff>118462</xdr:rowOff>
    </xdr:from>
    <xdr:to>
      <xdr:col>12</xdr:col>
      <xdr:colOff>220116</xdr:colOff>
      <xdr:row>25</xdr:row>
      <xdr:rowOff>156973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410697</xdr:colOff>
      <xdr:row>5</xdr:row>
      <xdr:rowOff>89486</xdr:rowOff>
    </xdr:from>
    <xdr:to>
      <xdr:col>15</xdr:col>
      <xdr:colOff>613924</xdr:colOff>
      <xdr:row>22</xdr:row>
      <xdr:rowOff>138471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544284</xdr:colOff>
      <xdr:row>66</xdr:row>
      <xdr:rowOff>27215</xdr:rowOff>
    </xdr:from>
    <xdr:to>
      <xdr:col>5</xdr:col>
      <xdr:colOff>435429</xdr:colOff>
      <xdr:row>84</xdr:row>
      <xdr:rowOff>119741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27213</xdr:colOff>
      <xdr:row>104</xdr:row>
      <xdr:rowOff>81643</xdr:rowOff>
    </xdr:from>
    <xdr:to>
      <xdr:col>5</xdr:col>
      <xdr:colOff>1088570</xdr:colOff>
      <xdr:row>120</xdr:row>
      <xdr:rowOff>160567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40821</xdr:colOff>
      <xdr:row>104</xdr:row>
      <xdr:rowOff>27213</xdr:rowOff>
    </xdr:from>
    <xdr:to>
      <xdr:col>11</xdr:col>
      <xdr:colOff>517070</xdr:colOff>
      <xdr:row>121</xdr:row>
      <xdr:rowOff>163284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993321</xdr:colOff>
      <xdr:row>66</xdr:row>
      <xdr:rowOff>2721</xdr:rowOff>
    </xdr:from>
    <xdr:to>
      <xdr:col>10</xdr:col>
      <xdr:colOff>272142</xdr:colOff>
      <xdr:row>84</xdr:row>
      <xdr:rowOff>54428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03"/>
  <sheetViews>
    <sheetView tabSelected="1" topLeftCell="C47" zoomScaleNormal="100" workbookViewId="0">
      <selection activeCell="E57" sqref="E57"/>
    </sheetView>
  </sheetViews>
  <sheetFormatPr baseColWidth="10" defaultRowHeight="15" x14ac:dyDescent="0.25"/>
  <cols>
    <col min="2" max="2" width="15.875" customWidth="1"/>
    <col min="3" max="3" width="16.625" customWidth="1"/>
    <col min="4" max="4" width="21.25" customWidth="1"/>
    <col min="5" max="5" width="20.75" customWidth="1"/>
    <col min="6" max="6" width="21" customWidth="1"/>
    <col min="7" max="7" width="17.625" customWidth="1"/>
    <col min="8" max="8" width="14.5" customWidth="1"/>
    <col min="9" max="9" width="21.375" customWidth="1"/>
  </cols>
  <sheetData>
    <row r="3" spans="1:13" x14ac:dyDescent="0.25">
      <c r="A3" s="8" t="s">
        <v>8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 x14ac:dyDescent="0.2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2"/>
    </row>
    <row r="5" spans="1:13" x14ac:dyDescent="0.25">
      <c r="B5" s="2">
        <v>165</v>
      </c>
      <c r="C5" s="2">
        <v>117</v>
      </c>
      <c r="D5" s="2">
        <f>C5*0.001*9.82</f>
        <v>1.1489400000000001</v>
      </c>
      <c r="E5" s="2">
        <v>2789</v>
      </c>
      <c r="F5" s="2">
        <f>E5*PI()/60</f>
        <v>146.03169851436553</v>
      </c>
      <c r="G5" s="2"/>
    </row>
    <row r="6" spans="1:13" x14ac:dyDescent="0.25">
      <c r="B6" s="2">
        <v>167</v>
      </c>
      <c r="C6" s="2">
        <v>139</v>
      </c>
      <c r="D6" s="2">
        <f t="shared" ref="D6:D13" si="0">C6*0.001*9.82</f>
        <v>1.3649800000000001</v>
      </c>
      <c r="E6" s="2">
        <v>2994</v>
      </c>
      <c r="F6" s="2">
        <f t="shared" ref="F6:F13" si="1">E6*PI()/60</f>
        <v>156.76547341413067</v>
      </c>
      <c r="G6" s="2"/>
    </row>
    <row r="7" spans="1:13" x14ac:dyDescent="0.25">
      <c r="B7" s="2">
        <v>170</v>
      </c>
      <c r="C7" s="2">
        <v>152</v>
      </c>
      <c r="D7" s="2">
        <f t="shared" si="0"/>
        <v>1.49264</v>
      </c>
      <c r="E7" s="2">
        <v>3190</v>
      </c>
      <c r="F7" s="2">
        <f t="shared" si="1"/>
        <v>167.02800941585735</v>
      </c>
      <c r="G7" s="2"/>
    </row>
    <row r="8" spans="1:13" x14ac:dyDescent="0.25">
      <c r="B8" s="2">
        <v>172</v>
      </c>
      <c r="C8" s="2">
        <v>164</v>
      </c>
      <c r="D8" s="2">
        <f t="shared" si="0"/>
        <v>1.6104800000000001</v>
      </c>
      <c r="E8" s="2">
        <v>3264</v>
      </c>
      <c r="F8" s="2">
        <f t="shared" si="1"/>
        <v>170.90264035528475</v>
      </c>
      <c r="G8" s="2"/>
    </row>
    <row r="9" spans="1:13" x14ac:dyDescent="0.25">
      <c r="B9" s="2">
        <v>175</v>
      </c>
      <c r="C9" s="2">
        <v>182</v>
      </c>
      <c r="D9" s="2">
        <f t="shared" si="0"/>
        <v>1.7872399999999999</v>
      </c>
      <c r="E9" s="2">
        <v>3518</v>
      </c>
      <c r="F9" s="2">
        <f t="shared" si="1"/>
        <v>184.20204925548154</v>
      </c>
      <c r="G9" s="2"/>
    </row>
    <row r="10" spans="1:13" x14ac:dyDescent="0.25">
      <c r="B10" s="2">
        <v>177</v>
      </c>
      <c r="C10" s="2">
        <v>201</v>
      </c>
      <c r="D10" s="2">
        <f t="shared" si="0"/>
        <v>1.9738200000000001</v>
      </c>
      <c r="E10" s="2">
        <v>3621</v>
      </c>
      <c r="F10" s="2">
        <f t="shared" si="1"/>
        <v>189.59511664414401</v>
      </c>
      <c r="G10" s="2"/>
    </row>
    <row r="11" spans="1:13" x14ac:dyDescent="0.25">
      <c r="B11" s="2">
        <v>180</v>
      </c>
      <c r="C11" s="2">
        <v>213</v>
      </c>
      <c r="D11" s="2">
        <f t="shared" si="0"/>
        <v>2.0916600000000001</v>
      </c>
      <c r="E11" s="2">
        <v>3771</v>
      </c>
      <c r="F11" s="2">
        <f t="shared" si="1"/>
        <v>197.4490982781185</v>
      </c>
      <c r="G11" s="2"/>
    </row>
    <row r="12" spans="1:13" x14ac:dyDescent="0.25">
      <c r="B12" s="2">
        <v>182</v>
      </c>
      <c r="C12" s="2">
        <v>234</v>
      </c>
      <c r="D12" s="2">
        <f t="shared" si="0"/>
        <v>2.2978800000000001</v>
      </c>
      <c r="E12" s="2">
        <v>3848</v>
      </c>
      <c r="F12" s="2">
        <f t="shared" si="1"/>
        <v>201.4808088502254</v>
      </c>
      <c r="G12" s="2"/>
    </row>
    <row r="13" spans="1:13" x14ac:dyDescent="0.25">
      <c r="B13" s="2">
        <v>185</v>
      </c>
      <c r="C13" s="2">
        <v>260</v>
      </c>
      <c r="D13" s="2">
        <f t="shared" si="0"/>
        <v>2.5532000000000004</v>
      </c>
      <c r="E13" s="2">
        <v>4031</v>
      </c>
      <c r="F13" s="2">
        <f t="shared" si="1"/>
        <v>211.06266644367426</v>
      </c>
      <c r="G13" s="2"/>
    </row>
    <row r="14" spans="1:13" x14ac:dyDescent="0.25">
      <c r="B14" s="2"/>
      <c r="C14" s="2"/>
      <c r="D14" s="2"/>
      <c r="E14" s="2"/>
      <c r="F14" s="2"/>
      <c r="G14" s="2"/>
    </row>
    <row r="15" spans="1:13" x14ac:dyDescent="0.25">
      <c r="B15" s="1" t="s">
        <v>3</v>
      </c>
      <c r="C15" s="1" t="s">
        <v>2</v>
      </c>
      <c r="D15" s="1" t="s">
        <v>6</v>
      </c>
      <c r="E15" s="3"/>
      <c r="F15" s="1" t="s">
        <v>5</v>
      </c>
      <c r="G15" s="1" t="s">
        <v>2</v>
      </c>
    </row>
    <row r="16" spans="1:13" x14ac:dyDescent="0.25">
      <c r="B16" s="2">
        <v>0</v>
      </c>
      <c r="C16" s="2">
        <v>0</v>
      </c>
      <c r="D16" s="2">
        <f>0.000000151096*B16^2</f>
        <v>0</v>
      </c>
      <c r="E16" s="3"/>
      <c r="F16" s="2">
        <f t="shared" ref="F16:F25" si="2">B16^2</f>
        <v>0</v>
      </c>
      <c r="G16" s="2">
        <v>0</v>
      </c>
    </row>
    <row r="17" spans="1:14" x14ac:dyDescent="0.25">
      <c r="B17" s="2">
        <v>2789</v>
      </c>
      <c r="C17" s="2">
        <f t="shared" ref="C17:C25" si="3">$D5</f>
        <v>1.1489400000000001</v>
      </c>
      <c r="D17" s="2">
        <f t="shared" ref="D17:D25" si="4">0.000000151096*B17^2</f>
        <v>1.1753034090159999</v>
      </c>
      <c r="E17" s="3"/>
      <c r="F17" s="2">
        <f t="shared" si="2"/>
        <v>7778521</v>
      </c>
      <c r="G17" s="2">
        <f t="shared" ref="G17:G25" si="5">$D5</f>
        <v>1.1489400000000001</v>
      </c>
    </row>
    <row r="18" spans="1:14" x14ac:dyDescent="0.25">
      <c r="B18" s="2">
        <v>2994</v>
      </c>
      <c r="C18" s="2">
        <f t="shared" si="3"/>
        <v>1.3649800000000001</v>
      </c>
      <c r="D18" s="2">
        <f t="shared" si="4"/>
        <v>1.3544299834559999</v>
      </c>
      <c r="E18" s="3"/>
      <c r="F18" s="2">
        <f t="shared" si="2"/>
        <v>8964036</v>
      </c>
      <c r="G18" s="2">
        <f t="shared" si="5"/>
        <v>1.3649800000000001</v>
      </c>
    </row>
    <row r="19" spans="1:14" x14ac:dyDescent="0.25">
      <c r="B19" s="2">
        <v>3190</v>
      </c>
      <c r="C19" s="2">
        <f t="shared" si="3"/>
        <v>1.49264</v>
      </c>
      <c r="D19" s="2">
        <f t="shared" si="4"/>
        <v>1.5375680055999998</v>
      </c>
      <c r="E19" s="3"/>
      <c r="F19" s="2">
        <f t="shared" si="2"/>
        <v>10176100</v>
      </c>
      <c r="G19" s="2">
        <f t="shared" si="5"/>
        <v>1.49264</v>
      </c>
    </row>
    <row r="20" spans="1:14" x14ac:dyDescent="0.25">
      <c r="B20" s="2">
        <v>3264</v>
      </c>
      <c r="C20" s="2">
        <f t="shared" si="3"/>
        <v>1.6104800000000001</v>
      </c>
      <c r="D20" s="2">
        <f t="shared" si="4"/>
        <v>1.609730850816</v>
      </c>
      <c r="E20" s="3"/>
      <c r="F20" s="2">
        <f t="shared" si="2"/>
        <v>10653696</v>
      </c>
      <c r="G20" s="2">
        <f t="shared" si="5"/>
        <v>1.6104800000000001</v>
      </c>
    </row>
    <row r="21" spans="1:14" x14ac:dyDescent="0.25">
      <c r="B21" s="2">
        <v>3518</v>
      </c>
      <c r="C21" s="2">
        <f t="shared" si="3"/>
        <v>1.7872399999999999</v>
      </c>
      <c r="D21" s="2">
        <f t="shared" si="4"/>
        <v>1.8700130511039998</v>
      </c>
      <c r="E21" s="3"/>
      <c r="F21" s="2">
        <f t="shared" si="2"/>
        <v>12376324</v>
      </c>
      <c r="G21" s="2">
        <f t="shared" si="5"/>
        <v>1.7872399999999999</v>
      </c>
    </row>
    <row r="22" spans="1:14" x14ac:dyDescent="0.25">
      <c r="B22" s="2">
        <v>3621</v>
      </c>
      <c r="C22" s="2">
        <f t="shared" si="3"/>
        <v>1.9738200000000001</v>
      </c>
      <c r="D22" s="2">
        <f t="shared" si="4"/>
        <v>1.9811165085359999</v>
      </c>
      <c r="E22" s="3"/>
      <c r="F22" s="2">
        <f t="shared" si="2"/>
        <v>13111641</v>
      </c>
      <c r="G22" s="2">
        <f t="shared" si="5"/>
        <v>1.9738200000000001</v>
      </c>
    </row>
    <row r="23" spans="1:14" x14ac:dyDescent="0.25">
      <c r="B23" s="2">
        <v>3771</v>
      </c>
      <c r="C23" s="2">
        <f t="shared" si="3"/>
        <v>2.0916600000000001</v>
      </c>
      <c r="D23" s="2">
        <f t="shared" si="4"/>
        <v>2.1486517533359999</v>
      </c>
      <c r="E23" s="3"/>
      <c r="F23" s="2">
        <f t="shared" si="2"/>
        <v>14220441</v>
      </c>
      <c r="G23" s="2">
        <f t="shared" si="5"/>
        <v>2.0916600000000001</v>
      </c>
    </row>
    <row r="24" spans="1:14" x14ac:dyDescent="0.25">
      <c r="B24" s="2">
        <v>3848</v>
      </c>
      <c r="C24" s="2">
        <f t="shared" si="3"/>
        <v>2.2978800000000001</v>
      </c>
      <c r="D24" s="2">
        <f t="shared" si="4"/>
        <v>2.2372941859840001</v>
      </c>
      <c r="E24" s="3"/>
      <c r="F24" s="2">
        <f t="shared" si="2"/>
        <v>14807104</v>
      </c>
      <c r="G24" s="2">
        <f t="shared" si="5"/>
        <v>2.2978800000000001</v>
      </c>
    </row>
    <row r="25" spans="1:14" x14ac:dyDescent="0.25">
      <c r="B25" s="2">
        <v>4031</v>
      </c>
      <c r="C25" s="2">
        <f t="shared" si="3"/>
        <v>2.5532000000000004</v>
      </c>
      <c r="D25" s="2">
        <f t="shared" si="4"/>
        <v>2.4551530112559998</v>
      </c>
      <c r="E25" s="3"/>
      <c r="F25" s="2">
        <f t="shared" si="2"/>
        <v>16248961</v>
      </c>
      <c r="G25" s="2">
        <f t="shared" si="5"/>
        <v>2.5532000000000004</v>
      </c>
    </row>
    <row r="28" spans="1:14" x14ac:dyDescent="0.25">
      <c r="A28" s="8" t="s">
        <v>7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4" x14ac:dyDescent="0.25">
      <c r="D29" s="4"/>
    </row>
    <row r="30" spans="1:14" x14ac:dyDescent="0.25">
      <c r="B30" s="1" t="s">
        <v>0</v>
      </c>
      <c r="C30" s="9" t="s">
        <v>3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6"/>
    </row>
    <row r="31" spans="1:14" x14ac:dyDescent="0.25">
      <c r="B31" s="3"/>
      <c r="C31" s="3">
        <v>8</v>
      </c>
      <c r="D31" s="2">
        <v>8.5</v>
      </c>
      <c r="E31" s="3">
        <v>9</v>
      </c>
      <c r="F31" s="3">
        <v>9.5</v>
      </c>
      <c r="G31" s="3">
        <v>10</v>
      </c>
      <c r="H31" s="3">
        <v>10.5</v>
      </c>
      <c r="I31" s="3">
        <v>11.1</v>
      </c>
      <c r="J31" s="3">
        <v>11.5</v>
      </c>
      <c r="K31" s="3">
        <v>12</v>
      </c>
      <c r="L31" s="3">
        <v>12.5</v>
      </c>
      <c r="N31" s="3"/>
    </row>
    <row r="32" spans="1:14" x14ac:dyDescent="0.25">
      <c r="B32" s="2">
        <v>150</v>
      </c>
      <c r="C32" s="2"/>
      <c r="D32" s="2"/>
      <c r="E32" s="3"/>
      <c r="F32" s="3"/>
      <c r="G32" s="3"/>
      <c r="H32" s="3"/>
      <c r="J32" s="3"/>
      <c r="K32" s="3"/>
      <c r="L32" s="3"/>
      <c r="N32" s="3"/>
    </row>
    <row r="33" spans="1:14" x14ac:dyDescent="0.25">
      <c r="B33" s="2">
        <v>155</v>
      </c>
      <c r="C33" s="2"/>
      <c r="D33" s="2"/>
      <c r="E33" s="3"/>
      <c r="F33" s="3"/>
      <c r="G33" s="3"/>
      <c r="H33" s="3"/>
      <c r="I33" s="3"/>
      <c r="J33" s="3"/>
      <c r="K33" s="3"/>
      <c r="L33" s="3"/>
      <c r="N33" s="3"/>
    </row>
    <row r="34" spans="1:14" x14ac:dyDescent="0.25">
      <c r="B34" s="2">
        <v>160</v>
      </c>
      <c r="C34" s="2"/>
      <c r="D34" s="2"/>
      <c r="E34" s="3"/>
      <c r="F34" s="3"/>
      <c r="G34" s="3"/>
      <c r="H34" s="3"/>
      <c r="I34" s="3"/>
      <c r="J34" s="3"/>
      <c r="K34" s="3"/>
      <c r="L34" s="3"/>
      <c r="N34" s="3"/>
    </row>
    <row r="35" spans="1:14" x14ac:dyDescent="0.25">
      <c r="B35" s="2">
        <v>165</v>
      </c>
      <c r="C35" s="2"/>
      <c r="D35" s="2"/>
      <c r="E35" s="3"/>
      <c r="F35" s="3"/>
      <c r="G35" s="3"/>
      <c r="H35" s="3"/>
      <c r="I35" s="3"/>
      <c r="J35" s="3"/>
      <c r="K35" s="3"/>
      <c r="L35" s="3"/>
      <c r="N35" s="3"/>
    </row>
    <row r="36" spans="1:14" x14ac:dyDescent="0.25">
      <c r="B36" s="2">
        <v>167</v>
      </c>
      <c r="C36" s="2"/>
      <c r="D36" s="2"/>
      <c r="E36" s="3"/>
      <c r="F36" s="3"/>
      <c r="G36" s="3"/>
      <c r="H36" s="3"/>
      <c r="I36" s="3"/>
      <c r="J36" s="3"/>
      <c r="K36" s="3"/>
      <c r="L36" s="3"/>
      <c r="N36" s="3"/>
    </row>
    <row r="37" spans="1:14" x14ac:dyDescent="0.25">
      <c r="B37" s="2">
        <v>170</v>
      </c>
      <c r="C37" s="2"/>
      <c r="D37" s="2"/>
      <c r="E37" s="3"/>
      <c r="F37" s="3"/>
      <c r="G37" s="3"/>
      <c r="H37" s="3"/>
      <c r="I37" s="3"/>
      <c r="J37" s="3"/>
      <c r="K37" s="3"/>
      <c r="L37" s="3"/>
      <c r="N37" s="3"/>
    </row>
    <row r="38" spans="1:14" x14ac:dyDescent="0.25">
      <c r="B38" s="2">
        <v>172</v>
      </c>
      <c r="C38" s="2"/>
      <c r="D38" s="2"/>
      <c r="E38" s="3"/>
      <c r="F38" s="3"/>
      <c r="G38" s="3"/>
      <c r="H38" s="3"/>
      <c r="I38" s="3"/>
      <c r="J38" s="3"/>
      <c r="K38" s="3"/>
      <c r="L38" s="3"/>
      <c r="N38" s="3"/>
    </row>
    <row r="39" spans="1:14" x14ac:dyDescent="0.25">
      <c r="B39" s="2">
        <v>175</v>
      </c>
      <c r="C39" s="2">
        <v>2665</v>
      </c>
      <c r="D39" s="3">
        <v>2860</v>
      </c>
      <c r="E39" s="3">
        <v>3006</v>
      </c>
      <c r="F39" s="3">
        <v>2060</v>
      </c>
      <c r="G39" s="3">
        <v>3293</v>
      </c>
      <c r="H39" s="3">
        <v>3428</v>
      </c>
      <c r="I39" s="3">
        <v>3570</v>
      </c>
      <c r="J39" s="3">
        <v>3664</v>
      </c>
      <c r="K39" s="3">
        <v>3777</v>
      </c>
      <c r="L39" s="3">
        <v>3858</v>
      </c>
      <c r="N39" s="3"/>
    </row>
    <row r="40" spans="1:14" x14ac:dyDescent="0.25">
      <c r="B40" s="2">
        <v>177</v>
      </c>
      <c r="C40" s="2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x14ac:dyDescent="0.25">
      <c r="B41" s="2">
        <v>180</v>
      </c>
      <c r="C41" s="2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x14ac:dyDescent="0.25">
      <c r="B42" s="2">
        <v>182</v>
      </c>
      <c r="C42" s="2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1:14" x14ac:dyDescent="0.25">
      <c r="B43" s="2">
        <v>185</v>
      </c>
      <c r="C43" s="2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6" spans="1:14" x14ac:dyDescent="0.25">
      <c r="A46" s="8" t="s">
        <v>9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8" spans="1:14" x14ac:dyDescent="0.25">
      <c r="B48" s="5" t="s">
        <v>0</v>
      </c>
      <c r="C48" s="5" t="s">
        <v>10</v>
      </c>
      <c r="D48" s="5" t="s">
        <v>3</v>
      </c>
      <c r="E48" s="5" t="s">
        <v>4</v>
      </c>
      <c r="F48" s="5" t="s">
        <v>5</v>
      </c>
      <c r="G48" s="5" t="s">
        <v>1</v>
      </c>
      <c r="H48" s="5" t="s">
        <v>2</v>
      </c>
      <c r="I48" s="7" t="s">
        <v>12</v>
      </c>
    </row>
    <row r="49" spans="2:10" x14ac:dyDescent="0.25">
      <c r="B49" s="2">
        <v>165</v>
      </c>
      <c r="C49" s="2">
        <v>11.1</v>
      </c>
      <c r="D49" s="2">
        <v>2811</v>
      </c>
      <c r="E49" s="2">
        <f>D49*PI()/30</f>
        <v>294.36723164136362</v>
      </c>
      <c r="F49">
        <f>D49^2</f>
        <v>7901721</v>
      </c>
      <c r="G49" s="2">
        <v>114</v>
      </c>
      <c r="H49" s="2">
        <f>G49*0.001*9.82</f>
        <v>1.11948</v>
      </c>
      <c r="I49">
        <f>F49*0.000000145765</f>
        <v>1.1517943615650001</v>
      </c>
    </row>
    <row r="50" spans="2:10" x14ac:dyDescent="0.25">
      <c r="B50" s="2">
        <v>167</v>
      </c>
      <c r="C50" s="2">
        <v>11.1</v>
      </c>
      <c r="D50" s="2">
        <v>2995</v>
      </c>
      <c r="E50" s="2">
        <f t="shared" ref="E50:E63" si="6">D50*PI()/30</f>
        <v>313.63566658338101</v>
      </c>
      <c r="F50">
        <f t="shared" ref="F50:F63" si="7">D50^2</f>
        <v>8970025</v>
      </c>
      <c r="G50" s="2">
        <v>129</v>
      </c>
      <c r="H50" s="2">
        <f t="shared" ref="H50:H56" si="8">G50*0.001*9.82</f>
        <v>1.26678</v>
      </c>
      <c r="I50">
        <f t="shared" ref="I50:I63" si="9">F50*0.000000145765</f>
        <v>1.3075156941250001</v>
      </c>
    </row>
    <row r="51" spans="2:10" x14ac:dyDescent="0.25">
      <c r="B51" s="2">
        <v>170</v>
      </c>
      <c r="C51" s="2">
        <v>11.1</v>
      </c>
      <c r="D51" s="2">
        <v>3195</v>
      </c>
      <c r="E51" s="2">
        <f t="shared" si="6"/>
        <v>334.57961760731297</v>
      </c>
      <c r="F51">
        <f t="shared" si="7"/>
        <v>10208025</v>
      </c>
      <c r="G51" s="2">
        <v>150</v>
      </c>
      <c r="H51" s="2">
        <f t="shared" si="8"/>
        <v>1.4730000000000001</v>
      </c>
      <c r="I51">
        <f t="shared" si="9"/>
        <v>1.487972764125</v>
      </c>
    </row>
    <row r="52" spans="2:10" x14ac:dyDescent="0.25">
      <c r="B52" s="2">
        <v>172</v>
      </c>
      <c r="C52" s="2">
        <v>11.1</v>
      </c>
      <c r="D52" s="2">
        <v>3287</v>
      </c>
      <c r="E52" s="2">
        <f t="shared" si="6"/>
        <v>344.21383507832167</v>
      </c>
      <c r="F52">
        <f t="shared" si="7"/>
        <v>10804369</v>
      </c>
      <c r="G52" s="2">
        <v>160</v>
      </c>
      <c r="H52" s="2">
        <f t="shared" si="8"/>
        <v>1.5712000000000002</v>
      </c>
      <c r="I52">
        <f t="shared" si="9"/>
        <v>1.5748988472850001</v>
      </c>
    </row>
    <row r="53" spans="2:10" x14ac:dyDescent="0.25">
      <c r="B53" s="2">
        <v>175</v>
      </c>
      <c r="C53" s="2">
        <v>11.1</v>
      </c>
      <c r="D53" s="2">
        <v>3493</v>
      </c>
      <c r="E53" s="2">
        <f t="shared" si="6"/>
        <v>365.78610463297161</v>
      </c>
      <c r="F53">
        <f t="shared" si="7"/>
        <v>12201049</v>
      </c>
      <c r="G53" s="3">
        <v>182</v>
      </c>
      <c r="H53" s="2">
        <f t="shared" si="8"/>
        <v>1.7872399999999999</v>
      </c>
      <c r="I53">
        <f t="shared" si="9"/>
        <v>1.7784859074850001</v>
      </c>
    </row>
    <row r="54" spans="2:10" x14ac:dyDescent="0.25">
      <c r="B54" s="2">
        <v>177</v>
      </c>
      <c r="C54" s="2">
        <v>11.1</v>
      </c>
      <c r="D54" s="2">
        <v>3609</v>
      </c>
      <c r="E54" s="2">
        <f t="shared" si="6"/>
        <v>377.9335962268521</v>
      </c>
      <c r="F54">
        <f t="shared" si="7"/>
        <v>13024881</v>
      </c>
      <c r="G54" s="2">
        <v>195</v>
      </c>
      <c r="H54" s="2">
        <f t="shared" si="8"/>
        <v>1.9149</v>
      </c>
      <c r="I54">
        <f t="shared" si="9"/>
        <v>1.8985717789650001</v>
      </c>
    </row>
    <row r="55" spans="2:10" x14ac:dyDescent="0.25">
      <c r="B55" s="2">
        <v>180</v>
      </c>
      <c r="C55" s="2">
        <v>11.1</v>
      </c>
      <c r="D55" s="2">
        <v>3765</v>
      </c>
      <c r="E55" s="2">
        <f t="shared" si="6"/>
        <v>394.26987802551901</v>
      </c>
      <c r="F55">
        <f t="shared" si="7"/>
        <v>14175225</v>
      </c>
      <c r="G55" s="2">
        <v>215</v>
      </c>
      <c r="H55" s="2">
        <f t="shared" si="8"/>
        <v>2.1113</v>
      </c>
      <c r="I55">
        <f t="shared" si="9"/>
        <v>2.0662516721249999</v>
      </c>
    </row>
    <row r="56" spans="2:10" x14ac:dyDescent="0.25">
      <c r="B56" s="2">
        <v>182</v>
      </c>
      <c r="C56" s="2">
        <v>11.1</v>
      </c>
      <c r="D56" s="2">
        <v>3888</v>
      </c>
      <c r="E56" s="2">
        <f t="shared" si="6"/>
        <v>407.15040790523722</v>
      </c>
      <c r="F56">
        <f t="shared" si="7"/>
        <v>15116544</v>
      </c>
      <c r="G56" s="2">
        <v>228</v>
      </c>
      <c r="H56" s="2">
        <f t="shared" si="8"/>
        <v>2.2389600000000001</v>
      </c>
      <c r="I56">
        <f t="shared" si="9"/>
        <v>2.2034630361600001</v>
      </c>
    </row>
    <row r="57" spans="2:10" x14ac:dyDescent="0.25">
      <c r="B57" s="2">
        <v>185</v>
      </c>
      <c r="C57" s="2">
        <v>11.1</v>
      </c>
      <c r="D57" s="2">
        <v>4060</v>
      </c>
      <c r="E57" s="2">
        <f t="shared" si="6"/>
        <v>425.16220578581868</v>
      </c>
      <c r="F57">
        <f t="shared" si="7"/>
        <v>16483600</v>
      </c>
      <c r="G57" s="2">
        <v>250</v>
      </c>
      <c r="H57" s="2">
        <f t="shared" ref="H57:H63" si="10">G57*0.001*9.82</f>
        <v>2.4550000000000001</v>
      </c>
      <c r="I57">
        <f t="shared" si="9"/>
        <v>2.4027319540000001</v>
      </c>
    </row>
    <row r="58" spans="2:10" x14ac:dyDescent="0.25">
      <c r="B58" s="2">
        <v>170</v>
      </c>
      <c r="C58" s="2">
        <v>7.4</v>
      </c>
      <c r="D58" s="2">
        <v>2240</v>
      </c>
      <c r="E58" s="2">
        <f t="shared" si="6"/>
        <v>234.57225146803788</v>
      </c>
      <c r="F58">
        <f t="shared" si="7"/>
        <v>5017600</v>
      </c>
      <c r="G58" s="2">
        <v>69</v>
      </c>
      <c r="H58" s="2">
        <f t="shared" si="10"/>
        <v>0.67758000000000007</v>
      </c>
      <c r="I58">
        <f t="shared" si="9"/>
        <v>0.73139046400000007</v>
      </c>
    </row>
    <row r="59" spans="2:10" x14ac:dyDescent="0.25">
      <c r="B59" s="2">
        <v>172</v>
      </c>
      <c r="C59" s="2">
        <v>7.4</v>
      </c>
      <c r="D59" s="2">
        <v>2305</v>
      </c>
      <c r="E59" s="2">
        <f t="shared" si="6"/>
        <v>241.37903555081579</v>
      </c>
      <c r="F59">
        <f t="shared" si="7"/>
        <v>5313025</v>
      </c>
      <c r="G59" s="2">
        <v>74</v>
      </c>
      <c r="H59" s="2">
        <f t="shared" si="10"/>
        <v>0.72667999999999999</v>
      </c>
      <c r="I59">
        <f t="shared" si="9"/>
        <v>0.77445308912499999</v>
      </c>
    </row>
    <row r="60" spans="2:10" x14ac:dyDescent="0.25">
      <c r="B60" s="2">
        <v>175</v>
      </c>
      <c r="C60" s="2">
        <v>7.4</v>
      </c>
      <c r="D60" s="2">
        <v>2445</v>
      </c>
      <c r="E60" s="2">
        <f t="shared" si="6"/>
        <v>256.03980126756812</v>
      </c>
      <c r="F60">
        <f t="shared" si="7"/>
        <v>5978025</v>
      </c>
      <c r="G60" s="2">
        <v>85</v>
      </c>
      <c r="H60" s="2">
        <f t="shared" si="10"/>
        <v>0.83470000000000011</v>
      </c>
      <c r="I60">
        <f t="shared" si="9"/>
        <v>0.87138681412500008</v>
      </c>
    </row>
    <row r="61" spans="2:10" x14ac:dyDescent="0.25">
      <c r="B61" s="2">
        <v>177</v>
      </c>
      <c r="C61" s="2">
        <v>7.4</v>
      </c>
      <c r="D61" s="2">
        <v>2495</v>
      </c>
      <c r="E61" s="2">
        <f t="shared" si="6"/>
        <v>261.27578902355111</v>
      </c>
      <c r="F61">
        <f t="shared" si="7"/>
        <v>6225025</v>
      </c>
      <c r="G61" s="2">
        <v>89</v>
      </c>
      <c r="H61" s="2">
        <f t="shared" si="10"/>
        <v>0.87397999999999998</v>
      </c>
      <c r="I61">
        <f t="shared" si="9"/>
        <v>0.90739076912500005</v>
      </c>
    </row>
    <row r="62" spans="2:10" x14ac:dyDescent="0.25">
      <c r="B62" s="2">
        <v>180</v>
      </c>
      <c r="C62" s="2">
        <v>7.4</v>
      </c>
      <c r="D62" s="2">
        <v>2585</v>
      </c>
      <c r="E62" s="2">
        <f t="shared" si="6"/>
        <v>270.70056698432052</v>
      </c>
      <c r="F62">
        <f t="shared" si="7"/>
        <v>6682225</v>
      </c>
      <c r="G62" s="2">
        <v>97</v>
      </c>
      <c r="H62" s="2">
        <f t="shared" si="10"/>
        <v>0.95254000000000005</v>
      </c>
      <c r="I62">
        <f t="shared" si="9"/>
        <v>0.97403452712500005</v>
      </c>
    </row>
    <row r="63" spans="2:10" x14ac:dyDescent="0.25">
      <c r="B63" s="2">
        <v>182</v>
      </c>
      <c r="C63" s="2">
        <v>7.4</v>
      </c>
      <c r="D63" s="2">
        <v>2665</v>
      </c>
      <c r="E63" s="2">
        <f t="shared" si="6"/>
        <v>279.07814739389329</v>
      </c>
      <c r="F63">
        <f t="shared" si="7"/>
        <v>7102225</v>
      </c>
      <c r="G63" s="2">
        <v>99</v>
      </c>
      <c r="H63" s="2">
        <f t="shared" si="10"/>
        <v>0.97218000000000004</v>
      </c>
      <c r="I63">
        <f t="shared" si="9"/>
        <v>1.0352558271250001</v>
      </c>
      <c r="J63" s="2"/>
    </row>
    <row r="64" spans="2:10" x14ac:dyDescent="0.25">
      <c r="J64" s="2"/>
    </row>
    <row r="65" spans="2:10" x14ac:dyDescent="0.25">
      <c r="J65" s="2"/>
    </row>
    <row r="66" spans="2:10" x14ac:dyDescent="0.25">
      <c r="J66" s="2"/>
    </row>
    <row r="67" spans="2:10" x14ac:dyDescent="0.25">
      <c r="B67" s="2"/>
      <c r="C67" s="2"/>
      <c r="D67" s="2"/>
      <c r="E67" s="2"/>
      <c r="F67" s="2"/>
      <c r="G67" s="2"/>
      <c r="J67" s="2"/>
    </row>
    <row r="68" spans="2:10" x14ac:dyDescent="0.25">
      <c r="B68" s="2"/>
      <c r="C68" s="2"/>
      <c r="D68" s="2"/>
      <c r="E68" s="2"/>
      <c r="F68" s="2"/>
      <c r="G68" s="2"/>
      <c r="J68" s="2"/>
    </row>
    <row r="69" spans="2:10" x14ac:dyDescent="0.25">
      <c r="B69" s="2"/>
      <c r="C69" s="2"/>
      <c r="D69" s="2"/>
      <c r="E69" s="2"/>
      <c r="F69" s="2"/>
      <c r="G69" s="2"/>
      <c r="J69" s="2"/>
    </row>
    <row r="70" spans="2:10" x14ac:dyDescent="0.25">
      <c r="B70" s="2"/>
      <c r="C70" s="2"/>
      <c r="D70" s="2"/>
      <c r="E70" s="2"/>
      <c r="F70" s="2"/>
      <c r="G70" s="2"/>
      <c r="J70" s="2"/>
    </row>
    <row r="71" spans="2:10" x14ac:dyDescent="0.25">
      <c r="B71" s="2"/>
      <c r="C71" s="2"/>
      <c r="D71" s="2"/>
      <c r="E71" s="2"/>
      <c r="F71" s="2"/>
      <c r="G71" s="2"/>
      <c r="J71" s="2"/>
    </row>
    <row r="72" spans="2:10" x14ac:dyDescent="0.25">
      <c r="J72" s="2"/>
    </row>
    <row r="73" spans="2:10" x14ac:dyDescent="0.25">
      <c r="J73" s="2"/>
    </row>
    <row r="74" spans="2:10" x14ac:dyDescent="0.25">
      <c r="J74" s="2"/>
    </row>
    <row r="75" spans="2:10" x14ac:dyDescent="0.25">
      <c r="J75" s="2"/>
    </row>
    <row r="89" spans="2:14" x14ac:dyDescent="0.25">
      <c r="J89" s="2"/>
    </row>
    <row r="90" spans="2:14" x14ac:dyDescent="0.25">
      <c r="B90" s="8" t="s">
        <v>11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</row>
    <row r="92" spans="2:14" x14ac:dyDescent="0.25">
      <c r="C92" s="7" t="s">
        <v>0</v>
      </c>
      <c r="D92" s="7" t="s">
        <v>13</v>
      </c>
      <c r="E92" s="7" t="s">
        <v>14</v>
      </c>
      <c r="F92" s="7" t="s">
        <v>15</v>
      </c>
      <c r="G92" s="7" t="s">
        <v>17</v>
      </c>
      <c r="H92" s="7" t="s">
        <v>16</v>
      </c>
      <c r="I92" s="7" t="s">
        <v>18</v>
      </c>
    </row>
    <row r="93" spans="2:14" x14ac:dyDescent="0.25">
      <c r="C93" s="2"/>
      <c r="D93" s="2">
        <v>0</v>
      </c>
      <c r="E93" s="2">
        <f>D93^2</f>
        <v>0</v>
      </c>
      <c r="F93" s="2">
        <f t="shared" ref="F93:F102" si="11">D93*PI()/60</f>
        <v>0</v>
      </c>
      <c r="G93" s="2">
        <v>0</v>
      </c>
      <c r="H93" s="2">
        <f>G93/5</f>
        <v>0</v>
      </c>
      <c r="I93" s="2">
        <f>E93*0.000000002576354</f>
        <v>0</v>
      </c>
    </row>
    <row r="94" spans="2:14" x14ac:dyDescent="0.25">
      <c r="C94" s="2">
        <v>165</v>
      </c>
      <c r="D94" s="2">
        <v>2904</v>
      </c>
      <c r="E94" s="2">
        <f>D94^2</f>
        <v>8433216</v>
      </c>
      <c r="F94" s="2">
        <f t="shared" si="11"/>
        <v>152.05308443374599</v>
      </c>
      <c r="G94" s="2">
        <v>0.104</v>
      </c>
      <c r="H94" s="2">
        <f>G94/5</f>
        <v>2.0799999999999999E-2</v>
      </c>
      <c r="I94" s="2">
        <f t="shared" ref="I94:I102" si="12">E94*0.000000002576354</f>
        <v>2.1726949774464002E-2</v>
      </c>
    </row>
    <row r="95" spans="2:14" x14ac:dyDescent="0.25">
      <c r="C95" s="2">
        <v>167</v>
      </c>
      <c r="D95" s="2">
        <v>3116</v>
      </c>
      <c r="E95" s="2">
        <f t="shared" ref="E95:E102" si="13">D95^2</f>
        <v>9709456</v>
      </c>
      <c r="F95" s="2">
        <f t="shared" si="11"/>
        <v>163.15337847642994</v>
      </c>
      <c r="G95" s="2">
        <v>0.125</v>
      </c>
      <c r="H95" s="2">
        <f t="shared" ref="H95:H102" si="14">G95/5</f>
        <v>2.5000000000000001E-2</v>
      </c>
      <c r="I95" s="2">
        <f t="shared" si="12"/>
        <v>2.5014995803424003E-2</v>
      </c>
    </row>
    <row r="96" spans="2:14" x14ac:dyDescent="0.25">
      <c r="C96" s="2">
        <v>170</v>
      </c>
      <c r="D96" s="2">
        <v>3308</v>
      </c>
      <c r="E96" s="2">
        <f t="shared" si="13"/>
        <v>10942864</v>
      </c>
      <c r="F96" s="2">
        <f t="shared" si="11"/>
        <v>173.20647496791725</v>
      </c>
      <c r="G96" s="2">
        <v>0.14380000000000001</v>
      </c>
      <c r="H96" s="2">
        <f t="shared" si="14"/>
        <v>2.8760000000000001E-2</v>
      </c>
      <c r="I96" s="2">
        <f t="shared" si="12"/>
        <v>2.8192691437856E-2</v>
      </c>
    </row>
    <row r="97" spans="3:9" x14ac:dyDescent="0.25">
      <c r="C97" s="2">
        <v>172</v>
      </c>
      <c r="D97" s="2">
        <v>3416</v>
      </c>
      <c r="E97" s="2">
        <f t="shared" si="13"/>
        <v>11669056</v>
      </c>
      <c r="F97" s="2">
        <f t="shared" si="11"/>
        <v>178.8613417443789</v>
      </c>
      <c r="G97" s="2">
        <v>0.15310000000000001</v>
      </c>
      <c r="H97" s="2">
        <f t="shared" si="14"/>
        <v>3.0620000000000001E-2</v>
      </c>
      <c r="I97" s="2">
        <f t="shared" si="12"/>
        <v>3.0063619101824E-2</v>
      </c>
    </row>
    <row r="98" spans="3:9" x14ac:dyDescent="0.25">
      <c r="C98" s="2">
        <v>175</v>
      </c>
      <c r="D98" s="2">
        <v>3655</v>
      </c>
      <c r="E98" s="2">
        <f t="shared" si="13"/>
        <v>13359025</v>
      </c>
      <c r="F98" s="2">
        <f t="shared" si="11"/>
        <v>191.37535248117823</v>
      </c>
      <c r="G98" s="2">
        <v>0.16880000000000001</v>
      </c>
      <c r="H98" s="2">
        <f t="shared" si="14"/>
        <v>3.3759999999999998E-2</v>
      </c>
      <c r="I98" s="2">
        <f t="shared" si="12"/>
        <v>3.4417577494849999E-2</v>
      </c>
    </row>
    <row r="99" spans="3:9" x14ac:dyDescent="0.25">
      <c r="C99" s="2">
        <v>177</v>
      </c>
      <c r="D99" s="2">
        <v>3755</v>
      </c>
      <c r="E99" s="2">
        <f t="shared" si="13"/>
        <v>14100025</v>
      </c>
      <c r="F99" s="2">
        <f t="shared" si="11"/>
        <v>196.61134023716122</v>
      </c>
      <c r="G99" s="2">
        <v>0.1719</v>
      </c>
      <c r="H99" s="2">
        <f t="shared" si="14"/>
        <v>3.4380000000000001E-2</v>
      </c>
      <c r="I99" s="2">
        <f t="shared" si="12"/>
        <v>3.632665580885E-2</v>
      </c>
    </row>
    <row r="100" spans="3:9" x14ac:dyDescent="0.25">
      <c r="C100" s="2">
        <v>180</v>
      </c>
      <c r="D100" s="2">
        <v>3916</v>
      </c>
      <c r="E100" s="2">
        <f t="shared" si="13"/>
        <v>15335056</v>
      </c>
      <c r="F100" s="2">
        <f t="shared" si="11"/>
        <v>205.04128052429385</v>
      </c>
      <c r="G100" s="2">
        <v>0.20630000000000001</v>
      </c>
      <c r="H100" s="2">
        <f t="shared" si="14"/>
        <v>4.1260000000000005E-2</v>
      </c>
      <c r="I100" s="2">
        <f t="shared" si="12"/>
        <v>3.9508532865824002E-2</v>
      </c>
    </row>
    <row r="101" spans="3:9" x14ac:dyDescent="0.25">
      <c r="C101" s="2">
        <v>182</v>
      </c>
      <c r="D101" s="2">
        <v>4045</v>
      </c>
      <c r="E101" s="2">
        <f t="shared" si="13"/>
        <v>16362025</v>
      </c>
      <c r="F101" s="2">
        <f t="shared" si="11"/>
        <v>211.79570472951187</v>
      </c>
      <c r="G101" s="2">
        <v>0.21249999999999999</v>
      </c>
      <c r="H101" s="2">
        <f t="shared" si="14"/>
        <v>4.2499999999999996E-2</v>
      </c>
      <c r="I101" s="2">
        <f t="shared" si="12"/>
        <v>4.2154368556850001E-2</v>
      </c>
    </row>
    <row r="102" spans="3:9" x14ac:dyDescent="0.25">
      <c r="C102" s="2">
        <v>185</v>
      </c>
      <c r="D102" s="2">
        <v>4240</v>
      </c>
      <c r="E102" s="2">
        <f t="shared" si="13"/>
        <v>17977600</v>
      </c>
      <c r="F102" s="2">
        <f t="shared" si="11"/>
        <v>222.00588085367872</v>
      </c>
      <c r="G102" s="2">
        <v>0.23130000000000001</v>
      </c>
      <c r="H102" s="2">
        <f t="shared" si="14"/>
        <v>4.6260000000000003E-2</v>
      </c>
      <c r="I102" s="2">
        <f t="shared" si="12"/>
        <v>4.6316661670400001E-2</v>
      </c>
    </row>
    <row r="103" spans="3:9" x14ac:dyDescent="0.25">
      <c r="C103" s="2"/>
      <c r="D103" s="2"/>
      <c r="F103" s="2"/>
      <c r="G103" s="2"/>
    </row>
  </sheetData>
  <mergeCells count="5">
    <mergeCell ref="B90:N90"/>
    <mergeCell ref="A3:M3"/>
    <mergeCell ref="C30:M30"/>
    <mergeCell ref="A28:M28"/>
    <mergeCell ref="A46:M4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Luffi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Noelia</dc:creator>
  <cp:lastModifiedBy>Noelia</cp:lastModifiedBy>
  <dcterms:created xsi:type="dcterms:W3CDTF">2016-09-27T12:25:06Z</dcterms:created>
  <dcterms:modified xsi:type="dcterms:W3CDTF">2016-10-21T16:27:28Z</dcterms:modified>
</cp:coreProperties>
</file>